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195.xml" ContentType="application/vnd.ms-excel.controlproperties+xml"/>
  <Override PartName="/xl/ctrlProps/ctrlProp196.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teams.hydroone.com/sites/ra/ra/2021 B/EB-2021-0033 - 2022 Rates for Acquired Utilities - Norfolk, Haldimand, and Woodstock/Working Folder/"/>
    </mc:Choice>
  </mc:AlternateContent>
  <bookViews>
    <workbookView xWindow="0" yWindow="60" windowWidth="9710" windowHeight="7370" tabRatio="702"/>
  </bookViews>
  <sheets>
    <sheet name="1.  Information Sheet" sheetId="1" r:id="rId1"/>
    <sheet name="2a. Continuity Schedule" sheetId="2" r:id="rId2"/>
    <sheet name="2b. Continuity Schedule" sheetId="3" r:id="rId3"/>
    <sheet name="3. Appendix A" sheetId="4" r:id="rId4"/>
    <sheet name="4.  Billing Determinants" sheetId="5" state="hidden" r:id="rId5"/>
    <sheet name="5.  Allocation of Balances" sheetId="7" state="hidden" r:id="rId6"/>
    <sheet name="6. Class A consumption" sheetId="6" state="hidden" r:id="rId7"/>
    <sheet name="6.1 GA Balance" sheetId="8" state="hidden" r:id="rId8"/>
  </sheets>
  <externalReferences>
    <externalReference r:id="rId9"/>
  </externalReferences>
  <definedNames>
    <definedName name="listdata" localSheetId="6">'[1]4. Billing Determinants'!$B$19:$B$21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33" i="2" l="1"/>
  <c r="AA33" i="2"/>
  <c r="AF33" i="2"/>
  <c r="AH33" i="2"/>
  <c r="AI33" i="2"/>
  <c r="T10" i="2"/>
  <c r="T33" i="2" s="1"/>
  <c r="P33" i="2"/>
  <c r="Q33" i="2"/>
  <c r="U33" i="2"/>
  <c r="V33" i="2"/>
  <c r="O10" i="2"/>
  <c r="O33" i="2" s="1"/>
  <c r="N11" i="2"/>
  <c r="L10" i="2"/>
  <c r="L33" i="2" s="1"/>
  <c r="I33" i="2"/>
  <c r="J33" i="2"/>
  <c r="K33" i="2"/>
  <c r="H10" i="2"/>
  <c r="BR23" i="3" l="1"/>
  <c r="BR25" i="3"/>
  <c r="BR24" i="3"/>
  <c r="BR31" i="3"/>
  <c r="M26" i="3" l="1"/>
  <c r="H44" i="3" l="1"/>
  <c r="L36" i="3"/>
  <c r="G36" i="3"/>
  <c r="G40" i="3" s="1"/>
  <c r="G47" i="3" s="1"/>
  <c r="M25" i="3"/>
  <c r="G35" i="2" l="1"/>
  <c r="G33" i="2"/>
  <c r="G34" i="2" s="1"/>
  <c r="E33" i="2"/>
  <c r="T35" i="2"/>
  <c r="T34" i="2" l="1"/>
  <c r="N12" i="2"/>
  <c r="R12" i="2" l="1"/>
  <c r="M12" i="2"/>
  <c r="BT52" i="3"/>
  <c r="M21" i="2" l="1"/>
  <c r="H21" i="2"/>
  <c r="BR64" i="3" l="1"/>
  <c r="M64" i="3"/>
  <c r="S64" i="3" s="1"/>
  <c r="W64" i="3" s="1"/>
  <c r="AC64" i="3" s="1"/>
  <c r="AG64" i="3" s="1"/>
  <c r="AM64" i="3" s="1"/>
  <c r="AQ64" i="3" s="1"/>
  <c r="AW64" i="3" s="1"/>
  <c r="BA64" i="3" s="1"/>
  <c r="BG64" i="3" s="1"/>
  <c r="BK64" i="3" s="1"/>
  <c r="BO64" i="3" s="1"/>
  <c r="H64" i="3"/>
  <c r="N64" i="3" s="1"/>
  <c r="R64" i="3" s="1"/>
  <c r="X64" i="3" s="1"/>
  <c r="AB64" i="3" s="1"/>
  <c r="AH64" i="3" s="1"/>
  <c r="AL64" i="3" s="1"/>
  <c r="AR64" i="3" s="1"/>
  <c r="AV64" i="3" s="1"/>
  <c r="BB64" i="3" l="1"/>
  <c r="BF64" i="3" s="1"/>
  <c r="BN64" i="3" s="1"/>
  <c r="BU64" i="3"/>
  <c r="BR49" i="3"/>
  <c r="BR50" i="3"/>
  <c r="BR51" i="3"/>
  <c r="D12" i="4" l="1"/>
  <c r="C12" i="4"/>
  <c r="D14" i="4"/>
  <c r="C14" i="4"/>
  <c r="D13" i="4"/>
  <c r="C13" i="4"/>
  <c r="C11" i="4" l="1"/>
  <c r="BR54" i="3" l="1"/>
  <c r="BR55" i="3"/>
  <c r="BR56" i="3"/>
  <c r="BR57" i="3"/>
  <c r="BR58" i="3"/>
  <c r="BR59" i="3"/>
  <c r="BR60" i="3"/>
  <c r="BR61" i="3"/>
  <c r="BR62" i="3"/>
  <c r="BR63" i="3"/>
  <c r="H63" i="3"/>
  <c r="N63" i="3" s="1"/>
  <c r="R63" i="3" s="1"/>
  <c r="X63" i="3" s="1"/>
  <c r="AB63" i="3" s="1"/>
  <c r="AH63" i="3" s="1"/>
  <c r="AL63" i="3" s="1"/>
  <c r="AR63" i="3" s="1"/>
  <c r="AV63" i="3" s="1"/>
  <c r="M63" i="3"/>
  <c r="S63" i="3" s="1"/>
  <c r="W63" i="3" s="1"/>
  <c r="AC63" i="3" s="1"/>
  <c r="AG63" i="3" s="1"/>
  <c r="AM63" i="3" s="1"/>
  <c r="AQ63" i="3" s="1"/>
  <c r="AW63" i="3" s="1"/>
  <c r="BA63" i="3" l="1"/>
  <c r="BG63" i="3" s="1"/>
  <c r="BB63" i="3"/>
  <c r="BU63" i="3" l="1"/>
  <c r="BF63" i="3"/>
  <c r="BH63" i="3" s="1"/>
  <c r="BK63" i="3" s="1"/>
  <c r="BO63" i="3" s="1"/>
  <c r="BR52" i="3"/>
  <c r="M52" i="3"/>
  <c r="H52" i="3"/>
  <c r="N52" i="3" l="1"/>
  <c r="R52" i="3" s="1"/>
  <c r="X52" i="3" s="1"/>
  <c r="S52" i="3"/>
  <c r="W52" i="3" s="1"/>
  <c r="AC52" i="3" s="1"/>
  <c r="AG52" i="3" s="1"/>
  <c r="AM52" i="3" s="1"/>
  <c r="AQ52" i="3" s="1"/>
  <c r="AW52" i="3" s="1"/>
  <c r="BN63" i="3"/>
  <c r="BP63" i="3" s="1"/>
  <c r="BQ63" i="3" s="1"/>
  <c r="M18" i="2"/>
  <c r="M19" i="2"/>
  <c r="M20" i="2"/>
  <c r="M22" i="2"/>
  <c r="M23" i="2"/>
  <c r="M17" i="2"/>
  <c r="H18" i="2"/>
  <c r="H19" i="2"/>
  <c r="H20" i="2"/>
  <c r="H22" i="2"/>
  <c r="H23" i="2"/>
  <c r="H17" i="2"/>
  <c r="BA52" i="3" l="1"/>
  <c r="BG52" i="3" s="1"/>
  <c r="AB52" i="3"/>
  <c r="AH52" i="3" s="1"/>
  <c r="AL52" i="3" s="1"/>
  <c r="AR52" i="3" s="1"/>
  <c r="AV52" i="3" s="1"/>
  <c r="O36" i="3"/>
  <c r="BU52" i="3" l="1"/>
  <c r="E15" i="4" s="1"/>
  <c r="BB52" i="3"/>
  <c r="BF52" i="3" s="1"/>
  <c r="BH52" i="3" s="1"/>
  <c r="H23" i="3"/>
  <c r="N23" i="3" s="1"/>
  <c r="R23" i="3" s="1"/>
  <c r="X23" i="3" s="1"/>
  <c r="AB23" i="3" s="1"/>
  <c r="AH23" i="3" s="1"/>
  <c r="AL23" i="3" s="1"/>
  <c r="AR23" i="3" s="1"/>
  <c r="AV23" i="3" s="1"/>
  <c r="BR53" i="3"/>
  <c r="BJ36" i="3"/>
  <c r="BJ40" i="3" s="1"/>
  <c r="BJ47" i="3" s="1"/>
  <c r="BI36" i="3"/>
  <c r="BI40" i="3" s="1"/>
  <c r="BI47" i="3" s="1"/>
  <c r="BE36" i="3"/>
  <c r="BE40" i="3" s="1"/>
  <c r="BE47" i="3" s="1"/>
  <c r="BD36" i="3"/>
  <c r="BC36" i="3"/>
  <c r="BC40" i="3" s="1"/>
  <c r="BC47" i="3" s="1"/>
  <c r="AZ36" i="3"/>
  <c r="AZ40" i="3" s="1"/>
  <c r="AZ47" i="3" s="1"/>
  <c r="AY36" i="3"/>
  <c r="AY40" i="3" s="1"/>
  <c r="AY47" i="3" s="1"/>
  <c r="AX36" i="3"/>
  <c r="AX40" i="3" s="1"/>
  <c r="AX47" i="3" s="1"/>
  <c r="AU36" i="3"/>
  <c r="AU40" i="3" s="1"/>
  <c r="AU47" i="3" s="1"/>
  <c r="AT36" i="3"/>
  <c r="AT40" i="3" s="1"/>
  <c r="AT47" i="3" s="1"/>
  <c r="AS36" i="3"/>
  <c r="AS40" i="3" s="1"/>
  <c r="AS47" i="3" s="1"/>
  <c r="AP36" i="3"/>
  <c r="AP40" i="3" s="1"/>
  <c r="AP47" i="3" s="1"/>
  <c r="AO36" i="3"/>
  <c r="AO40" i="3" s="1"/>
  <c r="AO47" i="3" s="1"/>
  <c r="AN36" i="3"/>
  <c r="AN40" i="3" s="1"/>
  <c r="AN47" i="3" s="1"/>
  <c r="AK36" i="3"/>
  <c r="AK40" i="3" s="1"/>
  <c r="AK47" i="3" s="1"/>
  <c r="AJ36" i="3"/>
  <c r="AJ40" i="3" s="1"/>
  <c r="AJ47" i="3" s="1"/>
  <c r="AI36" i="3"/>
  <c r="AI40" i="3" s="1"/>
  <c r="AI47" i="3" s="1"/>
  <c r="AF36" i="3"/>
  <c r="AF40" i="3" s="1"/>
  <c r="AF47" i="3" s="1"/>
  <c r="AE36" i="3"/>
  <c r="AE40" i="3" s="1"/>
  <c r="AE47" i="3" s="1"/>
  <c r="AD36" i="3"/>
  <c r="AD40" i="3" s="1"/>
  <c r="AD47" i="3" s="1"/>
  <c r="AA36" i="3"/>
  <c r="AA40" i="3" s="1"/>
  <c r="AA47" i="3" s="1"/>
  <c r="Z36" i="3"/>
  <c r="Z40" i="3" s="1"/>
  <c r="Z47" i="3" s="1"/>
  <c r="Y36" i="3"/>
  <c r="Y40" i="3" s="1"/>
  <c r="Y47" i="3" s="1"/>
  <c r="H53" i="3"/>
  <c r="M23" i="3"/>
  <c r="S23" i="3" s="1"/>
  <c r="W23" i="3" s="1"/>
  <c r="AC23" i="3" s="1"/>
  <c r="AG23" i="3" s="1"/>
  <c r="AM23" i="3" s="1"/>
  <c r="AQ23" i="3" s="1"/>
  <c r="AW23" i="3" s="1"/>
  <c r="BA23" i="3" s="1"/>
  <c r="M53" i="3"/>
  <c r="S53" i="3" s="1"/>
  <c r="W53" i="3" s="1"/>
  <c r="AC53" i="3" s="1"/>
  <c r="AG53" i="3" s="1"/>
  <c r="AM53" i="3" s="1"/>
  <c r="AQ53" i="3" s="1"/>
  <c r="AW53" i="3" s="1"/>
  <c r="BA53" i="3" s="1"/>
  <c r="BG53" i="3" s="1"/>
  <c r="M10" i="3"/>
  <c r="S10" i="3" s="1"/>
  <c r="W10" i="3" s="1"/>
  <c r="AC10" i="3" s="1"/>
  <c r="AG10" i="3" s="1"/>
  <c r="AM10" i="3" s="1"/>
  <c r="AQ10" i="3" s="1"/>
  <c r="AW10" i="3" s="1"/>
  <c r="BA10" i="3" s="1"/>
  <c r="BG10" i="3" s="1"/>
  <c r="BK10" i="3" s="1"/>
  <c r="M11" i="3"/>
  <c r="S11" i="3" s="1"/>
  <c r="M12" i="3"/>
  <c r="S12" i="3" s="1"/>
  <c r="W12" i="3" s="1"/>
  <c r="M13" i="3"/>
  <c r="S13" i="3" s="1"/>
  <c r="M14" i="3"/>
  <c r="S14" i="3" s="1"/>
  <c r="M15" i="3"/>
  <c r="S15" i="3" s="1"/>
  <c r="M16" i="3"/>
  <c r="S16" i="3" s="1"/>
  <c r="M17" i="3"/>
  <c r="S17" i="3" s="1"/>
  <c r="M18" i="3"/>
  <c r="S18" i="3" s="1"/>
  <c r="M19" i="3"/>
  <c r="S19" i="3" s="1"/>
  <c r="M20" i="3"/>
  <c r="S20" i="3" s="1"/>
  <c r="M21" i="3"/>
  <c r="S21" i="3" s="1"/>
  <c r="M22" i="3"/>
  <c r="S22" i="3" s="1"/>
  <c r="M24" i="3"/>
  <c r="S24" i="3" s="1"/>
  <c r="S25" i="3"/>
  <c r="S26" i="3"/>
  <c r="W26" i="3" s="1"/>
  <c r="M27" i="3"/>
  <c r="S27" i="3" s="1"/>
  <c r="M28" i="3"/>
  <c r="S28" i="3" s="1"/>
  <c r="M29" i="3"/>
  <c r="S29" i="3" s="1"/>
  <c r="M30" i="3"/>
  <c r="S30" i="3" s="1"/>
  <c r="M31" i="3"/>
  <c r="S31" i="3" s="1"/>
  <c r="M32" i="3"/>
  <c r="S32" i="3" s="1"/>
  <c r="M33" i="3"/>
  <c r="S33" i="3" s="1"/>
  <c r="M9" i="3"/>
  <c r="H10" i="3"/>
  <c r="N10" i="3" s="1"/>
  <c r="R10" i="3" s="1"/>
  <c r="H11" i="3"/>
  <c r="N11" i="3" s="1"/>
  <c r="H12" i="3"/>
  <c r="N12" i="3" s="1"/>
  <c r="H13" i="3"/>
  <c r="N13" i="3" s="1"/>
  <c r="R13" i="3" s="1"/>
  <c r="X13" i="3" s="1"/>
  <c r="AB13" i="3" s="1"/>
  <c r="AH13" i="3" s="1"/>
  <c r="AL13" i="3" s="1"/>
  <c r="AR13" i="3" s="1"/>
  <c r="AV13" i="3" s="1"/>
  <c r="BB13" i="3" s="1"/>
  <c r="H14" i="3"/>
  <c r="N14" i="3" s="1"/>
  <c r="R14" i="3" s="1"/>
  <c r="X14" i="3" s="1"/>
  <c r="AB14" i="3" s="1"/>
  <c r="AH14" i="3" s="1"/>
  <c r="AL14" i="3" s="1"/>
  <c r="H15" i="3"/>
  <c r="N15" i="3" s="1"/>
  <c r="H16" i="3"/>
  <c r="N16" i="3" s="1"/>
  <c r="R16" i="3" s="1"/>
  <c r="X16" i="3" s="1"/>
  <c r="AB16" i="3" s="1"/>
  <c r="AH16" i="3" s="1"/>
  <c r="AL16" i="3" s="1"/>
  <c r="AR16" i="3" s="1"/>
  <c r="AV16" i="3" s="1"/>
  <c r="BB16" i="3" s="1"/>
  <c r="H17" i="3"/>
  <c r="N17" i="3" s="1"/>
  <c r="R17" i="3" s="1"/>
  <c r="X17" i="3" s="1"/>
  <c r="AB17" i="3" s="1"/>
  <c r="AH17" i="3" s="1"/>
  <c r="AL17" i="3" s="1"/>
  <c r="AR17" i="3" s="1"/>
  <c r="AV17" i="3" s="1"/>
  <c r="BB17" i="3" s="1"/>
  <c r="H18" i="3"/>
  <c r="N18" i="3" s="1"/>
  <c r="R18" i="3" s="1"/>
  <c r="X18" i="3" s="1"/>
  <c r="AB18" i="3" s="1"/>
  <c r="AH18" i="3" s="1"/>
  <c r="AL18" i="3" s="1"/>
  <c r="AR18" i="3" s="1"/>
  <c r="AV18" i="3" s="1"/>
  <c r="BB18" i="3" s="1"/>
  <c r="H19" i="3"/>
  <c r="N19" i="3" s="1"/>
  <c r="H20" i="3"/>
  <c r="N20" i="3" s="1"/>
  <c r="H21" i="3"/>
  <c r="H22" i="3"/>
  <c r="N22" i="3" s="1"/>
  <c r="R22" i="3" s="1"/>
  <c r="X22" i="3" s="1"/>
  <c r="AB22" i="3" s="1"/>
  <c r="AH22" i="3" s="1"/>
  <c r="AL22" i="3" s="1"/>
  <c r="AR22" i="3" s="1"/>
  <c r="AV22" i="3" s="1"/>
  <c r="H24" i="3"/>
  <c r="N24" i="3" s="1"/>
  <c r="H25" i="3"/>
  <c r="N25" i="3" s="1"/>
  <c r="R25" i="3" s="1"/>
  <c r="X25" i="3" s="1"/>
  <c r="AB25" i="3" s="1"/>
  <c r="AH25" i="3" s="1"/>
  <c r="AL25" i="3" s="1"/>
  <c r="AR25" i="3" s="1"/>
  <c r="AV25" i="3" s="1"/>
  <c r="BB25" i="3" s="1"/>
  <c r="H26" i="3"/>
  <c r="N26" i="3" s="1"/>
  <c r="R26" i="3" s="1"/>
  <c r="X26" i="3" s="1"/>
  <c r="AB26" i="3" s="1"/>
  <c r="AH26" i="3" s="1"/>
  <c r="AL26" i="3" s="1"/>
  <c r="AR26" i="3" s="1"/>
  <c r="AV26" i="3" s="1"/>
  <c r="H27" i="3"/>
  <c r="N27" i="3" s="1"/>
  <c r="R27" i="3" s="1"/>
  <c r="X27" i="3" s="1"/>
  <c r="AB27" i="3" s="1"/>
  <c r="AH27" i="3" s="1"/>
  <c r="AL27" i="3" s="1"/>
  <c r="AR27" i="3" s="1"/>
  <c r="AV27" i="3" s="1"/>
  <c r="H28" i="3"/>
  <c r="N28" i="3" s="1"/>
  <c r="R28" i="3" s="1"/>
  <c r="X28" i="3" s="1"/>
  <c r="AB28" i="3" s="1"/>
  <c r="AH28" i="3" s="1"/>
  <c r="AL28" i="3" s="1"/>
  <c r="AR28" i="3" s="1"/>
  <c r="AV28" i="3" s="1"/>
  <c r="H29" i="3"/>
  <c r="N29" i="3" s="1"/>
  <c r="H30" i="3"/>
  <c r="N30" i="3" s="1"/>
  <c r="H31" i="3"/>
  <c r="N31" i="3" s="1"/>
  <c r="R31" i="3" s="1"/>
  <c r="X31" i="3" s="1"/>
  <c r="H32" i="3"/>
  <c r="N32" i="3" s="1"/>
  <c r="H33" i="3"/>
  <c r="N33" i="3" s="1"/>
  <c r="H9" i="3"/>
  <c r="BM36" i="3"/>
  <c r="BM40" i="3" s="1"/>
  <c r="BL36" i="3"/>
  <c r="BL40" i="3" s="1"/>
  <c r="O40" i="3"/>
  <c r="O47" i="3" s="1"/>
  <c r="V36" i="3"/>
  <c r="V40" i="3" s="1"/>
  <c r="V47" i="3" s="1"/>
  <c r="U36" i="3"/>
  <c r="U40" i="3" s="1"/>
  <c r="U47" i="3" s="1"/>
  <c r="T36" i="3"/>
  <c r="T40" i="3" s="1"/>
  <c r="T47" i="3" s="1"/>
  <c r="Q36" i="3"/>
  <c r="Q40" i="3" s="1"/>
  <c r="Q47" i="3" s="1"/>
  <c r="P36" i="3"/>
  <c r="P40" i="3" s="1"/>
  <c r="P47" i="3" s="1"/>
  <c r="E36" i="3"/>
  <c r="E40" i="3" s="1"/>
  <c r="F36" i="3"/>
  <c r="F40" i="3" s="1"/>
  <c r="I36" i="3"/>
  <c r="I40" i="3" s="1"/>
  <c r="J36" i="3"/>
  <c r="J40" i="3" s="1"/>
  <c r="K36" i="3"/>
  <c r="K40" i="3" s="1"/>
  <c r="L40" i="3"/>
  <c r="D36" i="3"/>
  <c r="D40" i="3" s="1"/>
  <c r="M62" i="3"/>
  <c r="S62" i="3" s="1"/>
  <c r="W62" i="3" s="1"/>
  <c r="AC62" i="3" s="1"/>
  <c r="AG62" i="3" s="1"/>
  <c r="AM62" i="3" s="1"/>
  <c r="AQ62" i="3" s="1"/>
  <c r="AW62" i="3" s="1"/>
  <c r="BA62" i="3" s="1"/>
  <c r="BG62" i="3" s="1"/>
  <c r="BK62" i="3" s="1"/>
  <c r="BO62" i="3" s="1"/>
  <c r="H62" i="3"/>
  <c r="N62" i="3" s="1"/>
  <c r="R62" i="3" s="1"/>
  <c r="X62" i="3" s="1"/>
  <c r="AB62" i="3" s="1"/>
  <c r="AH62" i="3" s="1"/>
  <c r="AL62" i="3" s="1"/>
  <c r="AR62" i="3" s="1"/>
  <c r="AV62" i="3" s="1"/>
  <c r="M61" i="3"/>
  <c r="S61" i="3" s="1"/>
  <c r="W61" i="3" s="1"/>
  <c r="AC61" i="3" s="1"/>
  <c r="AG61" i="3" s="1"/>
  <c r="AM61" i="3" s="1"/>
  <c r="AQ61" i="3" s="1"/>
  <c r="AW61" i="3" s="1"/>
  <c r="BA61" i="3" s="1"/>
  <c r="BG61" i="3" s="1"/>
  <c r="BK61" i="3" s="1"/>
  <c r="BO61" i="3" s="1"/>
  <c r="H61" i="3"/>
  <c r="N61" i="3" s="1"/>
  <c r="R61" i="3" s="1"/>
  <c r="X61" i="3" s="1"/>
  <c r="AB61" i="3" s="1"/>
  <c r="AH61" i="3" s="1"/>
  <c r="AL61" i="3" s="1"/>
  <c r="AR61" i="3" s="1"/>
  <c r="AV61" i="3" s="1"/>
  <c r="M60" i="3"/>
  <c r="S60" i="3" s="1"/>
  <c r="W60" i="3" s="1"/>
  <c r="AC60" i="3" s="1"/>
  <c r="AG60" i="3" s="1"/>
  <c r="AM60" i="3" s="1"/>
  <c r="AQ60" i="3" s="1"/>
  <c r="AW60" i="3" s="1"/>
  <c r="BA60" i="3" s="1"/>
  <c r="BG60" i="3" s="1"/>
  <c r="BK60" i="3" s="1"/>
  <c r="BO60" i="3" s="1"/>
  <c r="H60" i="3"/>
  <c r="N60" i="3" s="1"/>
  <c r="R60" i="3" s="1"/>
  <c r="X60" i="3" s="1"/>
  <c r="AB60" i="3" s="1"/>
  <c r="AH60" i="3" s="1"/>
  <c r="AL60" i="3" s="1"/>
  <c r="AR60" i="3" s="1"/>
  <c r="AV60" i="3" s="1"/>
  <c r="M59" i="3"/>
  <c r="S59" i="3" s="1"/>
  <c r="W59" i="3" s="1"/>
  <c r="AC59" i="3" s="1"/>
  <c r="AG59" i="3" s="1"/>
  <c r="AM59" i="3" s="1"/>
  <c r="AQ59" i="3" s="1"/>
  <c r="AW59" i="3" s="1"/>
  <c r="BA59" i="3" s="1"/>
  <c r="BG59" i="3" s="1"/>
  <c r="BK59" i="3" s="1"/>
  <c r="BO59" i="3" s="1"/>
  <c r="H59" i="3"/>
  <c r="N59" i="3" s="1"/>
  <c r="R59" i="3" s="1"/>
  <c r="X59" i="3" s="1"/>
  <c r="AB59" i="3" s="1"/>
  <c r="AH59" i="3" s="1"/>
  <c r="AL59" i="3" s="1"/>
  <c r="AR59" i="3" s="1"/>
  <c r="AV59" i="3" s="1"/>
  <c r="M58" i="3"/>
  <c r="S58" i="3" s="1"/>
  <c r="W58" i="3" s="1"/>
  <c r="AC58" i="3" s="1"/>
  <c r="AG58" i="3" s="1"/>
  <c r="AM58" i="3" s="1"/>
  <c r="AQ58" i="3" s="1"/>
  <c r="AW58" i="3" s="1"/>
  <c r="BA58" i="3" s="1"/>
  <c r="BG58" i="3" s="1"/>
  <c r="BK58" i="3" s="1"/>
  <c r="BO58" i="3" s="1"/>
  <c r="H58" i="3"/>
  <c r="N58" i="3" s="1"/>
  <c r="R58" i="3" s="1"/>
  <c r="X58" i="3" s="1"/>
  <c r="AB58" i="3" s="1"/>
  <c r="AH58" i="3" s="1"/>
  <c r="AL58" i="3" s="1"/>
  <c r="AR58" i="3" s="1"/>
  <c r="AV58" i="3" s="1"/>
  <c r="M57" i="3"/>
  <c r="S57" i="3" s="1"/>
  <c r="W57" i="3" s="1"/>
  <c r="AC57" i="3" s="1"/>
  <c r="AG57" i="3" s="1"/>
  <c r="AM57" i="3" s="1"/>
  <c r="AQ57" i="3" s="1"/>
  <c r="AW57" i="3" s="1"/>
  <c r="BA57" i="3" s="1"/>
  <c r="BG57" i="3" s="1"/>
  <c r="BK57" i="3" s="1"/>
  <c r="BO57" i="3" s="1"/>
  <c r="H57" i="3"/>
  <c r="N57" i="3" s="1"/>
  <c r="R57" i="3" s="1"/>
  <c r="X57" i="3" s="1"/>
  <c r="AB57" i="3" s="1"/>
  <c r="AH57" i="3" s="1"/>
  <c r="AL57" i="3" s="1"/>
  <c r="AR57" i="3" s="1"/>
  <c r="AV57" i="3" s="1"/>
  <c r="M56" i="3"/>
  <c r="S56" i="3" s="1"/>
  <c r="W56" i="3" s="1"/>
  <c r="AC56" i="3" s="1"/>
  <c r="AG56" i="3" s="1"/>
  <c r="AM56" i="3" s="1"/>
  <c r="AQ56" i="3" s="1"/>
  <c r="AW56" i="3" s="1"/>
  <c r="BA56" i="3" s="1"/>
  <c r="BG56" i="3" s="1"/>
  <c r="BK56" i="3" s="1"/>
  <c r="BO56" i="3" s="1"/>
  <c r="H56" i="3"/>
  <c r="N56" i="3" s="1"/>
  <c r="R56" i="3" s="1"/>
  <c r="X56" i="3" s="1"/>
  <c r="AB56" i="3" s="1"/>
  <c r="AH56" i="3" s="1"/>
  <c r="AL56" i="3" s="1"/>
  <c r="AR56" i="3" s="1"/>
  <c r="AV56" i="3" s="1"/>
  <c r="M55" i="3"/>
  <c r="S55" i="3" s="1"/>
  <c r="W55" i="3" s="1"/>
  <c r="AC55" i="3" s="1"/>
  <c r="AG55" i="3" s="1"/>
  <c r="AM55" i="3" s="1"/>
  <c r="AQ55" i="3" s="1"/>
  <c r="AW55" i="3" s="1"/>
  <c r="BA55" i="3" s="1"/>
  <c r="BG55" i="3" s="1"/>
  <c r="BK55" i="3" s="1"/>
  <c r="BO55" i="3" s="1"/>
  <c r="H55" i="3"/>
  <c r="N55" i="3" s="1"/>
  <c r="R55" i="3" s="1"/>
  <c r="X55" i="3" s="1"/>
  <c r="AB55" i="3" s="1"/>
  <c r="AH55" i="3" s="1"/>
  <c r="AL55" i="3" s="1"/>
  <c r="AR55" i="3" s="1"/>
  <c r="AV55" i="3" s="1"/>
  <c r="M54" i="3"/>
  <c r="S54" i="3" s="1"/>
  <c r="W54" i="3" s="1"/>
  <c r="AC54" i="3" s="1"/>
  <c r="AG54" i="3" s="1"/>
  <c r="AM54" i="3" s="1"/>
  <c r="AQ54" i="3" s="1"/>
  <c r="AW54" i="3" s="1"/>
  <c r="BA54" i="3" s="1"/>
  <c r="BG54" i="3" s="1"/>
  <c r="BK54" i="3" s="1"/>
  <c r="BO54" i="3" s="1"/>
  <c r="H54" i="3"/>
  <c r="N54" i="3" s="1"/>
  <c r="R54" i="3" s="1"/>
  <c r="X54" i="3" s="1"/>
  <c r="AB54" i="3" s="1"/>
  <c r="AH54" i="3" s="1"/>
  <c r="AL54" i="3" s="1"/>
  <c r="AR54" i="3" s="1"/>
  <c r="AV54" i="3" s="1"/>
  <c r="M51" i="3"/>
  <c r="S51" i="3" s="1"/>
  <c r="W51" i="3" s="1"/>
  <c r="AC51" i="3" s="1"/>
  <c r="AG51" i="3" s="1"/>
  <c r="AM51" i="3" s="1"/>
  <c r="AQ51" i="3" s="1"/>
  <c r="AW51" i="3" s="1"/>
  <c r="BA51" i="3" s="1"/>
  <c r="BG51" i="3" s="1"/>
  <c r="BK51" i="3" s="1"/>
  <c r="H51" i="3"/>
  <c r="N51" i="3" s="1"/>
  <c r="R51" i="3" s="1"/>
  <c r="X51" i="3" s="1"/>
  <c r="AB51" i="3" s="1"/>
  <c r="AH51" i="3" s="1"/>
  <c r="AL51" i="3" s="1"/>
  <c r="AR51" i="3" s="1"/>
  <c r="AV51" i="3" s="1"/>
  <c r="M50" i="3"/>
  <c r="S50" i="3" s="1"/>
  <c r="W50" i="3" s="1"/>
  <c r="AC50" i="3" s="1"/>
  <c r="AG50" i="3" s="1"/>
  <c r="AM50" i="3" s="1"/>
  <c r="AQ50" i="3" s="1"/>
  <c r="AW50" i="3" s="1"/>
  <c r="BA50" i="3" s="1"/>
  <c r="BG50" i="3" s="1"/>
  <c r="BK50" i="3" s="1"/>
  <c r="H50" i="3"/>
  <c r="N50" i="3" s="1"/>
  <c r="R50" i="3" s="1"/>
  <c r="X50" i="3" s="1"/>
  <c r="AB50" i="3" s="1"/>
  <c r="AH50" i="3" s="1"/>
  <c r="AL50" i="3" s="1"/>
  <c r="AR50" i="3" s="1"/>
  <c r="AV50" i="3" s="1"/>
  <c r="S49" i="3"/>
  <c r="H49" i="3"/>
  <c r="N49" i="3" s="1"/>
  <c r="R49" i="3" s="1"/>
  <c r="X49" i="3" s="1"/>
  <c r="AB49" i="3" s="1"/>
  <c r="AH49" i="3" s="1"/>
  <c r="AL49" i="3" s="1"/>
  <c r="AR49" i="3" s="1"/>
  <c r="AV49" i="3" s="1"/>
  <c r="M44" i="3"/>
  <c r="S44" i="3" s="1"/>
  <c r="N44" i="3"/>
  <c r="M38" i="3"/>
  <c r="S38" i="3" s="1"/>
  <c r="H38" i="3"/>
  <c r="BN52" i="3" l="1"/>
  <c r="BP52" i="3" s="1"/>
  <c r="BF25" i="3"/>
  <c r="BH25" i="3" s="1"/>
  <c r="BF18" i="3"/>
  <c r="BH18" i="3" s="1"/>
  <c r="BF17" i="3"/>
  <c r="BH17" i="3" s="1"/>
  <c r="BF13" i="3"/>
  <c r="BH13" i="3" s="1"/>
  <c r="BF16" i="3"/>
  <c r="BD40" i="3"/>
  <c r="BD47" i="3" s="1"/>
  <c r="BU23" i="3"/>
  <c r="BK52" i="3"/>
  <c r="BO52" i="3" s="1"/>
  <c r="BQ52" i="3" s="1"/>
  <c r="R29" i="3"/>
  <c r="X29" i="3" s="1"/>
  <c r="AB29" i="3" s="1"/>
  <c r="AH29" i="3" s="1"/>
  <c r="AL29" i="3" s="1"/>
  <c r="AR29" i="3" s="1"/>
  <c r="AV29" i="3" s="1"/>
  <c r="BB29" i="3" s="1"/>
  <c r="R20" i="3"/>
  <c r="X20" i="3" s="1"/>
  <c r="AB20" i="3" s="1"/>
  <c r="AH20" i="3" s="1"/>
  <c r="AL20" i="3" s="1"/>
  <c r="AR20" i="3" s="1"/>
  <c r="AV20" i="3" s="1"/>
  <c r="N38" i="3"/>
  <c r="R38" i="3" s="1"/>
  <c r="AB31" i="3"/>
  <c r="AH31" i="3" s="1"/>
  <c r="R24" i="3"/>
  <c r="X24" i="3" s="1"/>
  <c r="AB24" i="3" s="1"/>
  <c r="AH24" i="3" s="1"/>
  <c r="AL24" i="3" s="1"/>
  <c r="AR24" i="3" s="1"/>
  <c r="AV24" i="3" s="1"/>
  <c r="BB24" i="3" s="1"/>
  <c r="S9" i="3"/>
  <c r="W9" i="3" s="1"/>
  <c r="AC9" i="3" s="1"/>
  <c r="AG9" i="3" s="1"/>
  <c r="N9" i="3"/>
  <c r="R9" i="3" s="1"/>
  <c r="X9" i="3" s="1"/>
  <c r="AB9" i="3" s="1"/>
  <c r="R30" i="3"/>
  <c r="X30" i="3" s="1"/>
  <c r="AB30" i="3" s="1"/>
  <c r="AH30" i="3" s="1"/>
  <c r="AL30" i="3" s="1"/>
  <c r="AR30" i="3" s="1"/>
  <c r="AV30" i="3" s="1"/>
  <c r="BB30" i="3" s="1"/>
  <c r="BF30" i="3" s="1"/>
  <c r="BN30" i="3" s="1"/>
  <c r="R12" i="3"/>
  <c r="X12" i="3" s="1"/>
  <c r="N53" i="3"/>
  <c r="R53" i="3" s="1"/>
  <c r="X53" i="3" s="1"/>
  <c r="AB53" i="3" s="1"/>
  <c r="AH53" i="3" s="1"/>
  <c r="AL53" i="3" s="1"/>
  <c r="AR53" i="3" s="1"/>
  <c r="AV53" i="3" s="1"/>
  <c r="N21" i="3"/>
  <c r="H36" i="3"/>
  <c r="H40" i="3" s="1"/>
  <c r="H47" i="3" s="1"/>
  <c r="BG23" i="3"/>
  <c r="E12" i="4"/>
  <c r="BB23" i="3"/>
  <c r="BB22" i="3"/>
  <c r="BB28" i="3"/>
  <c r="BB27" i="3"/>
  <c r="BB26" i="3"/>
  <c r="BB58" i="3"/>
  <c r="BF58" i="3" s="1"/>
  <c r="BU58" i="3"/>
  <c r="BB62" i="3"/>
  <c r="BF62" i="3" s="1"/>
  <c r="BU62" i="3"/>
  <c r="BB61" i="3"/>
  <c r="BF61" i="3" s="1"/>
  <c r="BU61" i="3"/>
  <c r="BB55" i="3"/>
  <c r="BF55" i="3" s="1"/>
  <c r="BU55" i="3"/>
  <c r="BB59" i="3"/>
  <c r="BF59" i="3" s="1"/>
  <c r="BU59" i="3"/>
  <c r="BB57" i="3"/>
  <c r="BF57" i="3" s="1"/>
  <c r="BU57" i="3"/>
  <c r="BB54" i="3"/>
  <c r="BF54" i="3" s="1"/>
  <c r="BU54" i="3"/>
  <c r="BB56" i="3"/>
  <c r="BF56" i="3" s="1"/>
  <c r="BU56" i="3"/>
  <c r="BB60" i="3"/>
  <c r="BF60" i="3" s="1"/>
  <c r="BU60" i="3"/>
  <c r="BB49" i="3"/>
  <c r="BF49" i="3" s="1"/>
  <c r="BB51" i="3"/>
  <c r="BF51" i="3" s="1"/>
  <c r="BB50" i="3"/>
  <c r="BF50" i="3" s="1"/>
  <c r="X10" i="3"/>
  <c r="AB10" i="3" s="1"/>
  <c r="AH10" i="3" s="1"/>
  <c r="AL10" i="3" s="1"/>
  <c r="AR10" i="3" s="1"/>
  <c r="AV10" i="3" s="1"/>
  <c r="BB10" i="3" s="1"/>
  <c r="BF10" i="3" s="1"/>
  <c r="AR14" i="3"/>
  <c r="AV14" i="3" s="1"/>
  <c r="BB14" i="3" s="1"/>
  <c r="W15" i="3"/>
  <c r="AC15" i="3" s="1"/>
  <c r="AG15" i="3" s="1"/>
  <c r="AM15" i="3" s="1"/>
  <c r="AQ15" i="3" s="1"/>
  <c r="AW15" i="3" s="1"/>
  <c r="BA15" i="3" s="1"/>
  <c r="BG15" i="3" s="1"/>
  <c r="R15" i="3"/>
  <c r="X15" i="3" s="1"/>
  <c r="AB15" i="3" s="1"/>
  <c r="AH15" i="3" s="1"/>
  <c r="AL15" i="3" s="1"/>
  <c r="AR15" i="3" s="1"/>
  <c r="AV15" i="3" s="1"/>
  <c r="BB15" i="3" s="1"/>
  <c r="W19" i="3"/>
  <c r="AC19" i="3" s="1"/>
  <c r="AG19" i="3" s="1"/>
  <c r="AM19" i="3" s="1"/>
  <c r="AQ19" i="3" s="1"/>
  <c r="AW19" i="3" s="1"/>
  <c r="BA19" i="3" s="1"/>
  <c r="BG19" i="3" s="1"/>
  <c r="W44" i="3"/>
  <c r="AC44" i="3" s="1"/>
  <c r="AG44" i="3" s="1"/>
  <c r="AM44" i="3" s="1"/>
  <c r="AQ44" i="3" s="1"/>
  <c r="AW44" i="3" s="1"/>
  <c r="BA44" i="3" s="1"/>
  <c r="BG44" i="3" s="1"/>
  <c r="BK44" i="3" s="1"/>
  <c r="W33" i="3"/>
  <c r="AC33" i="3" s="1"/>
  <c r="AG33" i="3" s="1"/>
  <c r="AM33" i="3" s="1"/>
  <c r="AQ33" i="3" s="1"/>
  <c r="AW33" i="3" s="1"/>
  <c r="BA33" i="3" s="1"/>
  <c r="BG33" i="3" s="1"/>
  <c r="W32" i="3"/>
  <c r="AC32" i="3" s="1"/>
  <c r="AG32" i="3" s="1"/>
  <c r="AM32" i="3" s="1"/>
  <c r="AQ32" i="3" s="1"/>
  <c r="AW32" i="3" s="1"/>
  <c r="BA32" i="3" s="1"/>
  <c r="BG32" i="3" s="1"/>
  <c r="BK32" i="3" s="1"/>
  <c r="W11" i="3"/>
  <c r="AC11" i="3" s="1"/>
  <c r="AG11" i="3" s="1"/>
  <c r="AM11" i="3" s="1"/>
  <c r="AQ11" i="3" s="1"/>
  <c r="AW11" i="3" s="1"/>
  <c r="BA11" i="3" s="1"/>
  <c r="BG11" i="3" s="1"/>
  <c r="BK11" i="3" s="1"/>
  <c r="R33" i="3"/>
  <c r="X33" i="3" s="1"/>
  <c r="AB33" i="3" s="1"/>
  <c r="AH33" i="3" s="1"/>
  <c r="AL33" i="3" s="1"/>
  <c r="AR33" i="3" s="1"/>
  <c r="AV33" i="3" s="1"/>
  <c r="W27" i="3"/>
  <c r="AC27" i="3" s="1"/>
  <c r="AG27" i="3" s="1"/>
  <c r="AM27" i="3" s="1"/>
  <c r="AQ27" i="3" s="1"/>
  <c r="AW27" i="3" s="1"/>
  <c r="BA27" i="3" s="1"/>
  <c r="BG27" i="3" s="1"/>
  <c r="M36" i="3"/>
  <c r="R44" i="3"/>
  <c r="X44" i="3" s="1"/>
  <c r="AB44" i="3" s="1"/>
  <c r="AH44" i="3" s="1"/>
  <c r="AL44" i="3" s="1"/>
  <c r="AR44" i="3" s="1"/>
  <c r="AV44" i="3" s="1"/>
  <c r="BB44" i="3" s="1"/>
  <c r="BF44" i="3" s="1"/>
  <c r="W17" i="3"/>
  <c r="AC17" i="3" s="1"/>
  <c r="AG17" i="3" s="1"/>
  <c r="AM17" i="3" s="1"/>
  <c r="AQ17" i="3" s="1"/>
  <c r="AW17" i="3" s="1"/>
  <c r="BA17" i="3" s="1"/>
  <c r="BG17" i="3" s="1"/>
  <c r="R32" i="3"/>
  <c r="X32" i="3" s="1"/>
  <c r="AB32" i="3" s="1"/>
  <c r="AH32" i="3" s="1"/>
  <c r="AL32" i="3" s="1"/>
  <c r="AR32" i="3" s="1"/>
  <c r="AV32" i="3" s="1"/>
  <c r="R19" i="3"/>
  <c r="X19" i="3" s="1"/>
  <c r="AB19" i="3" s="1"/>
  <c r="AH19" i="3" s="1"/>
  <c r="AL19" i="3" s="1"/>
  <c r="AR19" i="3" s="1"/>
  <c r="AV19" i="3" s="1"/>
  <c r="BB19" i="3" s="1"/>
  <c r="R11" i="3"/>
  <c r="X11" i="3" s="1"/>
  <c r="AB11" i="3" s="1"/>
  <c r="AH11" i="3" s="1"/>
  <c r="AL11" i="3" s="1"/>
  <c r="AR11" i="3" s="1"/>
  <c r="AV11" i="3" s="1"/>
  <c r="BB11" i="3" s="1"/>
  <c r="BF11" i="3" s="1"/>
  <c r="AC12" i="3"/>
  <c r="W13" i="3"/>
  <c r="AC13" i="3" s="1"/>
  <c r="AG13" i="3" s="1"/>
  <c r="AM13" i="3" s="1"/>
  <c r="AQ13" i="3" s="1"/>
  <c r="AW13" i="3" s="1"/>
  <c r="BA13" i="3" s="1"/>
  <c r="W21" i="3"/>
  <c r="AC21" i="3" s="1"/>
  <c r="AG21" i="3" s="1"/>
  <c r="AM21" i="3" s="1"/>
  <c r="AQ21" i="3" s="1"/>
  <c r="AW21" i="3" s="1"/>
  <c r="BA21" i="3" s="1"/>
  <c r="BG21" i="3" s="1"/>
  <c r="W31" i="3"/>
  <c r="AC31" i="3" s="1"/>
  <c r="AG31" i="3" s="1"/>
  <c r="AM31" i="3" s="1"/>
  <c r="AQ31" i="3" s="1"/>
  <c r="AW31" i="3" s="1"/>
  <c r="BA31" i="3" s="1"/>
  <c r="W30" i="3"/>
  <c r="AC30" i="3" s="1"/>
  <c r="AG30" i="3" s="1"/>
  <c r="AM30" i="3" s="1"/>
  <c r="AQ30" i="3" s="1"/>
  <c r="AW30" i="3" s="1"/>
  <c r="BA30" i="3" s="1"/>
  <c r="BG30" i="3" s="1"/>
  <c r="BK30" i="3" s="1"/>
  <c r="BO30" i="3" s="1"/>
  <c r="BQ30" i="3" s="1"/>
  <c r="W49" i="3"/>
  <c r="AC49" i="3" s="1"/>
  <c r="AG49" i="3" s="1"/>
  <c r="AM49" i="3" s="1"/>
  <c r="AQ49" i="3" s="1"/>
  <c r="AW49" i="3" s="1"/>
  <c r="BA49" i="3" s="1"/>
  <c r="BG49" i="3" s="1"/>
  <c r="BK49" i="3" s="1"/>
  <c r="W38" i="3"/>
  <c r="AC38" i="3" s="1"/>
  <c r="AG38" i="3" s="1"/>
  <c r="AM38" i="3" s="1"/>
  <c r="AQ38" i="3" s="1"/>
  <c r="AW38" i="3" s="1"/>
  <c r="BA38" i="3" s="1"/>
  <c r="BG38" i="3" s="1"/>
  <c r="W25" i="3"/>
  <c r="AC25" i="3" s="1"/>
  <c r="AG25" i="3" s="1"/>
  <c r="AM25" i="3" s="1"/>
  <c r="AQ25" i="3" s="1"/>
  <c r="AW25" i="3" s="1"/>
  <c r="W24" i="3"/>
  <c r="AC24" i="3" s="1"/>
  <c r="AG24" i="3" s="1"/>
  <c r="AM24" i="3" s="1"/>
  <c r="AQ24" i="3" s="1"/>
  <c r="AW24" i="3" s="1"/>
  <c r="BA24" i="3" s="1"/>
  <c r="BG24" i="3" s="1"/>
  <c r="W14" i="3"/>
  <c r="AC14" i="3" s="1"/>
  <c r="AG14" i="3" s="1"/>
  <c r="AM14" i="3" s="1"/>
  <c r="AQ14" i="3" s="1"/>
  <c r="AW14" i="3" s="1"/>
  <c r="BA14" i="3" s="1"/>
  <c r="BG14" i="3" s="1"/>
  <c r="W16" i="3"/>
  <c r="AC16" i="3" s="1"/>
  <c r="AG16" i="3" s="1"/>
  <c r="AM16" i="3" s="1"/>
  <c r="AQ16" i="3" s="1"/>
  <c r="AW16" i="3" s="1"/>
  <c r="BA16" i="3" s="1"/>
  <c r="BG16" i="3" s="1"/>
  <c r="W18" i="3"/>
  <c r="AC18" i="3" s="1"/>
  <c r="AG18" i="3" s="1"/>
  <c r="AM18" i="3" s="1"/>
  <c r="AQ18" i="3" s="1"/>
  <c r="AW18" i="3" s="1"/>
  <c r="BA18" i="3" s="1"/>
  <c r="BG18" i="3" s="1"/>
  <c r="W20" i="3"/>
  <c r="AC20" i="3" s="1"/>
  <c r="AG20" i="3" s="1"/>
  <c r="AM20" i="3" s="1"/>
  <c r="AQ20" i="3" s="1"/>
  <c r="AW20" i="3" s="1"/>
  <c r="BA20" i="3" s="1"/>
  <c r="BG20" i="3" s="1"/>
  <c r="W22" i="3"/>
  <c r="AC22" i="3" s="1"/>
  <c r="AG22" i="3" s="1"/>
  <c r="AM22" i="3" s="1"/>
  <c r="AQ22" i="3" s="1"/>
  <c r="AW22" i="3" s="1"/>
  <c r="BA22" i="3" s="1"/>
  <c r="BG22" i="3" s="1"/>
  <c r="AC26" i="3"/>
  <c r="AG26" i="3" s="1"/>
  <c r="AM26" i="3" s="1"/>
  <c r="AQ26" i="3" s="1"/>
  <c r="AW26" i="3" s="1"/>
  <c r="BA26" i="3" s="1"/>
  <c r="BG26" i="3" s="1"/>
  <c r="W28" i="3"/>
  <c r="AC28" i="3" s="1"/>
  <c r="AG28" i="3" s="1"/>
  <c r="AM28" i="3" s="1"/>
  <c r="AQ28" i="3" s="1"/>
  <c r="AW28" i="3" s="1"/>
  <c r="BA28" i="3" s="1"/>
  <c r="BG28" i="3" s="1"/>
  <c r="BU49" i="3" l="1"/>
  <c r="BR30" i="3"/>
  <c r="BF28" i="3"/>
  <c r="BH28" i="3" s="1"/>
  <c r="BK28" i="3" s="1"/>
  <c r="BF26" i="3"/>
  <c r="BH26" i="3" s="1"/>
  <c r="BK26" i="3" s="1"/>
  <c r="BF27" i="3"/>
  <c r="BH27" i="3" s="1"/>
  <c r="BK27" i="3" s="1"/>
  <c r="BF22" i="3"/>
  <c r="BF24" i="3"/>
  <c r="BH24" i="3" s="1"/>
  <c r="BK24" i="3" s="1"/>
  <c r="BF23" i="3"/>
  <c r="BH23" i="3" s="1"/>
  <c r="BK23" i="3" s="1"/>
  <c r="BO23" i="3" s="1"/>
  <c r="BK17" i="3"/>
  <c r="BF14" i="3"/>
  <c r="BK18" i="3"/>
  <c r="BF19" i="3"/>
  <c r="BF15" i="3"/>
  <c r="BH15" i="3" s="1"/>
  <c r="BK15" i="3" s="1"/>
  <c r="BH16" i="3"/>
  <c r="BK16" i="3" s="1"/>
  <c r="BB20" i="3"/>
  <c r="BU20" i="3"/>
  <c r="BG13" i="3"/>
  <c r="BK13" i="3" s="1"/>
  <c r="BB53" i="3"/>
  <c r="BF53" i="3" s="1"/>
  <c r="BU53" i="3"/>
  <c r="AH9" i="3"/>
  <c r="AL9" i="3" s="1"/>
  <c r="AR9" i="3" s="1"/>
  <c r="AB12" i="3"/>
  <c r="AH12" i="3" s="1"/>
  <c r="AG12" i="3"/>
  <c r="AM12" i="3" s="1"/>
  <c r="AQ12" i="3" s="1"/>
  <c r="AW12" i="3" s="1"/>
  <c r="BA12" i="3" s="1"/>
  <c r="BG12" i="3" s="1"/>
  <c r="R21" i="3"/>
  <c r="X21" i="3" s="1"/>
  <c r="AB21" i="3" s="1"/>
  <c r="AH21" i="3" s="1"/>
  <c r="AL21" i="3" s="1"/>
  <c r="AR21" i="3" s="1"/>
  <c r="AV21" i="3" s="1"/>
  <c r="BB21" i="3" s="1"/>
  <c r="X38" i="3"/>
  <c r="AB38" i="3" s="1"/>
  <c r="AH38" i="3" s="1"/>
  <c r="AL38" i="3" s="1"/>
  <c r="AR38" i="3" s="1"/>
  <c r="AV38" i="3" s="1"/>
  <c r="BB38" i="3" s="1"/>
  <c r="BF38" i="3" s="1"/>
  <c r="BH38" i="3" s="1"/>
  <c r="BK38" i="3" s="1"/>
  <c r="AL31" i="3"/>
  <c r="AR31" i="3" s="1"/>
  <c r="AV31" i="3" s="1"/>
  <c r="N36" i="3"/>
  <c r="N40" i="3" s="1"/>
  <c r="N47" i="3" s="1"/>
  <c r="BN57" i="3"/>
  <c r="BP57" i="3" s="1"/>
  <c r="BQ57" i="3" s="1"/>
  <c r="BN61" i="3"/>
  <c r="BP61" i="3" s="1"/>
  <c r="BQ61" i="3" s="1"/>
  <c r="BN60" i="3"/>
  <c r="BP60" i="3" s="1"/>
  <c r="BQ60" i="3" s="1"/>
  <c r="BN62" i="3"/>
  <c r="BP62" i="3" s="1"/>
  <c r="BQ62" i="3" s="1"/>
  <c r="BN56" i="3"/>
  <c r="BP56" i="3" s="1"/>
  <c r="BQ56" i="3" s="1"/>
  <c r="BN55" i="3"/>
  <c r="BP55" i="3" s="1"/>
  <c r="BQ55" i="3" s="1"/>
  <c r="BN58" i="3"/>
  <c r="BP58" i="3" s="1"/>
  <c r="BQ58" i="3" s="1"/>
  <c r="BF29" i="3"/>
  <c r="BH29" i="3" s="1"/>
  <c r="BN59" i="3"/>
  <c r="BP59" i="3" s="1"/>
  <c r="BQ59" i="3" s="1"/>
  <c r="BN54" i="3"/>
  <c r="BP54" i="3" s="1"/>
  <c r="BQ54" i="3" s="1"/>
  <c r="BG31" i="3"/>
  <c r="BK31" i="3" s="1"/>
  <c r="BO31" i="3" s="1"/>
  <c r="BQ31" i="3" s="1"/>
  <c r="E14" i="4"/>
  <c r="BU27" i="3"/>
  <c r="BU22" i="3"/>
  <c r="BB33" i="3"/>
  <c r="BU33" i="3"/>
  <c r="E11" i="4"/>
  <c r="BU30" i="3"/>
  <c r="BB32" i="3"/>
  <c r="BF32" i="3" s="1"/>
  <c r="BU32" i="3"/>
  <c r="BU28" i="3"/>
  <c r="BA25" i="3"/>
  <c r="BG25" i="3" s="1"/>
  <c r="BK25" i="3" s="1"/>
  <c r="E13" i="4"/>
  <c r="BU26" i="3"/>
  <c r="AM9" i="3"/>
  <c r="S36" i="3"/>
  <c r="S40" i="3" s="1"/>
  <c r="S47" i="3" s="1"/>
  <c r="W29" i="3"/>
  <c r="AC29" i="3" s="1"/>
  <c r="AG29" i="3" s="1"/>
  <c r="AM29" i="3" s="1"/>
  <c r="AQ29" i="3" s="1"/>
  <c r="AW29" i="3" s="1"/>
  <c r="BA29" i="3" s="1"/>
  <c r="M40" i="3"/>
  <c r="M47" i="3" s="1"/>
  <c r="R36" i="3" l="1"/>
  <c r="R40" i="3" s="1"/>
  <c r="R47" i="3" s="1"/>
  <c r="BH19" i="3"/>
  <c r="BK19" i="3" s="1"/>
  <c r="BH14" i="3"/>
  <c r="BK14" i="3" s="1"/>
  <c r="BF20" i="3"/>
  <c r="BH20" i="3" s="1"/>
  <c r="BK20" i="3" s="1"/>
  <c r="BU38" i="3"/>
  <c r="BF21" i="3"/>
  <c r="BN23" i="3"/>
  <c r="BP23" i="3" s="1"/>
  <c r="BQ23" i="3" s="1"/>
  <c r="BH22" i="3"/>
  <c r="BK22" i="3" s="1"/>
  <c r="AV9" i="3"/>
  <c r="AH36" i="3"/>
  <c r="AH40" i="3" s="1"/>
  <c r="AH47" i="3" s="1"/>
  <c r="AB36" i="3"/>
  <c r="AB40" i="3" s="1"/>
  <c r="AB47" i="3" s="1"/>
  <c r="BB31" i="3"/>
  <c r="BF31" i="3" s="1"/>
  <c r="BN31" i="3" s="1"/>
  <c r="BU31" i="3"/>
  <c r="AL12" i="3"/>
  <c r="AL36" i="3" s="1"/>
  <c r="AL40" i="3" s="1"/>
  <c r="AL47" i="3" s="1"/>
  <c r="X36" i="3"/>
  <c r="X40" i="3" s="1"/>
  <c r="X47" i="3" s="1"/>
  <c r="BF33" i="3"/>
  <c r="BH33" i="3" s="1"/>
  <c r="BN29" i="3"/>
  <c r="BN53" i="3"/>
  <c r="BP53" i="3" s="1"/>
  <c r="BH53" i="3"/>
  <c r="BK53" i="3" s="1"/>
  <c r="BO53" i="3" s="1"/>
  <c r="BG29" i="3"/>
  <c r="BK29" i="3" s="1"/>
  <c r="BO29" i="3" s="1"/>
  <c r="BU29" i="3"/>
  <c r="AC36" i="3"/>
  <c r="AC40" i="3" s="1"/>
  <c r="AC47" i="3" s="1"/>
  <c r="AM36" i="3"/>
  <c r="AM40" i="3" s="1"/>
  <c r="AM47" i="3" s="1"/>
  <c r="AQ9" i="3"/>
  <c r="AG36" i="3"/>
  <c r="AG40" i="3" s="1"/>
  <c r="AG47" i="3" s="1"/>
  <c r="W36" i="3"/>
  <c r="BP29" i="3" l="1"/>
  <c r="BR29" i="3" s="1"/>
  <c r="BH21" i="3"/>
  <c r="BK21" i="3" s="1"/>
  <c r="BB9" i="3"/>
  <c r="AR12" i="3"/>
  <c r="W40" i="3"/>
  <c r="W47" i="3" s="1"/>
  <c r="BK33" i="3"/>
  <c r="BO33" i="3" s="1"/>
  <c r="BQ53" i="3"/>
  <c r="BN33" i="3"/>
  <c r="AQ36" i="3"/>
  <c r="AQ40" i="3" s="1"/>
  <c r="AQ47" i="3" s="1"/>
  <c r="AW9" i="3"/>
  <c r="BQ29" i="3" l="1"/>
  <c r="BP33" i="3"/>
  <c r="BQ33" i="3" s="1"/>
  <c r="BF9" i="3"/>
  <c r="BN9" i="3" s="1"/>
  <c r="AV12" i="3"/>
  <c r="AV36" i="3" s="1"/>
  <c r="AV40" i="3" s="1"/>
  <c r="AR36" i="3"/>
  <c r="AR40" i="3" s="1"/>
  <c r="AR47" i="3" s="1"/>
  <c r="AW36" i="3"/>
  <c r="AW40" i="3" s="1"/>
  <c r="AW47" i="3" s="1"/>
  <c r="BA9" i="3"/>
  <c r="BA36" i="3" s="1"/>
  <c r="BR33" i="3" l="1"/>
  <c r="BB12" i="3"/>
  <c r="AV47" i="3"/>
  <c r="BA40" i="3"/>
  <c r="BA47" i="3" s="1"/>
  <c r="BG9" i="3"/>
  <c r="BF12" i="3" l="1"/>
  <c r="BB36" i="3"/>
  <c r="BB40" i="3" s="1"/>
  <c r="BB47" i="3" s="1"/>
  <c r="BK9" i="3"/>
  <c r="BO9" i="3" s="1"/>
  <c r="BG36" i="3"/>
  <c r="BG40" i="3" s="1"/>
  <c r="BG47" i="3" s="1"/>
  <c r="BN12" i="3" l="1"/>
  <c r="BH12" i="3"/>
  <c r="BK12" i="3" s="1"/>
  <c r="BO12" i="3" s="1"/>
  <c r="BF36" i="3"/>
  <c r="BF40" i="3" s="1"/>
  <c r="BF47" i="3" s="1"/>
  <c r="BR9" i="3"/>
  <c r="BP12" i="3" l="1"/>
  <c r="BR12" i="3"/>
  <c r="BH36" i="3"/>
  <c r="BH40" i="3" s="1"/>
  <c r="BH47" i="3" s="1"/>
  <c r="BK36" i="3"/>
  <c r="BK40" i="3" s="1"/>
  <c r="BK47" i="3" s="1"/>
  <c r="BQ9" i="3"/>
  <c r="BQ12" i="3" l="1"/>
  <c r="BM47" i="3"/>
  <c r="BL47" i="3"/>
  <c r="F33" i="2"/>
  <c r="AL41" i="3"/>
  <c r="AQ41" i="3"/>
  <c r="D33" i="2"/>
  <c r="M25" i="2"/>
  <c r="S25" i="2" s="1"/>
  <c r="W25" i="2" s="1"/>
  <c r="M26" i="2"/>
  <c r="S26" i="2" s="1"/>
  <c r="W26" i="2" s="1"/>
  <c r="AC26" i="2" s="1"/>
  <c r="AG26" i="2" s="1"/>
  <c r="AK26" i="2" s="1"/>
  <c r="AM26" i="2" s="1"/>
  <c r="M27" i="2"/>
  <c r="S27" i="2" s="1"/>
  <c r="W27" i="2" s="1"/>
  <c r="AC27" i="2" s="1"/>
  <c r="AG27" i="2" s="1"/>
  <c r="AK27" i="2" s="1"/>
  <c r="AM27" i="2" s="1"/>
  <c r="M28" i="2"/>
  <c r="S28" i="2" s="1"/>
  <c r="W28" i="2" s="1"/>
  <c r="M29" i="2"/>
  <c r="H25" i="2"/>
  <c r="N25" i="2" s="1"/>
  <c r="R25" i="2" s="1"/>
  <c r="H26" i="2"/>
  <c r="N26" i="2" s="1"/>
  <c r="R26" i="2" s="1"/>
  <c r="H27" i="2"/>
  <c r="N27" i="2" s="1"/>
  <c r="R27" i="2" s="1"/>
  <c r="H28" i="2"/>
  <c r="N28" i="2" s="1"/>
  <c r="R28" i="2" s="1"/>
  <c r="X28" i="2" s="1"/>
  <c r="AB28" i="2" s="1"/>
  <c r="AQ25" i="2" l="1"/>
  <c r="AC25" i="2"/>
  <c r="AQ27" i="2"/>
  <c r="AJ28" i="2"/>
  <c r="X26" i="2"/>
  <c r="AB26" i="2" s="1"/>
  <c r="AJ26" i="2" s="1"/>
  <c r="AN26" i="2" s="1"/>
  <c r="AQ26" i="2"/>
  <c r="X25" i="2"/>
  <c r="AB25" i="2" s="1"/>
  <c r="AC28" i="2"/>
  <c r="AG28" i="2" s="1"/>
  <c r="AK28" i="2" s="1"/>
  <c r="AM28" i="2" s="1"/>
  <c r="AQ28" i="2"/>
  <c r="X27" i="2"/>
  <c r="AB27" i="2" s="1"/>
  <c r="AJ27" i="2" s="1"/>
  <c r="AN27" i="2" s="1"/>
  <c r="AG25" i="2" l="1"/>
  <c r="AK25" i="2" s="1"/>
  <c r="AM25" i="2" s="1"/>
  <c r="AN28" i="2"/>
  <c r="AJ25" i="2"/>
  <c r="AN25" i="2" l="1"/>
  <c r="BR32" i="3"/>
  <c r="BR22" i="3"/>
  <c r="AI35" i="2" l="1"/>
  <c r="AH35" i="2"/>
  <c r="AI34" i="2"/>
  <c r="AH34" i="2"/>
  <c r="F184" i="8"/>
  <c r="E184" i="8"/>
  <c r="E23" i="8" s="1"/>
  <c r="D184" i="8"/>
  <c r="H183" i="8" a="1"/>
  <c r="H183" i="8" s="1"/>
  <c r="G183" i="8" a="1"/>
  <c r="G183" i="8" s="1"/>
  <c r="C183" i="8"/>
  <c r="H182" i="8" a="1"/>
  <c r="H182" i="8" s="1"/>
  <c r="G182" i="8" a="1"/>
  <c r="G182" i="8" s="1"/>
  <c r="C182" i="8"/>
  <c r="H181" i="8" a="1"/>
  <c r="H181" i="8" s="1"/>
  <c r="G181" i="8" a="1"/>
  <c r="G181" i="8" s="1"/>
  <c r="C181" i="8"/>
  <c r="H180" i="8" a="1"/>
  <c r="H180" i="8" s="1"/>
  <c r="G180" i="8" a="1"/>
  <c r="G180" i="8" s="1"/>
  <c r="C180" i="8"/>
  <c r="H179" i="8" a="1"/>
  <c r="H179" i="8" s="1"/>
  <c r="G179" i="8" a="1"/>
  <c r="G179" i="8" s="1"/>
  <c r="C179" i="8"/>
  <c r="H178" i="8" a="1"/>
  <c r="H178" i="8" s="1"/>
  <c r="G178" i="8" a="1"/>
  <c r="G178" i="8" s="1"/>
  <c r="C178" i="8"/>
  <c r="H177" i="8" a="1"/>
  <c r="H177" i="8" s="1"/>
  <c r="G177" i="8" a="1"/>
  <c r="G177" i="8" s="1"/>
  <c r="C177" i="8"/>
  <c r="H176" i="8" a="1"/>
  <c r="H176" i="8" s="1"/>
  <c r="G176" i="8" a="1"/>
  <c r="G176" i="8" s="1"/>
  <c r="C176" i="8"/>
  <c r="H175" i="8" a="1"/>
  <c r="H175" i="8" s="1"/>
  <c r="G175" i="8" a="1"/>
  <c r="G175" i="8" s="1"/>
  <c r="C175" i="8"/>
  <c r="H174" i="8" a="1"/>
  <c r="H174" i="8" s="1"/>
  <c r="G174" i="8" a="1"/>
  <c r="G174" i="8" s="1"/>
  <c r="C174" i="8"/>
  <c r="H173" i="8" a="1"/>
  <c r="H173" i="8" s="1"/>
  <c r="G173" i="8" a="1"/>
  <c r="G173" i="8" s="1"/>
  <c r="C173" i="8"/>
  <c r="H172" i="8" a="1"/>
  <c r="H172" i="8" s="1"/>
  <c r="G172" i="8" a="1"/>
  <c r="G172" i="8" s="1"/>
  <c r="C172" i="8"/>
  <c r="H171" i="8" a="1"/>
  <c r="H171" i="8" s="1"/>
  <c r="G171" i="8" a="1"/>
  <c r="G171" i="8" s="1"/>
  <c r="C171" i="8"/>
  <c r="H170" i="8" a="1"/>
  <c r="H170" i="8" s="1"/>
  <c r="G170" i="8" a="1"/>
  <c r="G170" i="8" s="1"/>
  <c r="C170" i="8"/>
  <c r="H169" i="8" a="1"/>
  <c r="H169" i="8" s="1"/>
  <c r="G169" i="8" a="1"/>
  <c r="G169" i="8" s="1"/>
  <c r="C169" i="8"/>
  <c r="H168" i="8" a="1"/>
  <c r="H168" i="8" s="1"/>
  <c r="G168" i="8" a="1"/>
  <c r="G168" i="8" s="1"/>
  <c r="C168" i="8"/>
  <c r="H167" i="8" a="1"/>
  <c r="H167" i="8" s="1"/>
  <c r="G167" i="8" a="1"/>
  <c r="G167" i="8" s="1"/>
  <c r="C167" i="8"/>
  <c r="H166" i="8" a="1"/>
  <c r="H166" i="8" s="1"/>
  <c r="G166" i="8" a="1"/>
  <c r="G166" i="8" s="1"/>
  <c r="C166" i="8"/>
  <c r="H165" i="8" a="1"/>
  <c r="H165" i="8" s="1"/>
  <c r="G165" i="8" a="1"/>
  <c r="G165" i="8" s="1"/>
  <c r="C165" i="8"/>
  <c r="H164" i="8" a="1"/>
  <c r="H164" i="8" s="1"/>
  <c r="G164" i="8" a="1"/>
  <c r="G164" i="8" s="1"/>
  <c r="C164" i="8"/>
  <c r="H163" i="8" a="1"/>
  <c r="H163" i="8" s="1"/>
  <c r="G163" i="8" a="1"/>
  <c r="G163" i="8" s="1"/>
  <c r="C163" i="8"/>
  <c r="H162" i="8" a="1"/>
  <c r="H162" i="8" s="1"/>
  <c r="G162" i="8" a="1"/>
  <c r="G162" i="8" s="1"/>
  <c r="C162" i="8"/>
  <c r="H161" i="8" a="1"/>
  <c r="H161" i="8" s="1"/>
  <c r="G161" i="8" a="1"/>
  <c r="G161" i="8" s="1"/>
  <c r="C161" i="8"/>
  <c r="H160" i="8" a="1"/>
  <c r="H160" i="8" s="1"/>
  <c r="G160" i="8" a="1"/>
  <c r="G160" i="8" s="1"/>
  <c r="C160" i="8"/>
  <c r="H159" i="8" a="1"/>
  <c r="H159" i="8" s="1"/>
  <c r="G159" i="8" a="1"/>
  <c r="G159" i="8" s="1"/>
  <c r="C159" i="8"/>
  <c r="H158" i="8" a="1"/>
  <c r="H158" i="8" s="1"/>
  <c r="G158" i="8" a="1"/>
  <c r="G158" i="8" s="1"/>
  <c r="C158" i="8"/>
  <c r="H157" i="8" a="1"/>
  <c r="H157" i="8" s="1"/>
  <c r="G157" i="8" a="1"/>
  <c r="G157" i="8" s="1"/>
  <c r="C157" i="8"/>
  <c r="H156" i="8" a="1"/>
  <c r="H156" i="8" s="1"/>
  <c r="G156" i="8" a="1"/>
  <c r="G156" i="8" s="1"/>
  <c r="C156" i="8"/>
  <c r="H155" i="8" a="1"/>
  <c r="H155" i="8" s="1"/>
  <c r="G155" i="8" a="1"/>
  <c r="G155" i="8" s="1"/>
  <c r="C155" i="8"/>
  <c r="H154" i="8" a="1"/>
  <c r="H154" i="8" s="1"/>
  <c r="G154" i="8" a="1"/>
  <c r="G154" i="8" s="1"/>
  <c r="C154" i="8"/>
  <c r="H153" i="8" a="1"/>
  <c r="H153" i="8" s="1"/>
  <c r="G153" i="8" a="1"/>
  <c r="G153" i="8" s="1"/>
  <c r="C153" i="8"/>
  <c r="H152" i="8" a="1"/>
  <c r="H152" i="8" s="1"/>
  <c r="G152" i="8" a="1"/>
  <c r="G152" i="8" s="1"/>
  <c r="C152" i="8"/>
  <c r="H151" i="8" a="1"/>
  <c r="H151" i="8" s="1"/>
  <c r="G151" i="8" a="1"/>
  <c r="G151" i="8" s="1"/>
  <c r="C151" i="8"/>
  <c r="H150" i="8" a="1"/>
  <c r="H150" i="8" s="1"/>
  <c r="G150" i="8" a="1"/>
  <c r="G150" i="8" s="1"/>
  <c r="C150" i="8"/>
  <c r="H149" i="8" a="1"/>
  <c r="H149" i="8" s="1"/>
  <c r="G149" i="8" a="1"/>
  <c r="G149" i="8" s="1"/>
  <c r="C149" i="8"/>
  <c r="H148" i="8" a="1"/>
  <c r="H148" i="8" s="1"/>
  <c r="G148" i="8" a="1"/>
  <c r="G148" i="8" s="1"/>
  <c r="C148" i="8"/>
  <c r="H147" i="8" a="1"/>
  <c r="H147" i="8" s="1"/>
  <c r="G147" i="8" a="1"/>
  <c r="G147" i="8" s="1"/>
  <c r="C147" i="8"/>
  <c r="H146" i="8" a="1"/>
  <c r="H146" i="8" s="1"/>
  <c r="G146" i="8" a="1"/>
  <c r="G146" i="8" s="1"/>
  <c r="C146" i="8"/>
  <c r="H145" i="8" a="1"/>
  <c r="H145" i="8" s="1"/>
  <c r="G145" i="8" a="1"/>
  <c r="G145" i="8" s="1"/>
  <c r="C145" i="8"/>
  <c r="H144" i="8" a="1"/>
  <c r="H144" i="8" s="1"/>
  <c r="G144" i="8" a="1"/>
  <c r="G144" i="8" s="1"/>
  <c r="C144" i="8"/>
  <c r="H143" i="8" a="1"/>
  <c r="H143" i="8" s="1"/>
  <c r="G143" i="8" a="1"/>
  <c r="G143" i="8" s="1"/>
  <c r="C143" i="8"/>
  <c r="H142" i="8" a="1"/>
  <c r="H142" i="8" s="1"/>
  <c r="G142" i="8" a="1"/>
  <c r="G142" i="8" s="1"/>
  <c r="C142" i="8"/>
  <c r="H141" i="8" a="1"/>
  <c r="H141" i="8" s="1"/>
  <c r="G141" i="8" a="1"/>
  <c r="G141" i="8" s="1"/>
  <c r="C141" i="8"/>
  <c r="H140" i="8" a="1"/>
  <c r="H140" i="8" s="1"/>
  <c r="G140" i="8" a="1"/>
  <c r="G140" i="8" s="1"/>
  <c r="C140" i="8"/>
  <c r="H139" i="8" a="1"/>
  <c r="H139" i="8" s="1"/>
  <c r="G139" i="8" a="1"/>
  <c r="G139" i="8" s="1"/>
  <c r="C139" i="8"/>
  <c r="H138" i="8" a="1"/>
  <c r="H138" i="8" s="1"/>
  <c r="G138" i="8" a="1"/>
  <c r="G138" i="8" s="1"/>
  <c r="C138" i="8"/>
  <c r="H137" i="8" a="1"/>
  <c r="H137" i="8" s="1"/>
  <c r="G137" i="8" a="1"/>
  <c r="G137" i="8" s="1"/>
  <c r="C137" i="8"/>
  <c r="H136" i="8" a="1"/>
  <c r="H136" i="8" s="1"/>
  <c r="G136" i="8" a="1"/>
  <c r="G136" i="8" s="1"/>
  <c r="C136" i="8"/>
  <c r="H135" i="8" a="1"/>
  <c r="H135" i="8" s="1"/>
  <c r="G135" i="8" a="1"/>
  <c r="G135" i="8" s="1"/>
  <c r="C135" i="8"/>
  <c r="H134" i="8" a="1"/>
  <c r="H134" i="8" s="1"/>
  <c r="G134" i="8" a="1"/>
  <c r="G134" i="8" s="1"/>
  <c r="C134" i="8"/>
  <c r="H133" i="8" a="1"/>
  <c r="H133" i="8" s="1"/>
  <c r="G133" i="8" a="1"/>
  <c r="G133" i="8" s="1"/>
  <c r="C133" i="8"/>
  <c r="H132" i="8" a="1"/>
  <c r="H132" i="8" s="1"/>
  <c r="G132" i="8" a="1"/>
  <c r="G132" i="8" s="1"/>
  <c r="C132" i="8"/>
  <c r="H131" i="8" a="1"/>
  <c r="H131" i="8" s="1"/>
  <c r="G131" i="8" a="1"/>
  <c r="G131" i="8" s="1"/>
  <c r="C131" i="8"/>
  <c r="H130" i="8" a="1"/>
  <c r="H130" i="8" s="1"/>
  <c r="G130" i="8" a="1"/>
  <c r="G130" i="8" s="1"/>
  <c r="C130" i="8"/>
  <c r="H129" i="8" a="1"/>
  <c r="H129" i="8" s="1"/>
  <c r="G129" i="8" a="1"/>
  <c r="G129" i="8" s="1"/>
  <c r="C129" i="8"/>
  <c r="H128" i="8" a="1"/>
  <c r="H128" i="8" s="1"/>
  <c r="G128" i="8" a="1"/>
  <c r="G128" i="8" s="1"/>
  <c r="C128" i="8"/>
  <c r="H127" i="8" a="1"/>
  <c r="H127" i="8" s="1"/>
  <c r="G127" i="8" a="1"/>
  <c r="G127" i="8" s="1"/>
  <c r="C127" i="8"/>
  <c r="H126" i="8" a="1"/>
  <c r="H126" i="8" s="1"/>
  <c r="G126" i="8" a="1"/>
  <c r="G126" i="8" s="1"/>
  <c r="C126" i="8"/>
  <c r="H125" i="8" a="1"/>
  <c r="H125" i="8" s="1"/>
  <c r="G125" i="8" a="1"/>
  <c r="G125" i="8" s="1"/>
  <c r="C125" i="8"/>
  <c r="H124" i="8" a="1"/>
  <c r="H124" i="8" s="1"/>
  <c r="G124" i="8" a="1"/>
  <c r="G124" i="8" s="1"/>
  <c r="C124" i="8"/>
  <c r="H123" i="8" a="1"/>
  <c r="H123" i="8" s="1"/>
  <c r="G123" i="8" a="1"/>
  <c r="G123" i="8" s="1"/>
  <c r="C123" i="8"/>
  <c r="H122" i="8" a="1"/>
  <c r="H122" i="8" s="1"/>
  <c r="G122" i="8" a="1"/>
  <c r="G122" i="8" s="1"/>
  <c r="C122" i="8"/>
  <c r="H121" i="8" a="1"/>
  <c r="H121" i="8" s="1"/>
  <c r="G121" i="8" a="1"/>
  <c r="G121" i="8" s="1"/>
  <c r="C121" i="8"/>
  <c r="H120" i="8" a="1"/>
  <c r="H120" i="8" s="1"/>
  <c r="G120" i="8" a="1"/>
  <c r="G120" i="8" s="1"/>
  <c r="C120" i="8"/>
  <c r="H119" i="8" a="1"/>
  <c r="H119" i="8" s="1"/>
  <c r="G119" i="8" a="1"/>
  <c r="G119" i="8" s="1"/>
  <c r="C119" i="8"/>
  <c r="H118" i="8" a="1"/>
  <c r="H118" i="8" s="1"/>
  <c r="G118" i="8" a="1"/>
  <c r="G118" i="8" s="1"/>
  <c r="C118" i="8"/>
  <c r="H117" i="8" a="1"/>
  <c r="H117" i="8" s="1"/>
  <c r="G117" i="8" a="1"/>
  <c r="G117" i="8" s="1"/>
  <c r="C117" i="8"/>
  <c r="H116" i="8" a="1"/>
  <c r="H116" i="8" s="1"/>
  <c r="G116" i="8" a="1"/>
  <c r="G116" i="8" s="1"/>
  <c r="C116" i="8"/>
  <c r="H115" i="8" a="1"/>
  <c r="H115" i="8" s="1"/>
  <c r="G115" i="8" a="1"/>
  <c r="G115" i="8" s="1"/>
  <c r="C115" i="8"/>
  <c r="H114" i="8" a="1"/>
  <c r="H114" i="8" s="1"/>
  <c r="G114" i="8" a="1"/>
  <c r="G114" i="8" s="1"/>
  <c r="C114" i="8"/>
  <c r="H113" i="8" a="1"/>
  <c r="H113" i="8" s="1"/>
  <c r="G113" i="8" a="1"/>
  <c r="G113" i="8" s="1"/>
  <c r="C113" i="8"/>
  <c r="H112" i="8" a="1"/>
  <c r="H112" i="8" s="1"/>
  <c r="G112" i="8" a="1"/>
  <c r="G112" i="8" s="1"/>
  <c r="C112" i="8"/>
  <c r="H111" i="8" a="1"/>
  <c r="H111" i="8" s="1"/>
  <c r="G111" i="8" a="1"/>
  <c r="G111" i="8" s="1"/>
  <c r="C111" i="8"/>
  <c r="H110" i="8" a="1"/>
  <c r="H110" i="8" s="1"/>
  <c r="G110" i="8" a="1"/>
  <c r="G110" i="8" s="1"/>
  <c r="C110" i="8"/>
  <c r="H109" i="8" a="1"/>
  <c r="H109" i="8" s="1"/>
  <c r="G109" i="8" a="1"/>
  <c r="G109" i="8" s="1"/>
  <c r="C109" i="8"/>
  <c r="H108" i="8" a="1"/>
  <c r="H108" i="8" s="1"/>
  <c r="G108" i="8" a="1"/>
  <c r="G108" i="8" s="1"/>
  <c r="C108" i="8"/>
  <c r="H107" i="8" a="1"/>
  <c r="H107" i="8" s="1"/>
  <c r="G107" i="8" a="1"/>
  <c r="G107" i="8" s="1"/>
  <c r="C107" i="8"/>
  <c r="H106" i="8" a="1"/>
  <c r="H106" i="8" s="1"/>
  <c r="G106" i="8" a="1"/>
  <c r="G106" i="8" s="1"/>
  <c r="C106" i="8"/>
  <c r="H105" i="8" a="1"/>
  <c r="H105" i="8" s="1"/>
  <c r="G105" i="8" a="1"/>
  <c r="G105" i="8" s="1"/>
  <c r="C105" i="8"/>
  <c r="H104" i="8" a="1"/>
  <c r="H104" i="8" s="1"/>
  <c r="G104" i="8" a="1"/>
  <c r="G104" i="8" s="1"/>
  <c r="C104" i="8"/>
  <c r="H103" i="8" a="1"/>
  <c r="H103" i="8" s="1"/>
  <c r="G103" i="8" a="1"/>
  <c r="G103" i="8" s="1"/>
  <c r="C103" i="8"/>
  <c r="H102" i="8" a="1"/>
  <c r="H102" i="8" s="1"/>
  <c r="G102" i="8" a="1"/>
  <c r="G102" i="8" s="1"/>
  <c r="C102" i="8"/>
  <c r="H101" i="8" a="1"/>
  <c r="H101" i="8" s="1"/>
  <c r="G101" i="8" a="1"/>
  <c r="G101" i="8" s="1"/>
  <c r="C101" i="8"/>
  <c r="H100" i="8" a="1"/>
  <c r="H100" i="8" s="1"/>
  <c r="G100" i="8" a="1"/>
  <c r="G100" i="8" s="1"/>
  <c r="C100" i="8"/>
  <c r="H99" i="8" a="1"/>
  <c r="H99" i="8" s="1"/>
  <c r="G99" i="8" a="1"/>
  <c r="G99" i="8" s="1"/>
  <c r="C99" i="8"/>
  <c r="H98" i="8" a="1"/>
  <c r="H98" i="8" s="1"/>
  <c r="G98" i="8" a="1"/>
  <c r="G98" i="8" s="1"/>
  <c r="C98" i="8"/>
  <c r="H97" i="8" a="1"/>
  <c r="H97" i="8" s="1"/>
  <c r="G97" i="8" a="1"/>
  <c r="G97" i="8" s="1"/>
  <c r="C97" i="8"/>
  <c r="H96" i="8" a="1"/>
  <c r="H96" i="8" s="1"/>
  <c r="G96" i="8" a="1"/>
  <c r="G96" i="8" s="1"/>
  <c r="C96" i="8"/>
  <c r="H95" i="8" a="1"/>
  <c r="H95" i="8" s="1"/>
  <c r="G95" i="8" a="1"/>
  <c r="G95" i="8" s="1"/>
  <c r="C95" i="8"/>
  <c r="H94" i="8" a="1"/>
  <c r="H94" i="8" s="1"/>
  <c r="G94" i="8" a="1"/>
  <c r="G94" i="8" s="1"/>
  <c r="C94" i="8"/>
  <c r="H93" i="8" a="1"/>
  <c r="H93" i="8" s="1"/>
  <c r="G93" i="8" a="1"/>
  <c r="G93" i="8" s="1"/>
  <c r="C93" i="8"/>
  <c r="H92" i="8" a="1"/>
  <c r="H92" i="8" s="1"/>
  <c r="G92" i="8" a="1"/>
  <c r="G92" i="8" s="1"/>
  <c r="C92" i="8"/>
  <c r="H91" i="8" a="1"/>
  <c r="H91" i="8" s="1"/>
  <c r="G91" i="8" a="1"/>
  <c r="G91" i="8" s="1"/>
  <c r="C91" i="8"/>
  <c r="H90" i="8" a="1"/>
  <c r="H90" i="8" s="1"/>
  <c r="G90" i="8" a="1"/>
  <c r="G90" i="8" s="1"/>
  <c r="C90" i="8"/>
  <c r="H89" i="8" a="1"/>
  <c r="H89" i="8" s="1"/>
  <c r="G89" i="8" a="1"/>
  <c r="G89" i="8" s="1"/>
  <c r="C89" i="8"/>
  <c r="H88" i="8" a="1"/>
  <c r="H88" i="8" s="1"/>
  <c r="G88" i="8" a="1"/>
  <c r="G88" i="8" s="1"/>
  <c r="C88" i="8"/>
  <c r="H87" i="8" a="1"/>
  <c r="H87" i="8" s="1"/>
  <c r="G87" i="8" a="1"/>
  <c r="G87" i="8" s="1"/>
  <c r="C87" i="8"/>
  <c r="H86" i="8" a="1"/>
  <c r="H86" i="8" s="1"/>
  <c r="G86" i="8" a="1"/>
  <c r="G86" i="8" s="1"/>
  <c r="C86" i="8"/>
  <c r="H85" i="8" a="1"/>
  <c r="H85" i="8" s="1"/>
  <c r="G85" i="8" a="1"/>
  <c r="G85" i="8" s="1"/>
  <c r="C85" i="8"/>
  <c r="H84" i="8" a="1"/>
  <c r="H84" i="8" s="1"/>
  <c r="G84" i="8" a="1"/>
  <c r="G84" i="8" s="1"/>
  <c r="C84" i="8"/>
  <c r="H83" i="8" a="1"/>
  <c r="H83" i="8" s="1"/>
  <c r="G83" i="8" a="1"/>
  <c r="G83" i="8" s="1"/>
  <c r="C83" i="8"/>
  <c r="H82" i="8" a="1"/>
  <c r="H82" i="8" s="1"/>
  <c r="G82" i="8" a="1"/>
  <c r="G82" i="8" s="1"/>
  <c r="C82" i="8"/>
  <c r="H81" i="8" a="1"/>
  <c r="H81" i="8" s="1"/>
  <c r="G81" i="8" a="1"/>
  <c r="G81" i="8" s="1"/>
  <c r="C81" i="8"/>
  <c r="H80" i="8" a="1"/>
  <c r="H80" i="8" s="1"/>
  <c r="G80" i="8" a="1"/>
  <c r="G80" i="8" s="1"/>
  <c r="C80" i="8"/>
  <c r="H79" i="8" a="1"/>
  <c r="H79" i="8" s="1"/>
  <c r="G79" i="8" a="1"/>
  <c r="G79" i="8" s="1"/>
  <c r="C79" i="8"/>
  <c r="H78" i="8" a="1"/>
  <c r="H78" i="8" s="1"/>
  <c r="G78" i="8" a="1"/>
  <c r="G78" i="8" s="1"/>
  <c r="C78" i="8"/>
  <c r="H77" i="8" a="1"/>
  <c r="H77" i="8" s="1"/>
  <c r="G77" i="8" a="1"/>
  <c r="G77" i="8" s="1"/>
  <c r="C77" i="8"/>
  <c r="H76" i="8" a="1"/>
  <c r="H76" i="8" s="1"/>
  <c r="G76" i="8" a="1"/>
  <c r="G76" i="8" s="1"/>
  <c r="C76" i="8"/>
  <c r="H75" i="8" a="1"/>
  <c r="H75" i="8" s="1"/>
  <c r="G75" i="8" a="1"/>
  <c r="G75" i="8" s="1"/>
  <c r="C75" i="8"/>
  <c r="H74" i="8" a="1"/>
  <c r="H74" i="8" s="1"/>
  <c r="G74" i="8" a="1"/>
  <c r="G74" i="8" s="1"/>
  <c r="C74" i="8"/>
  <c r="H73" i="8" a="1"/>
  <c r="H73" i="8" s="1"/>
  <c r="G73" i="8" a="1"/>
  <c r="G73" i="8" s="1"/>
  <c r="C73" i="8"/>
  <c r="H72" i="8" a="1"/>
  <c r="H72" i="8" s="1"/>
  <c r="G72" i="8" a="1"/>
  <c r="G72" i="8" s="1"/>
  <c r="C72" i="8"/>
  <c r="H71" i="8" a="1"/>
  <c r="H71" i="8" s="1"/>
  <c r="G71" i="8" a="1"/>
  <c r="G71" i="8" s="1"/>
  <c r="C71" i="8"/>
  <c r="H70" i="8" a="1"/>
  <c r="H70" i="8" s="1"/>
  <c r="G70" i="8" a="1"/>
  <c r="G70" i="8" s="1"/>
  <c r="C70" i="8"/>
  <c r="H69" i="8" a="1"/>
  <c r="H69" i="8" s="1"/>
  <c r="G69" i="8" a="1"/>
  <c r="G69" i="8" s="1"/>
  <c r="C69" i="8"/>
  <c r="H68" i="8" a="1"/>
  <c r="H68" i="8" s="1"/>
  <c r="G68" i="8" a="1"/>
  <c r="G68" i="8" s="1"/>
  <c r="C68" i="8"/>
  <c r="H67" i="8" a="1"/>
  <c r="H67" i="8" s="1"/>
  <c r="G67" i="8" a="1"/>
  <c r="G67" i="8" s="1"/>
  <c r="C67" i="8"/>
  <c r="H66" i="8" a="1"/>
  <c r="H66" i="8" s="1"/>
  <c r="G66" i="8" a="1"/>
  <c r="G66" i="8" s="1"/>
  <c r="C66" i="8"/>
  <c r="H65" i="8" a="1"/>
  <c r="H65" i="8" s="1"/>
  <c r="G65" i="8" a="1"/>
  <c r="G65" i="8" s="1"/>
  <c r="C65" i="8"/>
  <c r="H64" i="8" a="1"/>
  <c r="H64" i="8" s="1"/>
  <c r="G64" i="8" a="1"/>
  <c r="G64" i="8" s="1"/>
  <c r="C64" i="8"/>
  <c r="H63" i="8" a="1"/>
  <c r="H63" i="8" s="1"/>
  <c r="G63" i="8" a="1"/>
  <c r="G63" i="8" s="1"/>
  <c r="C63" i="8"/>
  <c r="H62" i="8" a="1"/>
  <c r="H62" i="8" s="1"/>
  <c r="G62" i="8" a="1"/>
  <c r="G62" i="8" s="1"/>
  <c r="C62" i="8"/>
  <c r="H61" i="8" a="1"/>
  <c r="H61" i="8" s="1"/>
  <c r="G61" i="8" a="1"/>
  <c r="G61" i="8" s="1"/>
  <c r="C61" i="8"/>
  <c r="H60" i="8" a="1"/>
  <c r="H60" i="8" s="1"/>
  <c r="G60" i="8" a="1"/>
  <c r="G60" i="8" s="1"/>
  <c r="C60" i="8"/>
  <c r="H59" i="8" a="1"/>
  <c r="H59" i="8" s="1"/>
  <c r="G59" i="8" a="1"/>
  <c r="G59" i="8" s="1"/>
  <c r="C59" i="8"/>
  <c r="H58" i="8" a="1"/>
  <c r="H58" i="8" s="1"/>
  <c r="G58" i="8" a="1"/>
  <c r="G58" i="8" s="1"/>
  <c r="C58" i="8"/>
  <c r="H57" i="8" a="1"/>
  <c r="H57" i="8" s="1"/>
  <c r="G57" i="8" a="1"/>
  <c r="G57" i="8" s="1"/>
  <c r="C57" i="8"/>
  <c r="H56" i="8" a="1"/>
  <c r="H56" i="8" s="1"/>
  <c r="G56" i="8" a="1"/>
  <c r="G56" i="8" s="1"/>
  <c r="C56" i="8"/>
  <c r="H55" i="8" a="1"/>
  <c r="H55" i="8" s="1"/>
  <c r="G55" i="8" a="1"/>
  <c r="G55" i="8" s="1"/>
  <c r="C55" i="8"/>
  <c r="H54" i="8" a="1"/>
  <c r="H54" i="8" s="1"/>
  <c r="G54" i="8" a="1"/>
  <c r="G54" i="8" s="1"/>
  <c r="C54" i="8"/>
  <c r="H53" i="8" a="1"/>
  <c r="H53" i="8" s="1"/>
  <c r="G53" i="8" a="1"/>
  <c r="G53" i="8" s="1"/>
  <c r="C53" i="8"/>
  <c r="H52" i="8" a="1"/>
  <c r="H52" i="8" s="1"/>
  <c r="G52" i="8" a="1"/>
  <c r="G52" i="8" s="1"/>
  <c r="C52" i="8"/>
  <c r="H51" i="8" a="1"/>
  <c r="H51" i="8" s="1"/>
  <c r="G51" i="8" a="1"/>
  <c r="G51" i="8" s="1"/>
  <c r="C51" i="8"/>
  <c r="H50" i="8" a="1"/>
  <c r="H50" i="8" s="1"/>
  <c r="G50" i="8" a="1"/>
  <c r="G50" i="8" s="1"/>
  <c r="C50" i="8"/>
  <c r="H49" i="8" a="1"/>
  <c r="H49" i="8" s="1"/>
  <c r="G49" i="8" a="1"/>
  <c r="G49" i="8" s="1"/>
  <c r="C49" i="8"/>
  <c r="H48" i="8" a="1"/>
  <c r="H48" i="8" s="1"/>
  <c r="G48" i="8" a="1"/>
  <c r="G48" i="8" s="1"/>
  <c r="C48" i="8"/>
  <c r="H47" i="8" a="1"/>
  <c r="H47" i="8" s="1"/>
  <c r="G47" i="8" a="1"/>
  <c r="G47" i="8" s="1"/>
  <c r="C47" i="8"/>
  <c r="H46" i="8" a="1"/>
  <c r="H46" i="8" s="1"/>
  <c r="G46" i="8" a="1"/>
  <c r="G46" i="8" s="1"/>
  <c r="C46" i="8"/>
  <c r="H45" i="8" a="1"/>
  <c r="H45" i="8" s="1"/>
  <c r="G45" i="8" a="1"/>
  <c r="G45" i="8" s="1"/>
  <c r="C45" i="8"/>
  <c r="H44" i="8" a="1"/>
  <c r="H44" i="8" s="1"/>
  <c r="G44" i="8" a="1"/>
  <c r="G44" i="8" s="1"/>
  <c r="C44" i="8"/>
  <c r="H43" i="8" a="1"/>
  <c r="H43" i="8" s="1"/>
  <c r="G43" i="8" a="1"/>
  <c r="G43" i="8" s="1"/>
  <c r="C43" i="8"/>
  <c r="H42" i="8" a="1"/>
  <c r="H42" i="8" s="1"/>
  <c r="G42" i="8" a="1"/>
  <c r="G42" i="8" s="1"/>
  <c r="C42" i="8"/>
  <c r="H41" i="8" a="1"/>
  <c r="H41" i="8" s="1"/>
  <c r="G41" i="8" a="1"/>
  <c r="G41" i="8" s="1"/>
  <c r="C41" i="8"/>
  <c r="H40" i="8" a="1"/>
  <c r="H40" i="8" s="1"/>
  <c r="G40" i="8" a="1"/>
  <c r="G40" i="8" s="1"/>
  <c r="C40" i="8"/>
  <c r="H39" i="8" a="1"/>
  <c r="H39" i="8" s="1"/>
  <c r="G39" i="8" a="1"/>
  <c r="G39" i="8" s="1"/>
  <c r="C39" i="8"/>
  <c r="H38" i="8" a="1"/>
  <c r="H38" i="8" s="1"/>
  <c r="G38" i="8" a="1"/>
  <c r="G38" i="8" s="1"/>
  <c r="C38" i="8"/>
  <c r="H37" i="8" a="1"/>
  <c r="H37" i="8" s="1"/>
  <c r="G37" i="8" a="1"/>
  <c r="G37" i="8" s="1"/>
  <c r="C37" i="8"/>
  <c r="H36" i="8" a="1"/>
  <c r="H36" i="8" s="1"/>
  <c r="G36" i="8" a="1"/>
  <c r="G36" i="8" s="1"/>
  <c r="C36" i="8"/>
  <c r="H35" i="8" a="1"/>
  <c r="H35" i="8" s="1"/>
  <c r="G35" i="8" a="1"/>
  <c r="G35" i="8" s="1"/>
  <c r="C35" i="8"/>
  <c r="H34" i="8" a="1"/>
  <c r="H34" i="8" s="1"/>
  <c r="G34" i="8" a="1"/>
  <c r="G34" i="8" s="1"/>
  <c r="C34" i="8"/>
  <c r="C27" i="8"/>
  <c r="F23" i="8"/>
  <c r="D23" i="8"/>
  <c r="H21" i="8" a="1"/>
  <c r="H21" i="8" s="1"/>
  <c r="H22" i="8" s="1"/>
  <c r="G21" i="8" a="1"/>
  <c r="G21" i="8" s="1"/>
  <c r="G22" i="8" s="1"/>
  <c r="F21" i="8" a="1"/>
  <c r="F21" i="8" s="1"/>
  <c r="F22" i="8" s="1"/>
  <c r="E21" i="8" a="1"/>
  <c r="E21" i="8" s="1"/>
  <c r="E22" i="8" s="1"/>
  <c r="D21" i="8" a="1"/>
  <c r="D21" i="8" s="1"/>
  <c r="C20" i="8"/>
  <c r="C19" i="8"/>
  <c r="G18" i="8"/>
  <c r="F18" i="8" s="1"/>
  <c r="E18" i="8" s="1"/>
  <c r="D18" i="8" s="1"/>
  <c r="F6" i="7"/>
  <c r="G6" i="7"/>
  <c r="D53" i="7"/>
  <c r="D20" i="7"/>
  <c r="C81" i="7"/>
  <c r="C80" i="7"/>
  <c r="D77" i="7"/>
  <c r="Y71" i="7"/>
  <c r="X71" i="7"/>
  <c r="W71" i="7"/>
  <c r="V71" i="7"/>
  <c r="U71" i="7"/>
  <c r="T71" i="7"/>
  <c r="S71" i="7"/>
  <c r="R71" i="7"/>
  <c r="Q71" i="7"/>
  <c r="P71" i="7"/>
  <c r="O71" i="7"/>
  <c r="N71" i="7"/>
  <c r="M71" i="7"/>
  <c r="L71" i="7"/>
  <c r="K71" i="7"/>
  <c r="J71" i="7"/>
  <c r="I71" i="7"/>
  <c r="H71" i="7"/>
  <c r="G71" i="7"/>
  <c r="F71" i="7"/>
  <c r="D65" i="7"/>
  <c r="Y59" i="7"/>
  <c r="X59" i="7"/>
  <c r="W59" i="7"/>
  <c r="V59" i="7"/>
  <c r="U59" i="7"/>
  <c r="T59" i="7"/>
  <c r="S59" i="7"/>
  <c r="R59" i="7"/>
  <c r="Q59" i="7"/>
  <c r="P59" i="7"/>
  <c r="O59" i="7"/>
  <c r="N59" i="7"/>
  <c r="M59" i="7"/>
  <c r="L59" i="7"/>
  <c r="K59" i="7"/>
  <c r="J59" i="7"/>
  <c r="I59" i="7"/>
  <c r="H59" i="7"/>
  <c r="G59" i="7"/>
  <c r="F59" i="7"/>
  <c r="D59" i="7"/>
  <c r="D57" i="7"/>
  <c r="B44" i="7"/>
  <c r="B43" i="7"/>
  <c r="B42" i="7"/>
  <c r="B41" i="7"/>
  <c r="B40" i="7"/>
  <c r="B39" i="7"/>
  <c r="B38" i="7"/>
  <c r="B37" i="7"/>
  <c r="B36" i="7"/>
  <c r="B35" i="7"/>
  <c r="B34" i="7"/>
  <c r="B33" i="7"/>
  <c r="B32" i="7"/>
  <c r="B31" i="7"/>
  <c r="B30" i="7"/>
  <c r="B29" i="7"/>
  <c r="B28" i="7"/>
  <c r="B27" i="7"/>
  <c r="B26" i="7"/>
  <c r="B25" i="7"/>
  <c r="Y4" i="7"/>
  <c r="Y7" i="7" s="1"/>
  <c r="X4" i="7"/>
  <c r="X16" i="7" s="1"/>
  <c r="W4" i="7"/>
  <c r="W12" i="7" s="1"/>
  <c r="V4" i="7"/>
  <c r="V28" i="7" s="1"/>
  <c r="U4" i="7"/>
  <c r="U15" i="7" s="1"/>
  <c r="T4" i="7"/>
  <c r="T43" i="7" s="1"/>
  <c r="S4" i="7"/>
  <c r="S8" i="7" s="1"/>
  <c r="R4" i="7"/>
  <c r="R8" i="7" s="1"/>
  <c r="Q4" i="7"/>
  <c r="Q19" i="7" s="1"/>
  <c r="P4" i="7"/>
  <c r="P12" i="7" s="1"/>
  <c r="O4" i="7"/>
  <c r="O12" i="7" s="1"/>
  <c r="N4" i="7"/>
  <c r="N14" i="7" s="1"/>
  <c r="M4" i="7"/>
  <c r="M9" i="7" s="1"/>
  <c r="L4" i="7"/>
  <c r="L5" i="7" s="1"/>
  <c r="K4" i="7"/>
  <c r="K32" i="7" s="1"/>
  <c r="J4" i="7"/>
  <c r="J8" i="7" s="1"/>
  <c r="I4" i="7"/>
  <c r="I64" i="7" s="1"/>
  <c r="H4" i="7"/>
  <c r="H14" i="7" s="1"/>
  <c r="G4" i="7"/>
  <c r="G8" i="7" s="1"/>
  <c r="F4" i="7"/>
  <c r="F18" i="7" s="1"/>
  <c r="B791" i="6"/>
  <c r="B789" i="6"/>
  <c r="B787" i="6"/>
  <c r="B785" i="6"/>
  <c r="B783" i="6"/>
  <c r="B781" i="6"/>
  <c r="B779" i="6"/>
  <c r="B777" i="6"/>
  <c r="B775" i="6"/>
  <c r="B773" i="6"/>
  <c r="B771" i="6"/>
  <c r="B769" i="6"/>
  <c r="B767" i="6"/>
  <c r="B765" i="6"/>
  <c r="B763" i="6"/>
  <c r="B761" i="6"/>
  <c r="B759" i="6"/>
  <c r="B757" i="6"/>
  <c r="B755" i="6"/>
  <c r="B753" i="6"/>
  <c r="B751" i="6"/>
  <c r="B749" i="6"/>
  <c r="B747" i="6"/>
  <c r="B745" i="6"/>
  <c r="B743" i="6"/>
  <c r="B741" i="6"/>
  <c r="B739" i="6"/>
  <c r="B737" i="6"/>
  <c r="B735" i="6"/>
  <c r="B733" i="6"/>
  <c r="B731" i="6"/>
  <c r="B729" i="6"/>
  <c r="B727" i="6"/>
  <c r="B725" i="6"/>
  <c r="B723" i="6"/>
  <c r="B721" i="6"/>
  <c r="B719" i="6"/>
  <c r="B717" i="6"/>
  <c r="B715" i="6"/>
  <c r="B713" i="6"/>
  <c r="B711" i="6"/>
  <c r="B709" i="6"/>
  <c r="B707" i="6"/>
  <c r="B705" i="6"/>
  <c r="B703" i="6"/>
  <c r="B701" i="6"/>
  <c r="B699" i="6"/>
  <c r="B697" i="6"/>
  <c r="B695" i="6"/>
  <c r="B693" i="6"/>
  <c r="B691" i="6"/>
  <c r="B689" i="6"/>
  <c r="B687" i="6"/>
  <c r="B685" i="6"/>
  <c r="B683" i="6"/>
  <c r="B681" i="6"/>
  <c r="B679" i="6"/>
  <c r="B677" i="6"/>
  <c r="B675" i="6"/>
  <c r="B673" i="6"/>
  <c r="B671" i="6"/>
  <c r="B669" i="6"/>
  <c r="B667" i="6"/>
  <c r="B665" i="6"/>
  <c r="B663" i="6"/>
  <c r="B661" i="6"/>
  <c r="B659" i="6"/>
  <c r="B657" i="6"/>
  <c r="B655" i="6"/>
  <c r="B653" i="6"/>
  <c r="B651" i="6"/>
  <c r="B649" i="6"/>
  <c r="B647" i="6"/>
  <c r="B645" i="6"/>
  <c r="B643" i="6"/>
  <c r="B641" i="6"/>
  <c r="B639" i="6"/>
  <c r="B637" i="6"/>
  <c r="B635" i="6"/>
  <c r="B633" i="6"/>
  <c r="B631" i="6"/>
  <c r="B629" i="6"/>
  <c r="B627" i="6"/>
  <c r="B625" i="6"/>
  <c r="B623" i="6"/>
  <c r="B621" i="6"/>
  <c r="B619" i="6"/>
  <c r="B617" i="6"/>
  <c r="B615" i="6"/>
  <c r="B613" i="6"/>
  <c r="B611" i="6"/>
  <c r="B609" i="6"/>
  <c r="B607" i="6"/>
  <c r="B605" i="6"/>
  <c r="B603" i="6"/>
  <c r="B601" i="6"/>
  <c r="B599" i="6"/>
  <c r="B597" i="6"/>
  <c r="B595" i="6"/>
  <c r="B593" i="6"/>
  <c r="B591" i="6"/>
  <c r="B589" i="6"/>
  <c r="B587" i="6"/>
  <c r="B585" i="6"/>
  <c r="B583" i="6"/>
  <c r="B581" i="6"/>
  <c r="B579" i="6"/>
  <c r="B577" i="6"/>
  <c r="B575" i="6"/>
  <c r="B573" i="6"/>
  <c r="B571" i="6"/>
  <c r="B569" i="6"/>
  <c r="B567" i="6"/>
  <c r="B565" i="6"/>
  <c r="B563" i="6"/>
  <c r="B561" i="6"/>
  <c r="B559" i="6"/>
  <c r="B557" i="6"/>
  <c r="B555" i="6"/>
  <c r="B553" i="6"/>
  <c r="B551" i="6"/>
  <c r="B549" i="6"/>
  <c r="B547" i="6"/>
  <c r="B545" i="6"/>
  <c r="B543" i="6"/>
  <c r="B541" i="6"/>
  <c r="B539" i="6"/>
  <c r="B537" i="6"/>
  <c r="B535" i="6"/>
  <c r="B533" i="6"/>
  <c r="B531" i="6"/>
  <c r="B529" i="6"/>
  <c r="B527" i="6"/>
  <c r="B525" i="6"/>
  <c r="B523" i="6"/>
  <c r="B521" i="6"/>
  <c r="B519" i="6"/>
  <c r="B517" i="6"/>
  <c r="B515" i="6"/>
  <c r="B513" i="6"/>
  <c r="B511" i="6"/>
  <c r="B509" i="6"/>
  <c r="B507" i="6"/>
  <c r="B505" i="6"/>
  <c r="B503" i="6"/>
  <c r="B501" i="6"/>
  <c r="B499" i="6"/>
  <c r="B497" i="6"/>
  <c r="B495" i="6"/>
  <c r="B493" i="6"/>
  <c r="L491" i="6"/>
  <c r="J491" i="6" s="1"/>
  <c r="H491" i="6" s="1"/>
  <c r="F491" i="6" s="1"/>
  <c r="AA478" i="6"/>
  <c r="D478" i="6"/>
  <c r="B478" i="6"/>
  <c r="AB478" i="6" s="1"/>
  <c r="A478" i="6"/>
  <c r="AA477" i="6"/>
  <c r="B477" i="6"/>
  <c r="AB477" i="6" s="1"/>
  <c r="A477" i="6"/>
  <c r="AA475" i="6"/>
  <c r="D475" i="6"/>
  <c r="B475" i="6"/>
  <c r="AB475" i="6" s="1"/>
  <c r="A475" i="6"/>
  <c r="AA474" i="6"/>
  <c r="B474" i="6"/>
  <c r="AB474" i="6" s="1"/>
  <c r="A474" i="6"/>
  <c r="AA472" i="6"/>
  <c r="D472" i="6"/>
  <c r="B472" i="6"/>
  <c r="AB472" i="6" s="1"/>
  <c r="A472" i="6"/>
  <c r="AA471" i="6"/>
  <c r="B471" i="6"/>
  <c r="AB471" i="6" s="1"/>
  <c r="A471" i="6"/>
  <c r="AA469" i="6"/>
  <c r="D469" i="6"/>
  <c r="B469" i="6"/>
  <c r="AB469" i="6" s="1"/>
  <c r="A469" i="6"/>
  <c r="AA468" i="6"/>
  <c r="B468" i="6"/>
  <c r="AB468" i="6" s="1"/>
  <c r="A468" i="6"/>
  <c r="AA466" i="6"/>
  <c r="D466" i="6"/>
  <c r="B466" i="6"/>
  <c r="AB466" i="6" s="1"/>
  <c r="A466" i="6"/>
  <c r="AA465" i="6"/>
  <c r="B465" i="6"/>
  <c r="AB465" i="6" s="1"/>
  <c r="A465" i="6"/>
  <c r="AA463" i="6"/>
  <c r="D463" i="6"/>
  <c r="B463" i="6"/>
  <c r="AB463" i="6" s="1"/>
  <c r="A463" i="6"/>
  <c r="AA462" i="6"/>
  <c r="B462" i="6"/>
  <c r="AB462" i="6" s="1"/>
  <c r="A462" i="6"/>
  <c r="AA460" i="6"/>
  <c r="D460" i="6"/>
  <c r="B460" i="6"/>
  <c r="AB460" i="6" s="1"/>
  <c r="A460" i="6"/>
  <c r="AA459" i="6"/>
  <c r="B459" i="6"/>
  <c r="AB459" i="6" s="1"/>
  <c r="A459" i="6"/>
  <c r="AA457" i="6"/>
  <c r="D457" i="6"/>
  <c r="B457" i="6"/>
  <c r="AB457" i="6" s="1"/>
  <c r="A457" i="6"/>
  <c r="AA456" i="6"/>
  <c r="B456" i="6"/>
  <c r="AB456" i="6" s="1"/>
  <c r="A456" i="6"/>
  <c r="AA454" i="6"/>
  <c r="D454" i="6"/>
  <c r="B454" i="6"/>
  <c r="AB454" i="6" s="1"/>
  <c r="A454" i="6"/>
  <c r="AA453" i="6"/>
  <c r="B453" i="6"/>
  <c r="AB453" i="6" s="1"/>
  <c r="A453" i="6"/>
  <c r="AA451" i="6"/>
  <c r="D451" i="6"/>
  <c r="B451" i="6"/>
  <c r="AB451" i="6" s="1"/>
  <c r="A451" i="6"/>
  <c r="AA450" i="6"/>
  <c r="B450" i="6"/>
  <c r="AB450" i="6" s="1"/>
  <c r="A450" i="6"/>
  <c r="AA448" i="6"/>
  <c r="D448" i="6"/>
  <c r="B448" i="6"/>
  <c r="AB448" i="6" s="1"/>
  <c r="A448" i="6"/>
  <c r="AA447" i="6"/>
  <c r="B447" i="6"/>
  <c r="AB447" i="6" s="1"/>
  <c r="A447" i="6"/>
  <c r="AA445" i="6"/>
  <c r="D445" i="6"/>
  <c r="B445" i="6"/>
  <c r="AB445" i="6" s="1"/>
  <c r="A445" i="6"/>
  <c r="AA444" i="6"/>
  <c r="B444" i="6"/>
  <c r="AB444" i="6" s="1"/>
  <c r="A444" i="6"/>
  <c r="AA442" i="6"/>
  <c r="D442" i="6"/>
  <c r="B442" i="6"/>
  <c r="AB442" i="6" s="1"/>
  <c r="A442" i="6"/>
  <c r="AA441" i="6"/>
  <c r="B441" i="6"/>
  <c r="AB441" i="6" s="1"/>
  <c r="A441" i="6"/>
  <c r="AA439" i="6"/>
  <c r="D439" i="6"/>
  <c r="B439" i="6"/>
  <c r="AB439" i="6" s="1"/>
  <c r="A439" i="6"/>
  <c r="AA438" i="6"/>
  <c r="B438" i="6"/>
  <c r="AB438" i="6" s="1"/>
  <c r="A438" i="6"/>
  <c r="AA436" i="6"/>
  <c r="D436" i="6"/>
  <c r="B436" i="6"/>
  <c r="AB436" i="6" s="1"/>
  <c r="A436" i="6"/>
  <c r="AA435" i="6"/>
  <c r="B435" i="6"/>
  <c r="AB435" i="6" s="1"/>
  <c r="A435" i="6"/>
  <c r="AA433" i="6"/>
  <c r="D433" i="6"/>
  <c r="B433" i="6"/>
  <c r="AB433" i="6" s="1"/>
  <c r="A433" i="6"/>
  <c r="AA432" i="6"/>
  <c r="B432" i="6"/>
  <c r="AB432" i="6" s="1"/>
  <c r="A432" i="6"/>
  <c r="AA430" i="6"/>
  <c r="D430" i="6"/>
  <c r="B430" i="6"/>
  <c r="AB430" i="6" s="1"/>
  <c r="A430" i="6"/>
  <c r="AA429" i="6"/>
  <c r="B429" i="6"/>
  <c r="AB429" i="6" s="1"/>
  <c r="A429" i="6"/>
  <c r="AA427" i="6"/>
  <c r="D427" i="6"/>
  <c r="B427" i="6"/>
  <c r="AB427" i="6" s="1"/>
  <c r="A427" i="6"/>
  <c r="AA426" i="6"/>
  <c r="B426" i="6"/>
  <c r="AB426" i="6" s="1"/>
  <c r="A426" i="6"/>
  <c r="AA424" i="6"/>
  <c r="D424" i="6"/>
  <c r="B424" i="6"/>
  <c r="AB424" i="6" s="1"/>
  <c r="A424" i="6"/>
  <c r="AA423" i="6"/>
  <c r="B423" i="6"/>
  <c r="AB423" i="6" s="1"/>
  <c r="A423" i="6"/>
  <c r="AA421" i="6"/>
  <c r="D421" i="6"/>
  <c r="B421" i="6"/>
  <c r="AB421" i="6" s="1"/>
  <c r="A421" i="6"/>
  <c r="AA420" i="6"/>
  <c r="B420" i="6"/>
  <c r="AB420" i="6" s="1"/>
  <c r="A420" i="6"/>
  <c r="AA418" i="6"/>
  <c r="D418" i="6"/>
  <c r="B418" i="6"/>
  <c r="AB418" i="6" s="1"/>
  <c r="A418" i="6"/>
  <c r="AA417" i="6"/>
  <c r="B417" i="6"/>
  <c r="AB417" i="6" s="1"/>
  <c r="A417" i="6"/>
  <c r="AA415" i="6"/>
  <c r="D415" i="6"/>
  <c r="B415" i="6"/>
  <c r="AB415" i="6" s="1"/>
  <c r="A415" i="6"/>
  <c r="AA414" i="6"/>
  <c r="B414" i="6"/>
  <c r="AB414" i="6" s="1"/>
  <c r="A414" i="6"/>
  <c r="AA412" i="6"/>
  <c r="D412" i="6"/>
  <c r="B412" i="6"/>
  <c r="AB412" i="6" s="1"/>
  <c r="A412" i="6"/>
  <c r="AA411" i="6"/>
  <c r="B411" i="6"/>
  <c r="AB411" i="6" s="1"/>
  <c r="A411" i="6"/>
  <c r="AA409" i="6"/>
  <c r="D409" i="6"/>
  <c r="B409" i="6"/>
  <c r="AB409" i="6" s="1"/>
  <c r="A409" i="6"/>
  <c r="AA408" i="6"/>
  <c r="B408" i="6"/>
  <c r="AB408" i="6" s="1"/>
  <c r="A408" i="6"/>
  <c r="AA406" i="6"/>
  <c r="D406" i="6"/>
  <c r="B406" i="6"/>
  <c r="AB406" i="6" s="1"/>
  <c r="A406" i="6"/>
  <c r="AA405" i="6"/>
  <c r="B405" i="6"/>
  <c r="AB405" i="6" s="1"/>
  <c r="A405" i="6"/>
  <c r="AA403" i="6"/>
  <c r="D403" i="6"/>
  <c r="B403" i="6"/>
  <c r="AB403" i="6" s="1"/>
  <c r="A403" i="6"/>
  <c r="AA402" i="6"/>
  <c r="B402" i="6"/>
  <c r="AB402" i="6" s="1"/>
  <c r="A402" i="6"/>
  <c r="AA400" i="6"/>
  <c r="D400" i="6"/>
  <c r="B400" i="6"/>
  <c r="AB400" i="6" s="1"/>
  <c r="A400" i="6"/>
  <c r="AA399" i="6"/>
  <c r="B399" i="6"/>
  <c r="AB399" i="6" s="1"/>
  <c r="A399" i="6"/>
  <c r="AA397" i="6"/>
  <c r="D397" i="6"/>
  <c r="B397" i="6"/>
  <c r="AB397" i="6" s="1"/>
  <c r="A397" i="6"/>
  <c r="AA396" i="6"/>
  <c r="B396" i="6"/>
  <c r="AB396" i="6" s="1"/>
  <c r="A396" i="6"/>
  <c r="AA394" i="6"/>
  <c r="D394" i="6"/>
  <c r="B394" i="6"/>
  <c r="AB394" i="6" s="1"/>
  <c r="A394" i="6"/>
  <c r="AA393" i="6"/>
  <c r="B393" i="6"/>
  <c r="AB393" i="6" s="1"/>
  <c r="A393" i="6"/>
  <c r="AA391" i="6"/>
  <c r="D391" i="6"/>
  <c r="B391" i="6"/>
  <c r="AB391" i="6" s="1"/>
  <c r="A391" i="6"/>
  <c r="AA390" i="6"/>
  <c r="B390" i="6"/>
  <c r="AB390" i="6" s="1"/>
  <c r="A390" i="6"/>
  <c r="AA388" i="6"/>
  <c r="D388" i="6"/>
  <c r="B388" i="6"/>
  <c r="AB388" i="6" s="1"/>
  <c r="A388" i="6"/>
  <c r="AA387" i="6"/>
  <c r="B387" i="6"/>
  <c r="AB387" i="6" s="1"/>
  <c r="A387" i="6"/>
  <c r="AA385" i="6"/>
  <c r="D385" i="6"/>
  <c r="B385" i="6"/>
  <c r="AB385" i="6" s="1"/>
  <c r="A385" i="6"/>
  <c r="AA384" i="6"/>
  <c r="B384" i="6"/>
  <c r="AB384" i="6" s="1"/>
  <c r="A384" i="6"/>
  <c r="AA382" i="6"/>
  <c r="D382" i="6"/>
  <c r="B382" i="6"/>
  <c r="AB382" i="6" s="1"/>
  <c r="A382" i="6"/>
  <c r="AA381" i="6"/>
  <c r="B381" i="6"/>
  <c r="AB381" i="6" s="1"/>
  <c r="A381" i="6"/>
  <c r="AA379" i="6"/>
  <c r="D379" i="6"/>
  <c r="B379" i="6"/>
  <c r="AB379" i="6" s="1"/>
  <c r="A379" i="6"/>
  <c r="AA378" i="6"/>
  <c r="B378" i="6"/>
  <c r="AB378" i="6" s="1"/>
  <c r="A378" i="6"/>
  <c r="AA376" i="6"/>
  <c r="D376" i="6"/>
  <c r="B376" i="6"/>
  <c r="AB376" i="6" s="1"/>
  <c r="A376" i="6"/>
  <c r="AA375" i="6"/>
  <c r="B375" i="6"/>
  <c r="AB375" i="6" s="1"/>
  <c r="A375" i="6"/>
  <c r="AA373" i="6"/>
  <c r="D373" i="6"/>
  <c r="B373" i="6"/>
  <c r="AB373" i="6" s="1"/>
  <c r="A373" i="6"/>
  <c r="AA372" i="6"/>
  <c r="B372" i="6"/>
  <c r="AB372" i="6" s="1"/>
  <c r="A372" i="6"/>
  <c r="AA370" i="6"/>
  <c r="D370" i="6"/>
  <c r="B370" i="6"/>
  <c r="AB370" i="6" s="1"/>
  <c r="A370" i="6"/>
  <c r="AA369" i="6"/>
  <c r="B369" i="6"/>
  <c r="AB369" i="6" s="1"/>
  <c r="A369" i="6"/>
  <c r="AA367" i="6"/>
  <c r="D367" i="6"/>
  <c r="B367" i="6"/>
  <c r="AB367" i="6" s="1"/>
  <c r="A367" i="6"/>
  <c r="AA366" i="6"/>
  <c r="B366" i="6"/>
  <c r="AB366" i="6" s="1"/>
  <c r="A366" i="6"/>
  <c r="AA364" i="6"/>
  <c r="D364" i="6"/>
  <c r="B364" i="6"/>
  <c r="AB364" i="6" s="1"/>
  <c r="A364" i="6"/>
  <c r="AA363" i="6"/>
  <c r="B363" i="6"/>
  <c r="AB363" i="6" s="1"/>
  <c r="A363" i="6"/>
  <c r="AA361" i="6"/>
  <c r="D361" i="6"/>
  <c r="B361" i="6"/>
  <c r="AB361" i="6" s="1"/>
  <c r="A361" i="6"/>
  <c r="AA360" i="6"/>
  <c r="B360" i="6"/>
  <c r="AB360" i="6" s="1"/>
  <c r="A360" i="6"/>
  <c r="AA358" i="6"/>
  <c r="D358" i="6"/>
  <c r="B358" i="6"/>
  <c r="AB358" i="6" s="1"/>
  <c r="A358" i="6"/>
  <c r="AA357" i="6"/>
  <c r="B357" i="6"/>
  <c r="AB357" i="6" s="1"/>
  <c r="A357" i="6"/>
  <c r="AA355" i="6"/>
  <c r="D355" i="6"/>
  <c r="B355" i="6"/>
  <c r="AB355" i="6" s="1"/>
  <c r="A355" i="6"/>
  <c r="AA354" i="6"/>
  <c r="B354" i="6"/>
  <c r="AB354" i="6" s="1"/>
  <c r="A354" i="6"/>
  <c r="AA352" i="6"/>
  <c r="D352" i="6"/>
  <c r="B352" i="6"/>
  <c r="AB352" i="6" s="1"/>
  <c r="A352" i="6"/>
  <c r="AA351" i="6"/>
  <c r="B351" i="6"/>
  <c r="AB351" i="6" s="1"/>
  <c r="A351" i="6"/>
  <c r="AA349" i="6"/>
  <c r="D349" i="6"/>
  <c r="B349" i="6"/>
  <c r="AB349" i="6" s="1"/>
  <c r="A349" i="6"/>
  <c r="AA348" i="6"/>
  <c r="B348" i="6"/>
  <c r="AB348" i="6" s="1"/>
  <c r="A348" i="6"/>
  <c r="AA346" i="6"/>
  <c r="D346" i="6"/>
  <c r="B346" i="6"/>
  <c r="AB346" i="6" s="1"/>
  <c r="A346" i="6"/>
  <c r="AA345" i="6"/>
  <c r="B345" i="6"/>
  <c r="AB345" i="6" s="1"/>
  <c r="A345" i="6"/>
  <c r="AA343" i="6"/>
  <c r="D343" i="6"/>
  <c r="B343" i="6"/>
  <c r="AB343" i="6" s="1"/>
  <c r="A343" i="6"/>
  <c r="AA342" i="6"/>
  <c r="B342" i="6"/>
  <c r="AB342" i="6" s="1"/>
  <c r="A342" i="6"/>
  <c r="AA340" i="6"/>
  <c r="D340" i="6"/>
  <c r="B340" i="6"/>
  <c r="AB340" i="6" s="1"/>
  <c r="A340" i="6"/>
  <c r="AA339" i="6"/>
  <c r="B339" i="6"/>
  <c r="AB339" i="6" s="1"/>
  <c r="A339" i="6"/>
  <c r="AA337" i="6"/>
  <c r="D337" i="6"/>
  <c r="B337" i="6"/>
  <c r="AB337" i="6" s="1"/>
  <c r="A337" i="6"/>
  <c r="AA336" i="6"/>
  <c r="B336" i="6"/>
  <c r="AB336" i="6" s="1"/>
  <c r="A336" i="6"/>
  <c r="AA334" i="6"/>
  <c r="D334" i="6"/>
  <c r="B334" i="6"/>
  <c r="AB334" i="6" s="1"/>
  <c r="A334" i="6"/>
  <c r="AA333" i="6"/>
  <c r="B333" i="6"/>
  <c r="AB333" i="6" s="1"/>
  <c r="A333" i="6"/>
  <c r="AA331" i="6"/>
  <c r="D331" i="6"/>
  <c r="B331" i="6"/>
  <c r="AB331" i="6" s="1"/>
  <c r="A331" i="6"/>
  <c r="AA330" i="6"/>
  <c r="B330" i="6"/>
  <c r="AB330" i="6" s="1"/>
  <c r="A330" i="6"/>
  <c r="AA328" i="6"/>
  <c r="D328" i="6"/>
  <c r="B328" i="6"/>
  <c r="AB328" i="6" s="1"/>
  <c r="A328" i="6"/>
  <c r="AA327" i="6"/>
  <c r="B327" i="6"/>
  <c r="AB327" i="6" s="1"/>
  <c r="A327" i="6"/>
  <c r="AA325" i="6"/>
  <c r="D325" i="6"/>
  <c r="B325" i="6"/>
  <c r="AB325" i="6" s="1"/>
  <c r="A325" i="6"/>
  <c r="AA324" i="6"/>
  <c r="B324" i="6"/>
  <c r="AB324" i="6" s="1"/>
  <c r="A324" i="6"/>
  <c r="AA322" i="6"/>
  <c r="D322" i="6"/>
  <c r="B322" i="6"/>
  <c r="AB322" i="6" s="1"/>
  <c r="A322" i="6"/>
  <c r="AA321" i="6"/>
  <c r="B321" i="6"/>
  <c r="AB321" i="6" s="1"/>
  <c r="A321" i="6"/>
  <c r="AA319" i="6"/>
  <c r="D319" i="6"/>
  <c r="B319" i="6"/>
  <c r="AB319" i="6" s="1"/>
  <c r="A319" i="6"/>
  <c r="AA318" i="6"/>
  <c r="B318" i="6"/>
  <c r="AB318" i="6" s="1"/>
  <c r="A318" i="6"/>
  <c r="AA316" i="6"/>
  <c r="D316" i="6"/>
  <c r="B316" i="6"/>
  <c r="AB316" i="6" s="1"/>
  <c r="A316" i="6"/>
  <c r="AA315" i="6"/>
  <c r="B315" i="6"/>
  <c r="AB315" i="6" s="1"/>
  <c r="A315" i="6"/>
  <c r="AB313" i="6"/>
  <c r="AA313" i="6"/>
  <c r="D313" i="6"/>
  <c r="B313" i="6"/>
  <c r="A313" i="6"/>
  <c r="AA312" i="6"/>
  <c r="B312" i="6"/>
  <c r="AB312" i="6" s="1"/>
  <c r="A312" i="6"/>
  <c r="AA310" i="6"/>
  <c r="D310" i="6"/>
  <c r="B310" i="6"/>
  <c r="AB310" i="6" s="1"/>
  <c r="A310" i="6"/>
  <c r="AA309" i="6"/>
  <c r="B309" i="6"/>
  <c r="AB309" i="6" s="1"/>
  <c r="A309" i="6"/>
  <c r="AA307" i="6"/>
  <c r="D307" i="6"/>
  <c r="B307" i="6"/>
  <c r="AB307" i="6" s="1"/>
  <c r="A307" i="6"/>
  <c r="AA306" i="6"/>
  <c r="B306" i="6"/>
  <c r="AB306" i="6" s="1"/>
  <c r="A306" i="6"/>
  <c r="AA304" i="6"/>
  <c r="D304" i="6"/>
  <c r="B304" i="6"/>
  <c r="AB304" i="6" s="1"/>
  <c r="A304" i="6"/>
  <c r="AA303" i="6"/>
  <c r="B303" i="6"/>
  <c r="AB303" i="6" s="1"/>
  <c r="A303" i="6"/>
  <c r="AA301" i="6"/>
  <c r="D301" i="6"/>
  <c r="B301" i="6"/>
  <c r="AB301" i="6" s="1"/>
  <c r="A301" i="6"/>
  <c r="AA300" i="6"/>
  <c r="B300" i="6"/>
  <c r="AB300" i="6" s="1"/>
  <c r="A300" i="6"/>
  <c r="AA298" i="6"/>
  <c r="D298" i="6"/>
  <c r="B298" i="6"/>
  <c r="AB298" i="6" s="1"/>
  <c r="A298" i="6"/>
  <c r="AA297" i="6"/>
  <c r="B297" i="6"/>
  <c r="AB297" i="6" s="1"/>
  <c r="A297" i="6"/>
  <c r="AA295" i="6"/>
  <c r="D295" i="6"/>
  <c r="B295" i="6"/>
  <c r="AB295" i="6" s="1"/>
  <c r="A295" i="6"/>
  <c r="AA294" i="6"/>
  <c r="B294" i="6"/>
  <c r="AB294" i="6" s="1"/>
  <c r="A294" i="6"/>
  <c r="AA292" i="6"/>
  <c r="D292" i="6"/>
  <c r="B292" i="6"/>
  <c r="AB292" i="6" s="1"/>
  <c r="A292" i="6"/>
  <c r="AA291" i="6"/>
  <c r="B291" i="6"/>
  <c r="AB291" i="6" s="1"/>
  <c r="A291" i="6"/>
  <c r="AA289" i="6"/>
  <c r="D289" i="6"/>
  <c r="B289" i="6"/>
  <c r="AB289" i="6" s="1"/>
  <c r="A289" i="6"/>
  <c r="AA288" i="6"/>
  <c r="B288" i="6"/>
  <c r="AB288" i="6" s="1"/>
  <c r="A288" i="6"/>
  <c r="AA286" i="6"/>
  <c r="D286" i="6"/>
  <c r="B286" i="6"/>
  <c r="AB286" i="6" s="1"/>
  <c r="A286" i="6"/>
  <c r="AA285" i="6"/>
  <c r="B285" i="6"/>
  <c r="AB285" i="6" s="1"/>
  <c r="A285" i="6"/>
  <c r="AA283" i="6"/>
  <c r="D283" i="6"/>
  <c r="B283" i="6"/>
  <c r="AB283" i="6" s="1"/>
  <c r="A283" i="6"/>
  <c r="AA282" i="6"/>
  <c r="B282" i="6"/>
  <c r="AB282" i="6" s="1"/>
  <c r="A282" i="6"/>
  <c r="AA280" i="6"/>
  <c r="D280" i="6"/>
  <c r="B280" i="6"/>
  <c r="AB280" i="6" s="1"/>
  <c r="A280" i="6"/>
  <c r="AA279" i="6"/>
  <c r="B279" i="6"/>
  <c r="AB279" i="6" s="1"/>
  <c r="A279" i="6"/>
  <c r="AA277" i="6"/>
  <c r="D277" i="6"/>
  <c r="B277" i="6"/>
  <c r="AB277" i="6" s="1"/>
  <c r="A277" i="6"/>
  <c r="AA276" i="6"/>
  <c r="B276" i="6"/>
  <c r="AB276" i="6" s="1"/>
  <c r="A276" i="6"/>
  <c r="AA274" i="6"/>
  <c r="D274" i="6"/>
  <c r="B274" i="6"/>
  <c r="AB274" i="6" s="1"/>
  <c r="A274" i="6"/>
  <c r="AA273" i="6"/>
  <c r="B273" i="6"/>
  <c r="AB273" i="6" s="1"/>
  <c r="A273" i="6"/>
  <c r="AA271" i="6"/>
  <c r="D271" i="6"/>
  <c r="B271" i="6"/>
  <c r="AB271" i="6" s="1"/>
  <c r="A271" i="6"/>
  <c r="AA270" i="6"/>
  <c r="B270" i="6"/>
  <c r="AB270" i="6" s="1"/>
  <c r="A270" i="6"/>
  <c r="AA268" i="6"/>
  <c r="D268" i="6"/>
  <c r="B268" i="6"/>
  <c r="AB268" i="6" s="1"/>
  <c r="A268" i="6"/>
  <c r="AA267" i="6"/>
  <c r="B267" i="6"/>
  <c r="AB267" i="6" s="1"/>
  <c r="A267" i="6"/>
  <c r="AA265" i="6"/>
  <c r="D265" i="6"/>
  <c r="B265" i="6"/>
  <c r="AB265" i="6" s="1"/>
  <c r="A265" i="6"/>
  <c r="AA264" i="6"/>
  <c r="B264" i="6"/>
  <c r="AB264" i="6" s="1"/>
  <c r="A264" i="6"/>
  <c r="AA262" i="6"/>
  <c r="D262" i="6"/>
  <c r="B262" i="6"/>
  <c r="AB262" i="6" s="1"/>
  <c r="A262" i="6"/>
  <c r="AA261" i="6"/>
  <c r="B261" i="6"/>
  <c r="AB261" i="6" s="1"/>
  <c r="A261" i="6"/>
  <c r="AA259" i="6"/>
  <c r="D259" i="6"/>
  <c r="B259" i="6"/>
  <c r="AB259" i="6" s="1"/>
  <c r="A259" i="6"/>
  <c r="AA258" i="6"/>
  <c r="B258" i="6"/>
  <c r="AB258" i="6" s="1"/>
  <c r="A258" i="6"/>
  <c r="AA256" i="6"/>
  <c r="D256" i="6"/>
  <c r="B256" i="6"/>
  <c r="AB256" i="6" s="1"/>
  <c r="A256" i="6"/>
  <c r="AA255" i="6"/>
  <c r="B255" i="6"/>
  <c r="AB255" i="6" s="1"/>
  <c r="A255" i="6"/>
  <c r="AA253" i="6"/>
  <c r="D253" i="6"/>
  <c r="B253" i="6"/>
  <c r="AB253" i="6" s="1"/>
  <c r="A253" i="6"/>
  <c r="AA252" i="6"/>
  <c r="B252" i="6"/>
  <c r="AB252" i="6" s="1"/>
  <c r="A252" i="6"/>
  <c r="AA250" i="6"/>
  <c r="D250" i="6"/>
  <c r="B250" i="6"/>
  <c r="AB250" i="6" s="1"/>
  <c r="A250" i="6"/>
  <c r="AA249" i="6"/>
  <c r="B249" i="6"/>
  <c r="AB249" i="6" s="1"/>
  <c r="A249" i="6"/>
  <c r="AA247" i="6"/>
  <c r="D247" i="6"/>
  <c r="B247" i="6"/>
  <c r="AB247" i="6" s="1"/>
  <c r="A247" i="6"/>
  <c r="AA246" i="6"/>
  <c r="B246" i="6"/>
  <c r="AB246" i="6" s="1"/>
  <c r="A246" i="6"/>
  <c r="AA244" i="6"/>
  <c r="D244" i="6"/>
  <c r="B244" i="6"/>
  <c r="AB244" i="6" s="1"/>
  <c r="A244" i="6"/>
  <c r="AA243" i="6"/>
  <c r="B243" i="6"/>
  <c r="AB243" i="6" s="1"/>
  <c r="A243" i="6"/>
  <c r="AA241" i="6"/>
  <c r="D241" i="6"/>
  <c r="B241" i="6"/>
  <c r="AB241" i="6" s="1"/>
  <c r="A241" i="6"/>
  <c r="AA240" i="6"/>
  <c r="B240" i="6"/>
  <c r="AB240" i="6" s="1"/>
  <c r="A240" i="6"/>
  <c r="AA238" i="6"/>
  <c r="D238" i="6"/>
  <c r="B238" i="6"/>
  <c r="AB238" i="6" s="1"/>
  <c r="A238" i="6"/>
  <c r="AA237" i="6"/>
  <c r="B237" i="6"/>
  <c r="AB237" i="6" s="1"/>
  <c r="A237" i="6"/>
  <c r="AA235" i="6"/>
  <c r="D235" i="6"/>
  <c r="B235" i="6"/>
  <c r="AB235" i="6" s="1"/>
  <c r="A235" i="6"/>
  <c r="AA234" i="6"/>
  <c r="B234" i="6"/>
  <c r="AB234" i="6" s="1"/>
  <c r="A234" i="6"/>
  <c r="AA232" i="6"/>
  <c r="D232" i="6"/>
  <c r="B232" i="6"/>
  <c r="AB232" i="6" s="1"/>
  <c r="A232" i="6"/>
  <c r="AA231" i="6"/>
  <c r="B231" i="6"/>
  <c r="AB231" i="6" s="1"/>
  <c r="A231" i="6"/>
  <c r="AA229" i="6"/>
  <c r="D229" i="6"/>
  <c r="B229" i="6"/>
  <c r="AB229" i="6" s="1"/>
  <c r="A229" i="6"/>
  <c r="AA228" i="6"/>
  <c r="B228" i="6"/>
  <c r="AB228" i="6" s="1"/>
  <c r="A228" i="6"/>
  <c r="AA226" i="6"/>
  <c r="D226" i="6"/>
  <c r="B226" i="6"/>
  <c r="AB226" i="6" s="1"/>
  <c r="A226" i="6"/>
  <c r="AA225" i="6"/>
  <c r="B225" i="6"/>
  <c r="AB225" i="6" s="1"/>
  <c r="A225" i="6"/>
  <c r="AA223" i="6"/>
  <c r="D223" i="6"/>
  <c r="B223" i="6"/>
  <c r="AB223" i="6" s="1"/>
  <c r="A223" i="6"/>
  <c r="AA222" i="6"/>
  <c r="B222" i="6"/>
  <c r="AB222" i="6" s="1"/>
  <c r="A222" i="6"/>
  <c r="AA220" i="6"/>
  <c r="D220" i="6"/>
  <c r="B220" i="6"/>
  <c r="AB220" i="6" s="1"/>
  <c r="A220" i="6"/>
  <c r="AA219" i="6"/>
  <c r="B219" i="6"/>
  <c r="AB219" i="6" s="1"/>
  <c r="A219" i="6"/>
  <c r="AA217" i="6"/>
  <c r="D217" i="6"/>
  <c r="B217" i="6"/>
  <c r="AB217" i="6" s="1"/>
  <c r="A217" i="6"/>
  <c r="AA216" i="6"/>
  <c r="B216" i="6"/>
  <c r="AB216" i="6" s="1"/>
  <c r="A216" i="6"/>
  <c r="AA214" i="6"/>
  <c r="D214" i="6"/>
  <c r="B214" i="6"/>
  <c r="AB214" i="6" s="1"/>
  <c r="A214" i="6"/>
  <c r="AA213" i="6"/>
  <c r="B213" i="6"/>
  <c r="AB213" i="6" s="1"/>
  <c r="A213" i="6"/>
  <c r="AA211" i="6"/>
  <c r="D211" i="6"/>
  <c r="B211" i="6"/>
  <c r="AB211" i="6" s="1"/>
  <c r="A211" i="6"/>
  <c r="AA210" i="6"/>
  <c r="B210" i="6"/>
  <c r="AB210" i="6" s="1"/>
  <c r="A210" i="6"/>
  <c r="AA208" i="6"/>
  <c r="D208" i="6"/>
  <c r="B208" i="6"/>
  <c r="AB208" i="6" s="1"/>
  <c r="A208" i="6"/>
  <c r="AA207" i="6"/>
  <c r="B207" i="6"/>
  <c r="AB207" i="6" s="1"/>
  <c r="A207" i="6"/>
  <c r="AA205" i="6"/>
  <c r="D205" i="6"/>
  <c r="B205" i="6"/>
  <c r="AB205" i="6" s="1"/>
  <c r="A205" i="6"/>
  <c r="AA204" i="6"/>
  <c r="B204" i="6"/>
  <c r="AB204" i="6" s="1"/>
  <c r="A204" i="6"/>
  <c r="AA202" i="6"/>
  <c r="D202" i="6"/>
  <c r="B202" i="6"/>
  <c r="AB202" i="6" s="1"/>
  <c r="A202" i="6"/>
  <c r="AA201" i="6"/>
  <c r="B201" i="6"/>
  <c r="AB201" i="6" s="1"/>
  <c r="A201" i="6"/>
  <c r="AA199" i="6"/>
  <c r="D199" i="6"/>
  <c r="B199" i="6"/>
  <c r="AB199" i="6" s="1"/>
  <c r="A199" i="6"/>
  <c r="AA198" i="6"/>
  <c r="B198" i="6"/>
  <c r="AB198" i="6" s="1"/>
  <c r="A198" i="6"/>
  <c r="AA196" i="6"/>
  <c r="D196" i="6"/>
  <c r="B196" i="6"/>
  <c r="AB196" i="6" s="1"/>
  <c r="A196" i="6"/>
  <c r="AA195" i="6"/>
  <c r="B195" i="6"/>
  <c r="AB195" i="6" s="1"/>
  <c r="A195" i="6"/>
  <c r="AA193" i="6"/>
  <c r="D193" i="6"/>
  <c r="B193" i="6"/>
  <c r="AB193" i="6" s="1"/>
  <c r="A193" i="6"/>
  <c r="AA192" i="6"/>
  <c r="B192" i="6"/>
  <c r="AB192" i="6" s="1"/>
  <c r="A192" i="6"/>
  <c r="AA190" i="6"/>
  <c r="D190" i="6"/>
  <c r="B190" i="6"/>
  <c r="AB190" i="6" s="1"/>
  <c r="A190" i="6"/>
  <c r="AA189" i="6"/>
  <c r="B189" i="6"/>
  <c r="AB189" i="6" s="1"/>
  <c r="A189" i="6"/>
  <c r="AA187" i="6"/>
  <c r="D187" i="6"/>
  <c r="B187" i="6"/>
  <c r="AB187" i="6" s="1"/>
  <c r="A187" i="6"/>
  <c r="AA186" i="6"/>
  <c r="B186" i="6"/>
  <c r="AB186" i="6" s="1"/>
  <c r="A186" i="6"/>
  <c r="AA184" i="6"/>
  <c r="D184" i="6"/>
  <c r="B184" i="6"/>
  <c r="AB184" i="6" s="1"/>
  <c r="A184" i="6"/>
  <c r="AA183" i="6"/>
  <c r="B183" i="6"/>
  <c r="AB183" i="6" s="1"/>
  <c r="A183" i="6"/>
  <c r="AA181" i="6"/>
  <c r="D181" i="6"/>
  <c r="B181" i="6"/>
  <c r="AB181" i="6" s="1"/>
  <c r="A181" i="6"/>
  <c r="AA180" i="6"/>
  <c r="B180" i="6"/>
  <c r="AB180" i="6" s="1"/>
  <c r="A180" i="6"/>
  <c r="AA178" i="6"/>
  <c r="D178" i="6"/>
  <c r="B178" i="6"/>
  <c r="AB178" i="6" s="1"/>
  <c r="A178" i="6"/>
  <c r="AA177" i="6"/>
  <c r="B177" i="6"/>
  <c r="AB177" i="6" s="1"/>
  <c r="A177" i="6"/>
  <c r="AA175" i="6"/>
  <c r="D175" i="6"/>
  <c r="B175" i="6"/>
  <c r="AB175" i="6" s="1"/>
  <c r="A175" i="6"/>
  <c r="AA174" i="6"/>
  <c r="B174" i="6"/>
  <c r="AB174" i="6" s="1"/>
  <c r="A174" i="6"/>
  <c r="AA172" i="6"/>
  <c r="D172" i="6"/>
  <c r="B172" i="6"/>
  <c r="AB172" i="6" s="1"/>
  <c r="A172" i="6"/>
  <c r="AA171" i="6"/>
  <c r="B171" i="6"/>
  <c r="AB171" i="6" s="1"/>
  <c r="A171" i="6"/>
  <c r="AA169" i="6"/>
  <c r="D169" i="6"/>
  <c r="B169" i="6"/>
  <c r="AB169" i="6" s="1"/>
  <c r="A169" i="6"/>
  <c r="AA168" i="6"/>
  <c r="B168" i="6"/>
  <c r="AB168" i="6" s="1"/>
  <c r="A168" i="6"/>
  <c r="AA166" i="6"/>
  <c r="D166" i="6"/>
  <c r="B166" i="6"/>
  <c r="AB166" i="6" s="1"/>
  <c r="A166" i="6"/>
  <c r="AA165" i="6"/>
  <c r="B165" i="6"/>
  <c r="AB165" i="6" s="1"/>
  <c r="A165" i="6"/>
  <c r="AA163" i="6"/>
  <c r="D163" i="6"/>
  <c r="B163" i="6"/>
  <c r="AB163" i="6" s="1"/>
  <c r="A163" i="6"/>
  <c r="AA162" i="6"/>
  <c r="B162" i="6"/>
  <c r="AB162" i="6" s="1"/>
  <c r="A162" i="6"/>
  <c r="AA160" i="6"/>
  <c r="D160" i="6"/>
  <c r="B160" i="6"/>
  <c r="AB160" i="6" s="1"/>
  <c r="A160" i="6"/>
  <c r="AA159" i="6"/>
  <c r="B159" i="6"/>
  <c r="AB159" i="6" s="1"/>
  <c r="A159" i="6"/>
  <c r="AA157" i="6"/>
  <c r="D157" i="6"/>
  <c r="B157" i="6"/>
  <c r="AB157" i="6" s="1"/>
  <c r="A157" i="6"/>
  <c r="AA156" i="6"/>
  <c r="B156" i="6"/>
  <c r="AB156" i="6" s="1"/>
  <c r="A156" i="6"/>
  <c r="AA154" i="6"/>
  <c r="D154" i="6"/>
  <c r="B154" i="6"/>
  <c r="AB154" i="6" s="1"/>
  <c r="A154" i="6"/>
  <c r="AA153" i="6"/>
  <c r="B153" i="6"/>
  <c r="AB153" i="6" s="1"/>
  <c r="A153" i="6"/>
  <c r="AA151" i="6"/>
  <c r="D151" i="6"/>
  <c r="B151" i="6"/>
  <c r="AB151" i="6" s="1"/>
  <c r="A151" i="6"/>
  <c r="AA150" i="6"/>
  <c r="B150" i="6"/>
  <c r="AB150" i="6" s="1"/>
  <c r="A150" i="6"/>
  <c r="AA148" i="6"/>
  <c r="D148" i="6"/>
  <c r="B148" i="6"/>
  <c r="AB148" i="6" s="1"/>
  <c r="A148" i="6"/>
  <c r="AA147" i="6"/>
  <c r="B147" i="6"/>
  <c r="AB147" i="6" s="1"/>
  <c r="A147" i="6"/>
  <c r="AA145" i="6"/>
  <c r="D145" i="6"/>
  <c r="B145" i="6"/>
  <c r="AB145" i="6" s="1"/>
  <c r="A145" i="6"/>
  <c r="AA144" i="6"/>
  <c r="B144" i="6"/>
  <c r="AB144" i="6" s="1"/>
  <c r="A144" i="6"/>
  <c r="AA142" i="6"/>
  <c r="D142" i="6"/>
  <c r="B142" i="6"/>
  <c r="AB142" i="6" s="1"/>
  <c r="A142" i="6"/>
  <c r="AA141" i="6"/>
  <c r="B141" i="6"/>
  <c r="AB141" i="6" s="1"/>
  <c r="A141" i="6"/>
  <c r="AA139" i="6"/>
  <c r="D139" i="6"/>
  <c r="B139" i="6"/>
  <c r="AB139" i="6" s="1"/>
  <c r="A139" i="6"/>
  <c r="AA138" i="6"/>
  <c r="B138" i="6"/>
  <c r="AB138" i="6" s="1"/>
  <c r="A138" i="6"/>
  <c r="AA136" i="6"/>
  <c r="D136" i="6"/>
  <c r="B136" i="6"/>
  <c r="AB136" i="6" s="1"/>
  <c r="A136" i="6"/>
  <c r="AA135" i="6"/>
  <c r="B135" i="6"/>
  <c r="AB135" i="6" s="1"/>
  <c r="A135" i="6"/>
  <c r="AA133" i="6"/>
  <c r="D133" i="6"/>
  <c r="B133" i="6"/>
  <c r="AB133" i="6" s="1"/>
  <c r="A133" i="6"/>
  <c r="AA132" i="6"/>
  <c r="B132" i="6"/>
  <c r="AB132" i="6" s="1"/>
  <c r="A132" i="6"/>
  <c r="AA130" i="6"/>
  <c r="D130" i="6"/>
  <c r="B130" i="6"/>
  <c r="AB130" i="6" s="1"/>
  <c r="A130" i="6"/>
  <c r="AA129" i="6"/>
  <c r="B129" i="6"/>
  <c r="AB129" i="6" s="1"/>
  <c r="A129" i="6"/>
  <c r="AA127" i="6"/>
  <c r="D127" i="6"/>
  <c r="B127" i="6"/>
  <c r="AB127" i="6" s="1"/>
  <c r="A127" i="6"/>
  <c r="AA126" i="6"/>
  <c r="B126" i="6"/>
  <c r="AB126" i="6" s="1"/>
  <c r="A126" i="6"/>
  <c r="AA124" i="6"/>
  <c r="D124" i="6"/>
  <c r="B124" i="6"/>
  <c r="AB124" i="6" s="1"/>
  <c r="A124" i="6"/>
  <c r="AA123" i="6"/>
  <c r="B123" i="6"/>
  <c r="AB123" i="6" s="1"/>
  <c r="A123" i="6"/>
  <c r="AA121" i="6"/>
  <c r="D121" i="6"/>
  <c r="B121" i="6"/>
  <c r="AB121" i="6" s="1"/>
  <c r="A121" i="6"/>
  <c r="AA120" i="6"/>
  <c r="B120" i="6"/>
  <c r="AB120" i="6" s="1"/>
  <c r="A120" i="6"/>
  <c r="AA118" i="6"/>
  <c r="D118" i="6"/>
  <c r="B118" i="6"/>
  <c r="AB118" i="6" s="1"/>
  <c r="A118" i="6"/>
  <c r="AA117" i="6"/>
  <c r="B117" i="6"/>
  <c r="AB117" i="6" s="1"/>
  <c r="A117" i="6"/>
  <c r="AA115" i="6"/>
  <c r="D115" i="6"/>
  <c r="B115" i="6"/>
  <c r="AB115" i="6" s="1"/>
  <c r="A115" i="6"/>
  <c r="AA114" i="6"/>
  <c r="B114" i="6"/>
  <c r="AB114" i="6" s="1"/>
  <c r="A114" i="6"/>
  <c r="AA112" i="6"/>
  <c r="D112" i="6"/>
  <c r="B112" i="6"/>
  <c r="AB112" i="6" s="1"/>
  <c r="A112" i="6"/>
  <c r="AA111" i="6"/>
  <c r="B111" i="6"/>
  <c r="AB111" i="6" s="1"/>
  <c r="A111" i="6"/>
  <c r="AA109" i="6"/>
  <c r="D109" i="6"/>
  <c r="B109" i="6"/>
  <c r="AB109" i="6" s="1"/>
  <c r="A109" i="6"/>
  <c r="AA108" i="6"/>
  <c r="B108" i="6"/>
  <c r="AB108" i="6" s="1"/>
  <c r="A108" i="6"/>
  <c r="AA106" i="6"/>
  <c r="D106" i="6"/>
  <c r="B106" i="6"/>
  <c r="AB106" i="6" s="1"/>
  <c r="A106" i="6"/>
  <c r="AA105" i="6"/>
  <c r="B105" i="6"/>
  <c r="AB105" i="6" s="1"/>
  <c r="A105" i="6"/>
  <c r="AA103" i="6"/>
  <c r="D103" i="6"/>
  <c r="B103" i="6"/>
  <c r="AB103" i="6" s="1"/>
  <c r="A103" i="6"/>
  <c r="AA102" i="6"/>
  <c r="B102" i="6"/>
  <c r="AB102" i="6" s="1"/>
  <c r="A102" i="6"/>
  <c r="AA100" i="6"/>
  <c r="D100" i="6"/>
  <c r="B100" i="6"/>
  <c r="AB100" i="6" s="1"/>
  <c r="A100" i="6"/>
  <c r="AA99" i="6"/>
  <c r="B99" i="6"/>
  <c r="AB99" i="6" s="1"/>
  <c r="A99" i="6"/>
  <c r="AA97" i="6"/>
  <c r="D97" i="6"/>
  <c r="B97" i="6"/>
  <c r="AB97" i="6" s="1"/>
  <c r="A97" i="6"/>
  <c r="AA96" i="6"/>
  <c r="B96" i="6"/>
  <c r="AB96" i="6" s="1"/>
  <c r="A96" i="6"/>
  <c r="AA94" i="6"/>
  <c r="D94" i="6"/>
  <c r="B94" i="6"/>
  <c r="AB94" i="6" s="1"/>
  <c r="A94" i="6"/>
  <c r="AA93" i="6"/>
  <c r="B93" i="6"/>
  <c r="AB93" i="6" s="1"/>
  <c r="A93" i="6"/>
  <c r="AA91" i="6"/>
  <c r="D91" i="6"/>
  <c r="B91" i="6"/>
  <c r="AB91" i="6" s="1"/>
  <c r="A91" i="6"/>
  <c r="AA90" i="6"/>
  <c r="B90" i="6"/>
  <c r="AB90" i="6" s="1"/>
  <c r="A90" i="6"/>
  <c r="AA88" i="6"/>
  <c r="D88" i="6"/>
  <c r="B88" i="6"/>
  <c r="AB88" i="6" s="1"/>
  <c r="A88" i="6"/>
  <c r="AA87" i="6"/>
  <c r="B87" i="6"/>
  <c r="AB87" i="6" s="1"/>
  <c r="A87" i="6"/>
  <c r="AA85" i="6"/>
  <c r="D85" i="6"/>
  <c r="B85" i="6"/>
  <c r="AB85" i="6" s="1"/>
  <c r="A85" i="6"/>
  <c r="AA84" i="6"/>
  <c r="B84" i="6"/>
  <c r="AB84" i="6" s="1"/>
  <c r="A84" i="6"/>
  <c r="AA82" i="6"/>
  <c r="D82" i="6"/>
  <c r="B82" i="6"/>
  <c r="AB82" i="6" s="1"/>
  <c r="A82" i="6"/>
  <c r="AA81" i="6"/>
  <c r="B81" i="6"/>
  <c r="AB81" i="6" s="1"/>
  <c r="A81" i="6"/>
  <c r="AA79" i="6"/>
  <c r="D79" i="6"/>
  <c r="B79" i="6"/>
  <c r="AB79" i="6" s="1"/>
  <c r="A79" i="6"/>
  <c r="AA78" i="6"/>
  <c r="B78" i="6"/>
  <c r="AB78" i="6" s="1"/>
  <c r="A78" i="6"/>
  <c r="AA76" i="6"/>
  <c r="D76" i="6"/>
  <c r="B76" i="6"/>
  <c r="AB76" i="6" s="1"/>
  <c r="A76" i="6"/>
  <c r="AA75" i="6"/>
  <c r="B75" i="6"/>
  <c r="AB75" i="6" s="1"/>
  <c r="A75" i="6"/>
  <c r="AA73" i="6"/>
  <c r="D73" i="6"/>
  <c r="B73" i="6"/>
  <c r="AB73" i="6" s="1"/>
  <c r="A73" i="6"/>
  <c r="AA72" i="6"/>
  <c r="B72" i="6"/>
  <c r="AB72" i="6" s="1"/>
  <c r="A72" i="6"/>
  <c r="AA70" i="6"/>
  <c r="D70" i="6"/>
  <c r="B70" i="6"/>
  <c r="AB70" i="6" s="1"/>
  <c r="A70" i="6"/>
  <c r="AA69" i="6"/>
  <c r="B69" i="6"/>
  <c r="AB69" i="6" s="1"/>
  <c r="A69" i="6"/>
  <c r="AA67" i="6"/>
  <c r="D67" i="6"/>
  <c r="B67" i="6"/>
  <c r="AB67" i="6" s="1"/>
  <c r="A67" i="6"/>
  <c r="AA66" i="6"/>
  <c r="B66" i="6"/>
  <c r="AB66" i="6" s="1"/>
  <c r="A66" i="6"/>
  <c r="AA64" i="6"/>
  <c r="D64" i="6"/>
  <c r="B64" i="6"/>
  <c r="AB64" i="6" s="1"/>
  <c r="A64" i="6"/>
  <c r="AA63" i="6"/>
  <c r="B63" i="6"/>
  <c r="AB63" i="6" s="1"/>
  <c r="A63" i="6"/>
  <c r="AA61" i="6"/>
  <c r="D61" i="6"/>
  <c r="B61" i="6"/>
  <c r="AB61" i="6" s="1"/>
  <c r="A61" i="6"/>
  <c r="AA60" i="6"/>
  <c r="B60" i="6"/>
  <c r="AB60" i="6" s="1"/>
  <c r="A60" i="6"/>
  <c r="AA58" i="6"/>
  <c r="D58" i="6"/>
  <c r="B58" i="6"/>
  <c r="AB58" i="6" s="1"/>
  <c r="A58" i="6"/>
  <c r="AA57" i="6"/>
  <c r="B57" i="6"/>
  <c r="AB57" i="6" s="1"/>
  <c r="A57" i="6"/>
  <c r="AA55" i="6"/>
  <c r="D55" i="6"/>
  <c r="B55" i="6"/>
  <c r="AB55" i="6" s="1"/>
  <c r="A55" i="6"/>
  <c r="AA54" i="6"/>
  <c r="B54" i="6"/>
  <c r="AB54" i="6" s="1"/>
  <c r="A54" i="6"/>
  <c r="AA52" i="6"/>
  <c r="D52" i="6"/>
  <c r="B52" i="6"/>
  <c r="AB52" i="6" s="1"/>
  <c r="A52" i="6"/>
  <c r="AA51" i="6"/>
  <c r="B51" i="6"/>
  <c r="AB51" i="6" s="1"/>
  <c r="A51" i="6"/>
  <c r="AA49" i="6"/>
  <c r="D49" i="6"/>
  <c r="B49" i="6"/>
  <c r="AB49" i="6" s="1"/>
  <c r="A49" i="6"/>
  <c r="AA48" i="6"/>
  <c r="B48" i="6"/>
  <c r="AB48" i="6" s="1"/>
  <c r="A48" i="6"/>
  <c r="AA46" i="6"/>
  <c r="D46" i="6"/>
  <c r="B46" i="6"/>
  <c r="AB46" i="6" s="1"/>
  <c r="A46" i="6"/>
  <c r="AA45" i="6"/>
  <c r="B45" i="6"/>
  <c r="AB45" i="6" s="1"/>
  <c r="A45" i="6"/>
  <c r="AA43" i="6"/>
  <c r="D43" i="6"/>
  <c r="B43" i="6"/>
  <c r="AB43" i="6" s="1"/>
  <c r="A43" i="6"/>
  <c r="AA42" i="6"/>
  <c r="B42" i="6"/>
  <c r="AB42" i="6" s="1"/>
  <c r="A42" i="6"/>
  <c r="AA40" i="6"/>
  <c r="D40" i="6"/>
  <c r="B40" i="6"/>
  <c r="AB40" i="6" s="1"/>
  <c r="A40" i="6"/>
  <c r="AA39" i="6"/>
  <c r="B39" i="6"/>
  <c r="AB39" i="6" s="1"/>
  <c r="A39" i="6"/>
  <c r="AA37" i="6"/>
  <c r="D37" i="6"/>
  <c r="B37" i="6"/>
  <c r="AB37" i="6" s="1"/>
  <c r="A37" i="6"/>
  <c r="AA36" i="6"/>
  <c r="B36" i="6"/>
  <c r="AB36" i="6" s="1"/>
  <c r="A36" i="6"/>
  <c r="AA34" i="6"/>
  <c r="D34" i="6"/>
  <c r="B34" i="6"/>
  <c r="AB34" i="6" s="1"/>
  <c r="A34" i="6"/>
  <c r="AA33" i="6"/>
  <c r="B33" i="6"/>
  <c r="AB33" i="6" s="1"/>
  <c r="A33" i="6"/>
  <c r="AA31" i="6"/>
  <c r="D31" i="6"/>
  <c r="B31" i="6"/>
  <c r="AB31" i="6" s="1"/>
  <c r="A31" i="6"/>
  <c r="AA30" i="6"/>
  <c r="B30" i="6"/>
  <c r="AB30" i="6" s="1"/>
  <c r="A30" i="6"/>
  <c r="L28" i="6"/>
  <c r="J28" i="6" s="1"/>
  <c r="H28" i="6" s="1"/>
  <c r="F28" i="6" s="1"/>
  <c r="C23" i="8" l="1"/>
  <c r="S15" i="7"/>
  <c r="V14" i="7"/>
  <c r="J19" i="7"/>
  <c r="R30" i="7"/>
  <c r="J7" i="7"/>
  <c r="Y18" i="7"/>
  <c r="R15" i="7"/>
  <c r="I12" i="7"/>
  <c r="I18" i="7"/>
  <c r="K11" i="7"/>
  <c r="R17" i="7"/>
  <c r="J11" i="7"/>
  <c r="Q14" i="7"/>
  <c r="I14" i="7"/>
  <c r="Y10" i="7"/>
  <c r="S13" i="7"/>
  <c r="J5" i="7"/>
  <c r="U29" i="7"/>
  <c r="V16" i="7"/>
  <c r="R13" i="7"/>
  <c r="Q8" i="7"/>
  <c r="R5" i="7"/>
  <c r="Y16" i="7"/>
  <c r="Q5" i="7"/>
  <c r="R9" i="7"/>
  <c r="J52" i="7"/>
  <c r="Q16" i="7"/>
  <c r="Q12" i="7"/>
  <c r="I8" i="7"/>
  <c r="U19" i="7"/>
  <c r="V18" i="7"/>
  <c r="T16" i="7"/>
  <c r="L13" i="7"/>
  <c r="L7" i="7"/>
  <c r="S17" i="7"/>
  <c r="L8" i="7"/>
  <c r="M15" i="7"/>
  <c r="T19" i="7"/>
  <c r="T18" i="7"/>
  <c r="M17" i="7"/>
  <c r="L15" i="7"/>
  <c r="K13" i="7"/>
  <c r="T11" i="7"/>
  <c r="T10" i="7"/>
  <c r="L9" i="7"/>
  <c r="U7" i="7"/>
  <c r="I5" i="7"/>
  <c r="L36" i="7"/>
  <c r="S19" i="7"/>
  <c r="Q18" i="7"/>
  <c r="L17" i="7"/>
  <c r="L16" i="7"/>
  <c r="K15" i="7"/>
  <c r="J13" i="7"/>
  <c r="S11" i="7"/>
  <c r="Q10" i="7"/>
  <c r="K9" i="7"/>
  <c r="T7" i="7"/>
  <c r="F32" i="7"/>
  <c r="T44" i="7"/>
  <c r="R19" i="7"/>
  <c r="N18" i="7"/>
  <c r="K17" i="7"/>
  <c r="I16" i="7"/>
  <c r="J15" i="7"/>
  <c r="F14" i="7"/>
  <c r="Y12" i="7"/>
  <c r="R11" i="7"/>
  <c r="L10" i="7"/>
  <c r="J9" i="7"/>
  <c r="S7" i="7"/>
  <c r="Y5" i="7"/>
  <c r="T33" i="7"/>
  <c r="T17" i="7"/>
  <c r="T14" i="7"/>
  <c r="K7" i="7"/>
  <c r="L14" i="7"/>
  <c r="L31" i="7"/>
  <c r="R24" i="7"/>
  <c r="J32" i="7"/>
  <c r="S47" i="7"/>
  <c r="L19" i="7"/>
  <c r="L18" i="7"/>
  <c r="J17" i="7"/>
  <c r="F16" i="7"/>
  <c r="Y14" i="7"/>
  <c r="U13" i="7"/>
  <c r="T12" i="7"/>
  <c r="M11" i="7"/>
  <c r="I10" i="7"/>
  <c r="Y8" i="7"/>
  <c r="R7" i="7"/>
  <c r="S5" i="7"/>
  <c r="S24" i="7"/>
  <c r="L50" i="7"/>
  <c r="L63" i="7"/>
  <c r="K19" i="7"/>
  <c r="T15" i="7"/>
  <c r="T13" i="7"/>
  <c r="L11" i="7"/>
  <c r="U9" i="7"/>
  <c r="T8" i="7"/>
  <c r="M7" i="7"/>
  <c r="T9" i="7"/>
  <c r="T25" i="7"/>
  <c r="L12" i="7"/>
  <c r="S9" i="7"/>
  <c r="K5" i="7"/>
  <c r="W10" i="7"/>
  <c r="G10" i="7"/>
  <c r="H7" i="7"/>
  <c r="H9" i="7"/>
  <c r="H11" i="7"/>
  <c r="H13" i="7"/>
  <c r="H15" i="7"/>
  <c r="H17" i="7"/>
  <c r="H19" i="7"/>
  <c r="H5" i="7"/>
  <c r="X7" i="7"/>
  <c r="X9" i="7"/>
  <c r="X11" i="7"/>
  <c r="X13" i="7"/>
  <c r="X15" i="7"/>
  <c r="X17" i="7"/>
  <c r="X19" i="7"/>
  <c r="X5" i="7"/>
  <c r="W16" i="7"/>
  <c r="G14" i="7"/>
  <c r="O23" i="7"/>
  <c r="O47" i="7"/>
  <c r="O7" i="7"/>
  <c r="O9" i="7"/>
  <c r="O11" i="7"/>
  <c r="O13" i="7"/>
  <c r="O15" i="7"/>
  <c r="O17" i="7"/>
  <c r="O19" i="7"/>
  <c r="O5" i="7"/>
  <c r="O30" i="7"/>
  <c r="P29" i="7"/>
  <c r="P5" i="7"/>
  <c r="P7" i="7"/>
  <c r="P9" i="7"/>
  <c r="P11" i="7"/>
  <c r="P13" i="7"/>
  <c r="P15" i="7"/>
  <c r="P17" i="7"/>
  <c r="P19" i="7"/>
  <c r="X18" i="7"/>
  <c r="H16" i="7"/>
  <c r="X8" i="7"/>
  <c r="H8" i="7"/>
  <c r="O18" i="7"/>
  <c r="W18" i="7"/>
  <c r="G16" i="7"/>
  <c r="P14" i="7"/>
  <c r="P10" i="7"/>
  <c r="W8" i="7"/>
  <c r="O14" i="7"/>
  <c r="O10" i="7"/>
  <c r="G56" i="7"/>
  <c r="G7" i="7"/>
  <c r="G9" i="7"/>
  <c r="G11" i="7"/>
  <c r="G69" i="7" s="1"/>
  <c r="G13" i="7"/>
  <c r="G15" i="7"/>
  <c r="G17" i="7"/>
  <c r="G19" i="7"/>
  <c r="G5" i="7"/>
  <c r="H18" i="7"/>
  <c r="X12" i="7"/>
  <c r="H12" i="7"/>
  <c r="M19" i="7"/>
  <c r="G18" i="7"/>
  <c r="P16" i="7"/>
  <c r="G12" i="7"/>
  <c r="W23" i="7"/>
  <c r="W7" i="7"/>
  <c r="W9" i="7"/>
  <c r="W11" i="7"/>
  <c r="W69" i="7" s="1"/>
  <c r="W13" i="7"/>
  <c r="W15" i="7"/>
  <c r="W17" i="7"/>
  <c r="W19" i="7"/>
  <c r="W5" i="7"/>
  <c r="M5" i="7"/>
  <c r="M33" i="7"/>
  <c r="M8" i="7"/>
  <c r="M10" i="7"/>
  <c r="M12" i="7"/>
  <c r="M14" i="7"/>
  <c r="M16" i="7"/>
  <c r="M18" i="7"/>
  <c r="U5" i="7"/>
  <c r="U22" i="7"/>
  <c r="U8" i="7"/>
  <c r="U10" i="7"/>
  <c r="U12" i="7"/>
  <c r="U14" i="7"/>
  <c r="U16" i="7"/>
  <c r="U18" i="7"/>
  <c r="O16" i="7"/>
  <c r="X14" i="7"/>
  <c r="U11" i="7"/>
  <c r="P8" i="7"/>
  <c r="F34" i="7"/>
  <c r="F7" i="7"/>
  <c r="F9" i="7"/>
  <c r="F11" i="7"/>
  <c r="F13" i="7"/>
  <c r="F15" i="7"/>
  <c r="F17" i="7"/>
  <c r="F19" i="7"/>
  <c r="F5" i="7"/>
  <c r="F8" i="7"/>
  <c r="F10" i="7"/>
  <c r="F12" i="7"/>
  <c r="N28" i="7"/>
  <c r="N7" i="7"/>
  <c r="N9" i="7"/>
  <c r="N11" i="7"/>
  <c r="N13" i="7"/>
  <c r="N15" i="7"/>
  <c r="N17" i="7"/>
  <c r="N19" i="7"/>
  <c r="N26" i="7"/>
  <c r="N5" i="7"/>
  <c r="N8" i="7"/>
  <c r="N10" i="7"/>
  <c r="N12" i="7"/>
  <c r="V7" i="7"/>
  <c r="V9" i="7"/>
  <c r="V11" i="7"/>
  <c r="V13" i="7"/>
  <c r="V15" i="7"/>
  <c r="V17" i="7"/>
  <c r="V19" i="7"/>
  <c r="V38" i="7"/>
  <c r="V12" i="7"/>
  <c r="V5" i="7"/>
  <c r="V8" i="7"/>
  <c r="V10" i="7"/>
  <c r="O34" i="7"/>
  <c r="N40" i="7"/>
  <c r="P18" i="7"/>
  <c r="U17" i="7"/>
  <c r="N16" i="7"/>
  <c r="W14" i="7"/>
  <c r="M13" i="7"/>
  <c r="X10" i="7"/>
  <c r="H10" i="7"/>
  <c r="O8" i="7"/>
  <c r="G184" i="8"/>
  <c r="G23" i="8" s="1"/>
  <c r="Y19" i="7"/>
  <c r="I19" i="7"/>
  <c r="Y17" i="7"/>
  <c r="Q17" i="7"/>
  <c r="I17" i="7"/>
  <c r="Y15" i="7"/>
  <c r="Q15" i="7"/>
  <c r="I15" i="7"/>
  <c r="Y13" i="7"/>
  <c r="Q13" i="7"/>
  <c r="I13" i="7"/>
  <c r="Y11" i="7"/>
  <c r="Q11" i="7"/>
  <c r="I11" i="7"/>
  <c r="Y9" i="7"/>
  <c r="Q9" i="7"/>
  <c r="I9" i="7"/>
  <c r="Q7" i="7"/>
  <c r="Q68" i="7" s="1"/>
  <c r="I7" i="7"/>
  <c r="J26" i="7"/>
  <c r="S23" i="7"/>
  <c r="S18" i="7"/>
  <c r="K18" i="7"/>
  <c r="S16" i="7"/>
  <c r="K16" i="7"/>
  <c r="S14" i="7"/>
  <c r="K14" i="7"/>
  <c r="S12" i="7"/>
  <c r="K12" i="7"/>
  <c r="S10" i="7"/>
  <c r="K10" i="7"/>
  <c r="K68" i="7" s="1"/>
  <c r="K8" i="7"/>
  <c r="R18" i="7"/>
  <c r="J18" i="7"/>
  <c r="R16" i="7"/>
  <c r="J16" i="7"/>
  <c r="R14" i="7"/>
  <c r="J14" i="7"/>
  <c r="R12" i="7"/>
  <c r="J12" i="7"/>
  <c r="R10" i="7"/>
  <c r="J10" i="7"/>
  <c r="T5" i="7"/>
  <c r="D22" i="8"/>
  <c r="C22" i="8" s="1"/>
  <c r="C24" i="8" s="1"/>
  <c r="C28" i="8" s="1"/>
  <c r="C29" i="8" s="1"/>
  <c r="C21" i="8"/>
  <c r="C32" i="8"/>
  <c r="C184" i="8"/>
  <c r="I61" i="8" s="1"/>
  <c r="H184" i="8"/>
  <c r="H23" i="8" s="1"/>
  <c r="H76" i="7"/>
  <c r="H64" i="7"/>
  <c r="H45" i="7"/>
  <c r="H51" i="7"/>
  <c r="H49" i="7"/>
  <c r="H75" i="7"/>
  <c r="H77" i="7" s="1"/>
  <c r="H63" i="7"/>
  <c r="H52" i="7"/>
  <c r="H44" i="7"/>
  <c r="H40" i="7"/>
  <c r="H56" i="7"/>
  <c r="H47" i="7"/>
  <c r="H50" i="7"/>
  <c r="H36" i="7"/>
  <c r="H48" i="7"/>
  <c r="H32" i="7"/>
  <c r="H28" i="7"/>
  <c r="H24" i="7"/>
  <c r="H46" i="7"/>
  <c r="H39" i="7"/>
  <c r="H38" i="7"/>
  <c r="H33" i="7"/>
  <c r="H43" i="7"/>
  <c r="H35" i="7"/>
  <c r="H42" i="7"/>
  <c r="H37" i="7"/>
  <c r="H34" i="7"/>
  <c r="H30" i="7"/>
  <c r="H26" i="7"/>
  <c r="O69" i="7"/>
  <c r="X42" i="7"/>
  <c r="J51" i="7"/>
  <c r="J49" i="7"/>
  <c r="J75" i="7"/>
  <c r="J56" i="7"/>
  <c r="J47" i="7"/>
  <c r="J50" i="7"/>
  <c r="J41" i="7"/>
  <c r="J37" i="7"/>
  <c r="J76" i="7"/>
  <c r="J64" i="7"/>
  <c r="J45" i="7"/>
  <c r="J48" i="7"/>
  <c r="J40" i="7"/>
  <c r="J46" i="7"/>
  <c r="J39" i="7"/>
  <c r="J33" i="7"/>
  <c r="J29" i="7"/>
  <c r="J25" i="7"/>
  <c r="J22" i="7"/>
  <c r="J44" i="7"/>
  <c r="J38" i="7"/>
  <c r="J43" i="7"/>
  <c r="J35" i="7"/>
  <c r="J34" i="7"/>
  <c r="J42" i="7"/>
  <c r="J23" i="7"/>
  <c r="J55" i="7"/>
  <c r="J31" i="7"/>
  <c r="J27" i="7"/>
  <c r="R51" i="7"/>
  <c r="R49" i="7"/>
  <c r="R75" i="7"/>
  <c r="R56" i="7"/>
  <c r="R47" i="7"/>
  <c r="R50" i="7"/>
  <c r="R41" i="7"/>
  <c r="R37" i="7"/>
  <c r="R76" i="7"/>
  <c r="R64" i="7"/>
  <c r="R45" i="7"/>
  <c r="R43" i="7"/>
  <c r="R42" i="7"/>
  <c r="R33" i="7"/>
  <c r="R29" i="7"/>
  <c r="R25" i="7"/>
  <c r="R22" i="7"/>
  <c r="R55" i="7"/>
  <c r="R57" i="7" s="1"/>
  <c r="R65" i="7"/>
  <c r="R52" i="7"/>
  <c r="R36" i="7"/>
  <c r="R63" i="7"/>
  <c r="R34" i="7"/>
  <c r="R23" i="7"/>
  <c r="R48" i="7"/>
  <c r="R40" i="7"/>
  <c r="R31" i="7"/>
  <c r="R27" i="7"/>
  <c r="U68" i="7"/>
  <c r="X23" i="7"/>
  <c r="V24" i="7"/>
  <c r="U25" i="7"/>
  <c r="O26" i="7"/>
  <c r="L27" i="7"/>
  <c r="F28" i="7"/>
  <c r="V30" i="7"/>
  <c r="Q31" i="7"/>
  <c r="U33" i="7"/>
  <c r="Q45" i="7"/>
  <c r="N50" i="7"/>
  <c r="D60" i="7"/>
  <c r="D61" i="7" s="1"/>
  <c r="I48" i="7"/>
  <c r="I42" i="7"/>
  <c r="I38" i="7"/>
  <c r="I65" i="7"/>
  <c r="I55" i="7"/>
  <c r="I46" i="7"/>
  <c r="I43" i="7"/>
  <c r="I39" i="7"/>
  <c r="I35" i="7"/>
  <c r="I75" i="7"/>
  <c r="I63" i="7"/>
  <c r="I52" i="7"/>
  <c r="I44" i="7"/>
  <c r="I40" i="7"/>
  <c r="I36" i="7"/>
  <c r="I56" i="7"/>
  <c r="I47" i="7"/>
  <c r="I50" i="7"/>
  <c r="I41" i="7"/>
  <c r="I37" i="7"/>
  <c r="I32" i="7"/>
  <c r="I28" i="7"/>
  <c r="I24" i="7"/>
  <c r="I49" i="7"/>
  <c r="I45" i="7"/>
  <c r="I33" i="7"/>
  <c r="I29" i="7"/>
  <c r="I25" i="7"/>
  <c r="I22" i="7"/>
  <c r="I34" i="7"/>
  <c r="I30" i="7"/>
  <c r="I26" i="7"/>
  <c r="I23" i="7"/>
  <c r="K65" i="7"/>
  <c r="K55" i="7"/>
  <c r="K46" i="7"/>
  <c r="K43" i="7"/>
  <c r="K39" i="7"/>
  <c r="K35" i="7"/>
  <c r="K75" i="7"/>
  <c r="K63" i="7"/>
  <c r="K52" i="7"/>
  <c r="K44" i="7"/>
  <c r="K40" i="7"/>
  <c r="K36" i="7"/>
  <c r="K50" i="7"/>
  <c r="K41" i="7"/>
  <c r="K37" i="7"/>
  <c r="K76" i="7"/>
  <c r="K64" i="7"/>
  <c r="K45" i="7"/>
  <c r="K48" i="7"/>
  <c r="K42" i="7"/>
  <c r="K38" i="7"/>
  <c r="K49" i="7"/>
  <c r="K33" i="7"/>
  <c r="K29" i="7"/>
  <c r="K25" i="7"/>
  <c r="K22" i="7"/>
  <c r="K47" i="7"/>
  <c r="K34" i="7"/>
  <c r="K30" i="7"/>
  <c r="K26" i="7"/>
  <c r="K31" i="7"/>
  <c r="K27" i="7"/>
  <c r="K56" i="7"/>
  <c r="S65" i="7"/>
  <c r="S55" i="7"/>
  <c r="S46" i="7"/>
  <c r="S43" i="7"/>
  <c r="S39" i="7"/>
  <c r="S35" i="7"/>
  <c r="S75" i="7"/>
  <c r="S63" i="7"/>
  <c r="S52" i="7"/>
  <c r="S44" i="7"/>
  <c r="S40" i="7"/>
  <c r="S36" i="7"/>
  <c r="S50" i="7"/>
  <c r="S41" i="7"/>
  <c r="S37" i="7"/>
  <c r="S76" i="7"/>
  <c r="S64" i="7"/>
  <c r="S45" i="7"/>
  <c r="S48" i="7"/>
  <c r="S42" i="7"/>
  <c r="S38" i="7"/>
  <c r="S33" i="7"/>
  <c r="S29" i="7"/>
  <c r="S25" i="7"/>
  <c r="S22" i="7"/>
  <c r="S56" i="7"/>
  <c r="S30" i="7"/>
  <c r="S26" i="7"/>
  <c r="S51" i="7"/>
  <c r="S34" i="7"/>
  <c r="S31" i="7"/>
  <c r="S27" i="7"/>
  <c r="S49" i="7"/>
  <c r="H22" i="7"/>
  <c r="G23" i="7"/>
  <c r="X25" i="7"/>
  <c r="R26" i="7"/>
  <c r="P27" i="7"/>
  <c r="J28" i="7"/>
  <c r="H29" i="7"/>
  <c r="W30" i="7"/>
  <c r="T31" i="7"/>
  <c r="R32" i="7"/>
  <c r="R35" i="7"/>
  <c r="F37" i="7"/>
  <c r="P39" i="7"/>
  <c r="H41" i="7"/>
  <c r="U45" i="7"/>
  <c r="N48" i="7"/>
  <c r="M64" i="7"/>
  <c r="X22" i="7"/>
  <c r="I27" i="7"/>
  <c r="L49" i="7"/>
  <c r="L56" i="7"/>
  <c r="L47" i="7"/>
  <c r="L76" i="7"/>
  <c r="L64" i="7"/>
  <c r="L45" i="7"/>
  <c r="L48" i="7"/>
  <c r="L42" i="7"/>
  <c r="L38" i="7"/>
  <c r="L51" i="7"/>
  <c r="L46" i="7"/>
  <c r="L39" i="7"/>
  <c r="L44" i="7"/>
  <c r="L34" i="7"/>
  <c r="L30" i="7"/>
  <c r="L26" i="7"/>
  <c r="L43" i="7"/>
  <c r="L35" i="7"/>
  <c r="L23" i="7"/>
  <c r="L75" i="7"/>
  <c r="L55" i="7"/>
  <c r="L37" i="7"/>
  <c r="L65" i="7"/>
  <c r="L52" i="7"/>
  <c r="L32" i="7"/>
  <c r="L28" i="7"/>
  <c r="L24" i="7"/>
  <c r="T49" i="7"/>
  <c r="T56" i="7"/>
  <c r="T47" i="7"/>
  <c r="T76" i="7"/>
  <c r="T64" i="7"/>
  <c r="T45" i="7"/>
  <c r="T48" i="7"/>
  <c r="T42" i="7"/>
  <c r="T38" i="7"/>
  <c r="T51" i="7"/>
  <c r="T75" i="7"/>
  <c r="T55" i="7"/>
  <c r="T37" i="7"/>
  <c r="T30" i="7"/>
  <c r="T26" i="7"/>
  <c r="T65" i="7"/>
  <c r="T52" i="7"/>
  <c r="T36" i="7"/>
  <c r="T34" i="7"/>
  <c r="T23" i="7"/>
  <c r="T63" i="7"/>
  <c r="T41" i="7"/>
  <c r="T50" i="7"/>
  <c r="T40" i="7"/>
  <c r="T46" i="7"/>
  <c r="T39" i="7"/>
  <c r="T32" i="7"/>
  <c r="T28" i="7"/>
  <c r="T24" i="7"/>
  <c r="L22" i="7"/>
  <c r="H23" i="7"/>
  <c r="F24" i="7"/>
  <c r="V26" i="7"/>
  <c r="Q27" i="7"/>
  <c r="K28" i="7"/>
  <c r="L29" i="7"/>
  <c r="F30" i="7"/>
  <c r="X31" i="7"/>
  <c r="S32" i="7"/>
  <c r="T35" i="7"/>
  <c r="X37" i="7"/>
  <c r="R39" i="7"/>
  <c r="L41" i="7"/>
  <c r="X43" i="7"/>
  <c r="P48" i="7"/>
  <c r="I51" i="7"/>
  <c r="H55" i="7"/>
  <c r="Y48" i="7"/>
  <c r="Y42" i="7"/>
  <c r="Y38" i="7"/>
  <c r="Y34" i="7"/>
  <c r="Y65" i="7"/>
  <c r="Y55" i="7"/>
  <c r="Y46" i="7"/>
  <c r="Y43" i="7"/>
  <c r="Y39" i="7"/>
  <c r="Y35" i="7"/>
  <c r="Y75" i="7"/>
  <c r="Y63" i="7"/>
  <c r="Y52" i="7"/>
  <c r="Y44" i="7"/>
  <c r="Y40" i="7"/>
  <c r="Y36" i="7"/>
  <c r="Y56" i="7"/>
  <c r="Y47" i="7"/>
  <c r="Y50" i="7"/>
  <c r="Y41" i="7"/>
  <c r="Y37" i="7"/>
  <c r="Y32" i="7"/>
  <c r="Y28" i="7"/>
  <c r="Y24" i="7"/>
  <c r="Y64" i="7"/>
  <c r="Y51" i="7"/>
  <c r="Y33" i="7"/>
  <c r="Y29" i="7"/>
  <c r="Y25" i="7"/>
  <c r="Y22" i="7"/>
  <c r="Y49" i="7"/>
  <c r="Y76" i="7"/>
  <c r="Y45" i="7"/>
  <c r="Y30" i="7"/>
  <c r="Y26" i="7"/>
  <c r="Y23" i="7"/>
  <c r="M75" i="7"/>
  <c r="M63" i="7"/>
  <c r="M52" i="7"/>
  <c r="M44" i="7"/>
  <c r="M40" i="7"/>
  <c r="M36" i="7"/>
  <c r="M50" i="7"/>
  <c r="M41" i="7"/>
  <c r="M37" i="7"/>
  <c r="M76" i="7"/>
  <c r="M48" i="7"/>
  <c r="M42" i="7"/>
  <c r="M38" i="7"/>
  <c r="M51" i="7"/>
  <c r="M65" i="7"/>
  <c r="M55" i="7"/>
  <c r="M46" i="7"/>
  <c r="M43" i="7"/>
  <c r="M39" i="7"/>
  <c r="M35" i="7"/>
  <c r="M47" i="7"/>
  <c r="M34" i="7"/>
  <c r="M30" i="7"/>
  <c r="M26" i="7"/>
  <c r="M45" i="7"/>
  <c r="M23" i="7"/>
  <c r="M31" i="7"/>
  <c r="M27" i="7"/>
  <c r="M56" i="7"/>
  <c r="M32" i="7"/>
  <c r="M28" i="7"/>
  <c r="M24" i="7"/>
  <c r="U75" i="7"/>
  <c r="U63" i="7"/>
  <c r="U52" i="7"/>
  <c r="U44" i="7"/>
  <c r="U40" i="7"/>
  <c r="U36" i="7"/>
  <c r="U50" i="7"/>
  <c r="U41" i="7"/>
  <c r="U37" i="7"/>
  <c r="U76" i="7"/>
  <c r="U48" i="7"/>
  <c r="U42" i="7"/>
  <c r="U38" i="7"/>
  <c r="U34" i="7"/>
  <c r="U51" i="7"/>
  <c r="U65" i="7"/>
  <c r="U55" i="7"/>
  <c r="U46" i="7"/>
  <c r="U43" i="7"/>
  <c r="U39" i="7"/>
  <c r="U35" i="7"/>
  <c r="U30" i="7"/>
  <c r="U26" i="7"/>
  <c r="U56" i="7"/>
  <c r="U23" i="7"/>
  <c r="U31" i="7"/>
  <c r="U27" i="7"/>
  <c r="U64" i="7"/>
  <c r="U49" i="7"/>
  <c r="U32" i="7"/>
  <c r="U28" i="7"/>
  <c r="U24" i="7"/>
  <c r="U47" i="7"/>
  <c r="M22" i="7"/>
  <c r="K23" i="7"/>
  <c r="J24" i="7"/>
  <c r="H25" i="7"/>
  <c r="W26" i="7"/>
  <c r="T27" i="7"/>
  <c r="M29" i="7"/>
  <c r="G30" i="7"/>
  <c r="Y31" i="7"/>
  <c r="P46" i="7"/>
  <c r="K51" i="7"/>
  <c r="H65" i="7"/>
  <c r="I76" i="7"/>
  <c r="X76" i="7"/>
  <c r="X64" i="7"/>
  <c r="X45" i="7"/>
  <c r="X51" i="7"/>
  <c r="X49" i="7"/>
  <c r="X75" i="7"/>
  <c r="X63" i="7"/>
  <c r="X52" i="7"/>
  <c r="X44" i="7"/>
  <c r="X40" i="7"/>
  <c r="X36" i="7"/>
  <c r="X56" i="7"/>
  <c r="X47" i="7"/>
  <c r="X55" i="7"/>
  <c r="X34" i="7"/>
  <c r="X65" i="7"/>
  <c r="X41" i="7"/>
  <c r="X32" i="7"/>
  <c r="X28" i="7"/>
  <c r="X24" i="7"/>
  <c r="X50" i="7"/>
  <c r="X48" i="7"/>
  <c r="X33" i="7"/>
  <c r="X46" i="7"/>
  <c r="X39" i="7"/>
  <c r="X35" i="7"/>
  <c r="X38" i="7"/>
  <c r="X30" i="7"/>
  <c r="X26" i="7"/>
  <c r="H27" i="7"/>
  <c r="P31" i="7"/>
  <c r="F56" i="7"/>
  <c r="F47" i="7"/>
  <c r="F76" i="7"/>
  <c r="F64" i="7"/>
  <c r="F45" i="7"/>
  <c r="F51" i="7"/>
  <c r="F65" i="7"/>
  <c r="F55" i="7"/>
  <c r="F46" i="7"/>
  <c r="F43" i="7"/>
  <c r="F39" i="7"/>
  <c r="F49" i="7"/>
  <c r="F63" i="7"/>
  <c r="F41" i="7"/>
  <c r="F23" i="7"/>
  <c r="F50" i="7"/>
  <c r="F40" i="7"/>
  <c r="F36" i="7"/>
  <c r="F31" i="7"/>
  <c r="F27" i="7"/>
  <c r="F48" i="7"/>
  <c r="F44" i="7"/>
  <c r="F75" i="7"/>
  <c r="F38" i="7"/>
  <c r="F35" i="7"/>
  <c r="F33" i="7"/>
  <c r="F29" i="7"/>
  <c r="F25" i="7"/>
  <c r="F22" i="7"/>
  <c r="N56" i="7"/>
  <c r="N47" i="7"/>
  <c r="N76" i="7"/>
  <c r="N64" i="7"/>
  <c r="N45" i="7"/>
  <c r="N51" i="7"/>
  <c r="N65" i="7"/>
  <c r="N55" i="7"/>
  <c r="N46" i="7"/>
  <c r="N43" i="7"/>
  <c r="N39" i="7"/>
  <c r="N49" i="7"/>
  <c r="N44" i="7"/>
  <c r="N23" i="7"/>
  <c r="N38" i="7"/>
  <c r="N35" i="7"/>
  <c r="N31" i="7"/>
  <c r="N27" i="7"/>
  <c r="N75" i="7"/>
  <c r="N42" i="7"/>
  <c r="N37" i="7"/>
  <c r="N32" i="7"/>
  <c r="N52" i="7"/>
  <c r="N63" i="7"/>
  <c r="N41" i="7"/>
  <c r="N36" i="7"/>
  <c r="N33" i="7"/>
  <c r="N29" i="7"/>
  <c r="N25" i="7"/>
  <c r="N22" i="7"/>
  <c r="V56" i="7"/>
  <c r="V47" i="7"/>
  <c r="V76" i="7"/>
  <c r="V64" i="7"/>
  <c r="V45" i="7"/>
  <c r="V51" i="7"/>
  <c r="V65" i="7"/>
  <c r="V55" i="7"/>
  <c r="V46" i="7"/>
  <c r="V43" i="7"/>
  <c r="V39" i="7"/>
  <c r="V49" i="7"/>
  <c r="V75" i="7"/>
  <c r="V42" i="7"/>
  <c r="V37" i="7"/>
  <c r="V23" i="7"/>
  <c r="V52" i="7"/>
  <c r="V36" i="7"/>
  <c r="V34" i="7"/>
  <c r="V31" i="7"/>
  <c r="V27" i="7"/>
  <c r="V63" i="7"/>
  <c r="V41" i="7"/>
  <c r="V50" i="7"/>
  <c r="V40" i="7"/>
  <c r="V32" i="7"/>
  <c r="V48" i="7"/>
  <c r="V44" i="7"/>
  <c r="V35" i="7"/>
  <c r="V33" i="7"/>
  <c r="V29" i="7"/>
  <c r="V25" i="7"/>
  <c r="V22" i="7"/>
  <c r="P22" i="7"/>
  <c r="K24" i="7"/>
  <c r="L25" i="7"/>
  <c r="F26" i="7"/>
  <c r="X27" i="7"/>
  <c r="R28" i="7"/>
  <c r="J30" i="7"/>
  <c r="H31" i="7"/>
  <c r="G34" i="7"/>
  <c r="R46" i="7"/>
  <c r="M49" i="7"/>
  <c r="J65" i="7"/>
  <c r="P76" i="7"/>
  <c r="P64" i="7"/>
  <c r="P45" i="7"/>
  <c r="P51" i="7"/>
  <c r="P49" i="7"/>
  <c r="P75" i="7"/>
  <c r="P63" i="7"/>
  <c r="P52" i="7"/>
  <c r="P44" i="7"/>
  <c r="P40" i="7"/>
  <c r="P56" i="7"/>
  <c r="P47" i="7"/>
  <c r="P38" i="7"/>
  <c r="P35" i="7"/>
  <c r="P43" i="7"/>
  <c r="P32" i="7"/>
  <c r="P28" i="7"/>
  <c r="P24" i="7"/>
  <c r="P42" i="7"/>
  <c r="P37" i="7"/>
  <c r="P55" i="7"/>
  <c r="P33" i="7"/>
  <c r="P65" i="7"/>
  <c r="P41" i="7"/>
  <c r="P36" i="7"/>
  <c r="P50" i="7"/>
  <c r="P34" i="7"/>
  <c r="P30" i="7"/>
  <c r="P26" i="7"/>
  <c r="P25" i="7"/>
  <c r="Q48" i="7"/>
  <c r="Q42" i="7"/>
  <c r="Q38" i="7"/>
  <c r="Q34" i="7"/>
  <c r="Q65" i="7"/>
  <c r="Q55" i="7"/>
  <c r="Q46" i="7"/>
  <c r="Q43" i="7"/>
  <c r="Q39" i="7"/>
  <c r="Q35" i="7"/>
  <c r="Q75" i="7"/>
  <c r="Q63" i="7"/>
  <c r="Q52" i="7"/>
  <c r="Q44" i="7"/>
  <c r="Q40" i="7"/>
  <c r="Q36" i="7"/>
  <c r="Q56" i="7"/>
  <c r="Q47" i="7"/>
  <c r="Q50" i="7"/>
  <c r="Q41" i="7"/>
  <c r="Q37" i="7"/>
  <c r="Q32" i="7"/>
  <c r="Q28" i="7"/>
  <c r="Q24" i="7"/>
  <c r="Q33" i="7"/>
  <c r="Q29" i="7"/>
  <c r="Q25" i="7"/>
  <c r="Q22" i="7"/>
  <c r="Q64" i="7"/>
  <c r="Q51" i="7"/>
  <c r="Q30" i="7"/>
  <c r="Q26" i="7"/>
  <c r="Q76" i="7"/>
  <c r="Q23" i="7"/>
  <c r="X29" i="7"/>
  <c r="G50" i="7"/>
  <c r="G41" i="7"/>
  <c r="G37" i="7"/>
  <c r="G76" i="7"/>
  <c r="G48" i="7"/>
  <c r="G42" i="7"/>
  <c r="G38" i="7"/>
  <c r="G65" i="7"/>
  <c r="G55" i="7"/>
  <c r="G46" i="7"/>
  <c r="G43" i="7"/>
  <c r="G39" i="7"/>
  <c r="G35" i="7"/>
  <c r="G49" i="7"/>
  <c r="G75" i="7"/>
  <c r="G63" i="7"/>
  <c r="G52" i="7"/>
  <c r="G44" i="7"/>
  <c r="G40" i="7"/>
  <c r="G36" i="7"/>
  <c r="G64" i="7"/>
  <c r="G51" i="7"/>
  <c r="G31" i="7"/>
  <c r="G27" i="7"/>
  <c r="G47" i="7"/>
  <c r="G32" i="7"/>
  <c r="G28" i="7"/>
  <c r="G24" i="7"/>
  <c r="G45" i="7"/>
  <c r="G33" i="7"/>
  <c r="G29" i="7"/>
  <c r="G25" i="7"/>
  <c r="G22" i="7"/>
  <c r="O50" i="7"/>
  <c r="O41" i="7"/>
  <c r="O37" i="7"/>
  <c r="O76" i="7"/>
  <c r="O48" i="7"/>
  <c r="O42" i="7"/>
  <c r="O38" i="7"/>
  <c r="O65" i="7"/>
  <c r="O55" i="7"/>
  <c r="O46" i="7"/>
  <c r="O43" i="7"/>
  <c r="O39" i="7"/>
  <c r="O35" i="7"/>
  <c r="O49" i="7"/>
  <c r="O75" i="7"/>
  <c r="O63" i="7"/>
  <c r="O52" i="7"/>
  <c r="O44" i="7"/>
  <c r="O40" i="7"/>
  <c r="O36" i="7"/>
  <c r="O45" i="7"/>
  <c r="O31" i="7"/>
  <c r="O27" i="7"/>
  <c r="O32" i="7"/>
  <c r="O28" i="7"/>
  <c r="O24" i="7"/>
  <c r="O56" i="7"/>
  <c r="O33" i="7"/>
  <c r="O29" i="7"/>
  <c r="O25" i="7"/>
  <c r="O22" i="7"/>
  <c r="O64" i="7"/>
  <c r="O51" i="7"/>
  <c r="W50" i="7"/>
  <c r="W41" i="7"/>
  <c r="W37" i="7"/>
  <c r="W76" i="7"/>
  <c r="W48" i="7"/>
  <c r="W42" i="7"/>
  <c r="W38" i="7"/>
  <c r="W34" i="7"/>
  <c r="W65" i="7"/>
  <c r="W55" i="7"/>
  <c r="W46" i="7"/>
  <c r="W43" i="7"/>
  <c r="W39" i="7"/>
  <c r="W35" i="7"/>
  <c r="W49" i="7"/>
  <c r="W75" i="7"/>
  <c r="W63" i="7"/>
  <c r="W52" i="7"/>
  <c r="W44" i="7"/>
  <c r="W40" i="7"/>
  <c r="W36" i="7"/>
  <c r="W56" i="7"/>
  <c r="W31" i="7"/>
  <c r="W27" i="7"/>
  <c r="W64" i="7"/>
  <c r="W51" i="7"/>
  <c r="W32" i="7"/>
  <c r="W28" i="7"/>
  <c r="W24" i="7"/>
  <c r="W47" i="7"/>
  <c r="W33" i="7"/>
  <c r="W29" i="7"/>
  <c r="W25" i="7"/>
  <c r="W22" i="7"/>
  <c r="W45" i="7"/>
  <c r="T22" i="7"/>
  <c r="P23" i="7"/>
  <c r="N24" i="7"/>
  <c r="M25" i="7"/>
  <c r="G26" i="7"/>
  <c r="Y27" i="7"/>
  <c r="S28" i="7"/>
  <c r="T29" i="7"/>
  <c r="N30" i="7"/>
  <c r="I31" i="7"/>
  <c r="L33" i="7"/>
  <c r="N34" i="7"/>
  <c r="J36" i="7"/>
  <c r="R38" i="7"/>
  <c r="L40" i="7"/>
  <c r="F42" i="7"/>
  <c r="R44" i="7"/>
  <c r="Q49" i="7"/>
  <c r="F52" i="7"/>
  <c r="J63" i="7"/>
  <c r="D71" i="7"/>
  <c r="AC42" i="5"/>
  <c r="AC41" i="5"/>
  <c r="AB41" i="5"/>
  <c r="AA41" i="5"/>
  <c r="Z41" i="5"/>
  <c r="Y41" i="5"/>
  <c r="X41" i="5"/>
  <c r="W41" i="5"/>
  <c r="V41" i="5"/>
  <c r="U41" i="5"/>
  <c r="N41" i="5"/>
  <c r="K41" i="5"/>
  <c r="J41" i="5"/>
  <c r="I41" i="5"/>
  <c r="H41" i="5"/>
  <c r="G41" i="5"/>
  <c r="S41" i="5" s="1"/>
  <c r="F41" i="5"/>
  <c r="E41" i="5"/>
  <c r="D41" i="5"/>
  <c r="T40" i="5"/>
  <c r="S40" i="5"/>
  <c r="P40" i="5" a="1"/>
  <c r="P40" i="5" s="1"/>
  <c r="O40" i="5" a="1"/>
  <c r="O40" i="5" s="1"/>
  <c r="M40" i="5"/>
  <c r="L40" i="5"/>
  <c r="T39" i="5"/>
  <c r="S39" i="5"/>
  <c r="P39" i="5" a="1"/>
  <c r="P39" i="5" s="1"/>
  <c r="O39" i="5" a="1"/>
  <c r="O39" i="5" s="1"/>
  <c r="M39" i="5"/>
  <c r="L39" i="5"/>
  <c r="T38" i="5"/>
  <c r="S38" i="5"/>
  <c r="P38" i="5" a="1"/>
  <c r="P38" i="5" s="1"/>
  <c r="O38" i="5" a="1"/>
  <c r="O38" i="5" s="1"/>
  <c r="M38" i="5"/>
  <c r="L38" i="5"/>
  <c r="T37" i="5"/>
  <c r="S37" i="5"/>
  <c r="P37" i="5" a="1"/>
  <c r="P37" i="5" s="1"/>
  <c r="O37" i="5" a="1"/>
  <c r="O37" i="5" s="1"/>
  <c r="M37" i="5"/>
  <c r="L37" i="5"/>
  <c r="T36" i="5"/>
  <c r="S36" i="5"/>
  <c r="P36" i="5" a="1"/>
  <c r="P36" i="5" s="1"/>
  <c r="O36" i="5" a="1"/>
  <c r="O36" i="5" s="1"/>
  <c r="M36" i="5"/>
  <c r="L36" i="5"/>
  <c r="T35" i="5"/>
  <c r="S35" i="5"/>
  <c r="P35" i="5" a="1"/>
  <c r="P35" i="5" s="1"/>
  <c r="O35" i="5" a="1"/>
  <c r="O35" i="5" s="1"/>
  <c r="M35" i="5"/>
  <c r="L35" i="5"/>
  <c r="T34" i="5"/>
  <c r="S34" i="5"/>
  <c r="P34" i="5" a="1"/>
  <c r="P34" i="5" s="1"/>
  <c r="O34" i="5" a="1"/>
  <c r="O34" i="5" s="1"/>
  <c r="M34" i="5"/>
  <c r="L34" i="5"/>
  <c r="T33" i="5"/>
  <c r="S33" i="5"/>
  <c r="P33" i="5" a="1"/>
  <c r="P33" i="5" s="1"/>
  <c r="O33" i="5" a="1"/>
  <c r="O33" i="5" s="1"/>
  <c r="M33" i="5"/>
  <c r="L33" i="5"/>
  <c r="T32" i="5"/>
  <c r="S32" i="5"/>
  <c r="P32" i="5" a="1"/>
  <c r="P32" i="5" s="1"/>
  <c r="O32" i="5" a="1"/>
  <c r="O32" i="5" s="1"/>
  <c r="M32" i="5"/>
  <c r="L32" i="5"/>
  <c r="T31" i="5"/>
  <c r="S31" i="5"/>
  <c r="P31" i="5" a="1"/>
  <c r="P31" i="5" s="1"/>
  <c r="O31" i="5" a="1"/>
  <c r="O31" i="5" s="1"/>
  <c r="M31" i="5"/>
  <c r="L31" i="5"/>
  <c r="T30" i="5"/>
  <c r="S30" i="5"/>
  <c r="P30" i="5" a="1"/>
  <c r="P30" i="5" s="1"/>
  <c r="O30" i="5" a="1"/>
  <c r="O30" i="5" s="1"/>
  <c r="M30" i="5"/>
  <c r="L30" i="5"/>
  <c r="T29" i="5"/>
  <c r="S29" i="5"/>
  <c r="P29" i="5" a="1"/>
  <c r="P29" i="5" s="1"/>
  <c r="O29" i="5" a="1"/>
  <c r="O29" i="5" s="1"/>
  <c r="M29" i="5"/>
  <c r="L29" i="5"/>
  <c r="T28" i="5"/>
  <c r="S28" i="5"/>
  <c r="P28" i="5" a="1"/>
  <c r="P28" i="5" s="1"/>
  <c r="O28" i="5" a="1"/>
  <c r="O28" i="5" s="1"/>
  <c r="M28" i="5"/>
  <c r="L28" i="5"/>
  <c r="T27" i="5"/>
  <c r="S27" i="5"/>
  <c r="P27" i="5" a="1"/>
  <c r="P27" i="5" s="1"/>
  <c r="O27" i="5" a="1"/>
  <c r="O27" i="5" s="1"/>
  <c r="M27" i="5"/>
  <c r="L27" i="5"/>
  <c r="T26" i="5"/>
  <c r="S26" i="5"/>
  <c r="P26" i="5" a="1"/>
  <c r="P26" i="5" s="1"/>
  <c r="O26" i="5" a="1"/>
  <c r="O26" i="5" s="1"/>
  <c r="M26" i="5"/>
  <c r="L26" i="5"/>
  <c r="T25" i="5"/>
  <c r="S25" i="5"/>
  <c r="P25" i="5" a="1"/>
  <c r="P25" i="5" s="1"/>
  <c r="O25" i="5" a="1"/>
  <c r="O25" i="5" s="1"/>
  <c r="M25" i="5"/>
  <c r="L25" i="5"/>
  <c r="T24" i="5"/>
  <c r="S24" i="5"/>
  <c r="P24" i="5" a="1"/>
  <c r="P24" i="5" s="1"/>
  <c r="O24" i="5" a="1"/>
  <c r="O24" i="5" s="1"/>
  <c r="M24" i="5"/>
  <c r="L24" i="5"/>
  <c r="T23" i="5"/>
  <c r="S23" i="5"/>
  <c r="P23" i="5" a="1"/>
  <c r="P23" i="5" s="1"/>
  <c r="O23" i="5" a="1"/>
  <c r="O23" i="5" s="1"/>
  <c r="M23" i="5"/>
  <c r="L23" i="5"/>
  <c r="AD22" i="5"/>
  <c r="T22" i="5"/>
  <c r="S22" i="5"/>
  <c r="P22" i="5" a="1"/>
  <c r="P22" i="5" s="1"/>
  <c r="O22" i="5" a="1"/>
  <c r="O22" i="5" s="1"/>
  <c r="M22" i="5"/>
  <c r="L22" i="5"/>
  <c r="AD21" i="5"/>
  <c r="T21" i="5"/>
  <c r="S21" i="5"/>
  <c r="P21" i="5" a="1"/>
  <c r="P21" i="5" s="1"/>
  <c r="O21" i="5" a="1"/>
  <c r="O21" i="5" s="1"/>
  <c r="M21" i="5"/>
  <c r="L21" i="5"/>
  <c r="AF35" i="2"/>
  <c r="AE35" i="2"/>
  <c r="AA35" i="2"/>
  <c r="Z35" i="2"/>
  <c r="Y35" i="2"/>
  <c r="AF34" i="2"/>
  <c r="AA34" i="2"/>
  <c r="Y34" i="2"/>
  <c r="V35" i="2"/>
  <c r="U35" i="2"/>
  <c r="Q35" i="2"/>
  <c r="P35" i="2"/>
  <c r="O35" i="2"/>
  <c r="V34" i="2"/>
  <c r="U34" i="2"/>
  <c r="Q34" i="2"/>
  <c r="P34" i="2"/>
  <c r="O34" i="2"/>
  <c r="L35" i="2"/>
  <c r="K35" i="2"/>
  <c r="J35" i="2"/>
  <c r="I35" i="2"/>
  <c r="F35" i="2"/>
  <c r="E35" i="2"/>
  <c r="D35" i="2"/>
  <c r="S29" i="2"/>
  <c r="W29" i="2" s="1"/>
  <c r="AC29" i="2" s="1"/>
  <c r="AG29" i="2" s="1"/>
  <c r="AK29" i="2" s="1"/>
  <c r="AM29" i="2" s="1"/>
  <c r="H29" i="2"/>
  <c r="N29" i="2" s="1"/>
  <c r="R29" i="2" s="1"/>
  <c r="M24" i="2"/>
  <c r="S24" i="2" s="1"/>
  <c r="W24" i="2" s="1"/>
  <c r="AC24" i="2" s="1"/>
  <c r="H24" i="2"/>
  <c r="N24" i="2" s="1"/>
  <c r="R24" i="2" s="1"/>
  <c r="X24" i="2" s="1"/>
  <c r="S23" i="2"/>
  <c r="W23" i="2" s="1"/>
  <c r="N23" i="2"/>
  <c r="R23" i="2" s="1"/>
  <c r="S22" i="2"/>
  <c r="W22" i="2" s="1"/>
  <c r="AC22" i="2" s="1"/>
  <c r="N22" i="2"/>
  <c r="R22" i="2" s="1"/>
  <c r="S21" i="2"/>
  <c r="W21" i="2" s="1"/>
  <c r="AC21" i="2" s="1"/>
  <c r="N21" i="2"/>
  <c r="S20" i="2"/>
  <c r="W20" i="2" s="1"/>
  <c r="AC20" i="2" s="1"/>
  <c r="N20" i="2"/>
  <c r="R20" i="2" s="1"/>
  <c r="S19" i="2"/>
  <c r="W19" i="2" s="1"/>
  <c r="AC19" i="2" s="1"/>
  <c r="N19" i="2"/>
  <c r="R19" i="2" s="1"/>
  <c r="X19" i="2" s="1"/>
  <c r="S18" i="2"/>
  <c r="W18" i="2" s="1"/>
  <c r="AC18" i="2" s="1"/>
  <c r="N18" i="2"/>
  <c r="R18" i="2" s="1"/>
  <c r="S17" i="2"/>
  <c r="W17" i="2" s="1"/>
  <c r="AC17" i="2" s="1"/>
  <c r="M16" i="2"/>
  <c r="H16" i="2"/>
  <c r="H35" i="2" s="1"/>
  <c r="M15" i="2"/>
  <c r="S15" i="2" s="1"/>
  <c r="W15" i="2" s="1"/>
  <c r="AC15" i="2" s="1"/>
  <c r="H15" i="2"/>
  <c r="N15" i="2" s="1"/>
  <c r="R15" i="2" s="1"/>
  <c r="M14" i="2"/>
  <c r="S14" i="2" s="1"/>
  <c r="W14" i="2" s="1"/>
  <c r="AC14" i="2" s="1"/>
  <c r="H14" i="2"/>
  <c r="N14" i="2" s="1"/>
  <c r="R14" i="2" s="1"/>
  <c r="M13" i="2"/>
  <c r="S13" i="2" s="1"/>
  <c r="W13" i="2" s="1"/>
  <c r="AC13" i="2" s="1"/>
  <c r="H13" i="2"/>
  <c r="N13" i="2" s="1"/>
  <c r="R13" i="2" s="1"/>
  <c r="S12" i="2"/>
  <c r="M11" i="2"/>
  <c r="R11" i="2"/>
  <c r="M10" i="2"/>
  <c r="N10" i="2"/>
  <c r="M9" i="2"/>
  <c r="S9" i="2" s="1"/>
  <c r="W9" i="2" s="1"/>
  <c r="AC9" i="2" s="1"/>
  <c r="H9" i="2"/>
  <c r="N9" i="2" s="1"/>
  <c r="R9" i="2" s="1"/>
  <c r="M8" i="2"/>
  <c r="H8" i="2"/>
  <c r="G57" i="7" l="1"/>
  <c r="X68" i="7"/>
  <c r="M68" i="7"/>
  <c r="H33" i="2"/>
  <c r="R10" i="2"/>
  <c r="S10" i="2"/>
  <c r="M33" i="2"/>
  <c r="P68" i="7"/>
  <c r="AQ13" i="2"/>
  <c r="AQ15" i="2"/>
  <c r="S68" i="7"/>
  <c r="L68" i="7"/>
  <c r="AQ14" i="2"/>
  <c r="X77" i="7"/>
  <c r="N8" i="2"/>
  <c r="S16" i="2"/>
  <c r="W16" i="2" s="1"/>
  <c r="AC16" i="2" s="1"/>
  <c r="M35" i="2"/>
  <c r="T68" i="7"/>
  <c r="L41" i="5"/>
  <c r="S11" i="2"/>
  <c r="W11" i="2" s="1"/>
  <c r="AP11" i="2" s="1"/>
  <c r="AQ11" i="2" s="1"/>
  <c r="W12" i="2"/>
  <c r="AP12" i="2" s="1"/>
  <c r="AQ12" i="2" s="1"/>
  <c r="M41" i="5"/>
  <c r="I181" i="8"/>
  <c r="J181" i="8" s="1"/>
  <c r="K181" i="8" s="1"/>
  <c r="AE19" i="2"/>
  <c r="AE33" i="2" s="1"/>
  <c r="Q35" i="5"/>
  <c r="AC23" i="2"/>
  <c r="Q27" i="5"/>
  <c r="T41" i="5"/>
  <c r="AQ29" i="2"/>
  <c r="N17" i="2"/>
  <c r="R17" i="2" s="1"/>
  <c r="AQ17" i="2" s="1"/>
  <c r="R21" i="2"/>
  <c r="AQ21" i="2" s="1"/>
  <c r="T77" i="7"/>
  <c r="E34" i="2"/>
  <c r="D34" i="2"/>
  <c r="F34" i="2"/>
  <c r="I34" i="2"/>
  <c r="J34" i="2"/>
  <c r="K34" i="2"/>
  <c r="L34" i="2"/>
  <c r="X13" i="2"/>
  <c r="X15" i="2"/>
  <c r="X9" i="2"/>
  <c r="AQ9" i="2"/>
  <c r="X20" i="2"/>
  <c r="AQ20" i="2"/>
  <c r="X10" i="2"/>
  <c r="AQ19" i="2"/>
  <c r="AB24" i="2"/>
  <c r="AD24" i="2" s="1"/>
  <c r="AQ24" i="2"/>
  <c r="X14" i="2"/>
  <c r="X18" i="2"/>
  <c r="AQ18" i="2"/>
  <c r="X22" i="2"/>
  <c r="AQ22" i="2"/>
  <c r="X29" i="2"/>
  <c r="AB29" i="2" s="1"/>
  <c r="AJ29" i="2" s="1"/>
  <c r="AN29" i="2" s="1"/>
  <c r="X23" i="2"/>
  <c r="AQ23" i="2"/>
  <c r="X11" i="2"/>
  <c r="AB11" i="2" s="1"/>
  <c r="Q34" i="5"/>
  <c r="Q77" i="7"/>
  <c r="Q29" i="5"/>
  <c r="AC43" i="5"/>
  <c r="Q36" i="5"/>
  <c r="X57" i="7"/>
  <c r="X73" i="7" s="1"/>
  <c r="Q28" i="5"/>
  <c r="L57" i="7"/>
  <c r="L73" i="7" s="1"/>
  <c r="Q38" i="5"/>
  <c r="Q24" i="5"/>
  <c r="Q32" i="5"/>
  <c r="J61" i="8"/>
  <c r="K61" i="8" s="1"/>
  <c r="F57" i="7"/>
  <c r="F73" i="7" s="1"/>
  <c r="U77" i="7"/>
  <c r="Q23" i="5"/>
  <c r="Q33" i="5"/>
  <c r="Q40" i="5"/>
  <c r="T57" i="7"/>
  <c r="T73" i="7" s="1"/>
  <c r="I149" i="8"/>
  <c r="J149" i="8" s="1"/>
  <c r="K149" i="8" s="1"/>
  <c r="I133" i="8"/>
  <c r="J133" i="8" s="1"/>
  <c r="K133" i="8" s="1"/>
  <c r="I178" i="8"/>
  <c r="J178" i="8" s="1"/>
  <c r="K178" i="8" s="1"/>
  <c r="I162" i="8"/>
  <c r="J162" i="8" s="1"/>
  <c r="K162" i="8" s="1"/>
  <c r="I146" i="8"/>
  <c r="J146" i="8" s="1"/>
  <c r="K146" i="8" s="1"/>
  <c r="I130" i="8"/>
  <c r="J130" i="8" s="1"/>
  <c r="K130" i="8" s="1"/>
  <c r="I70" i="8"/>
  <c r="J70" i="8" s="1"/>
  <c r="K70" i="8" s="1"/>
  <c r="I103" i="8"/>
  <c r="J103" i="8" s="1"/>
  <c r="K103" i="8" s="1"/>
  <c r="I88" i="8"/>
  <c r="J88" i="8" s="1"/>
  <c r="K88" i="8" s="1"/>
  <c r="I81" i="8"/>
  <c r="J81" i="8" s="1"/>
  <c r="K81" i="8" s="1"/>
  <c r="I82" i="8"/>
  <c r="J82" i="8" s="1"/>
  <c r="K82" i="8" s="1"/>
  <c r="I112" i="8"/>
  <c r="J112" i="8" s="1"/>
  <c r="K112" i="8" s="1"/>
  <c r="I179" i="8"/>
  <c r="J179" i="8" s="1"/>
  <c r="K179" i="8" s="1"/>
  <c r="I163" i="8"/>
  <c r="J163" i="8" s="1"/>
  <c r="K163" i="8" s="1"/>
  <c r="I147" i="8"/>
  <c r="J147" i="8" s="1"/>
  <c r="K147" i="8" s="1"/>
  <c r="I131" i="8"/>
  <c r="J131" i="8" s="1"/>
  <c r="K131" i="8" s="1"/>
  <c r="I176" i="8"/>
  <c r="J176" i="8" s="1"/>
  <c r="K176" i="8" s="1"/>
  <c r="I160" i="8"/>
  <c r="J160" i="8" s="1"/>
  <c r="K160" i="8" s="1"/>
  <c r="I144" i="8"/>
  <c r="J144" i="8" s="1"/>
  <c r="K144" i="8" s="1"/>
  <c r="I128" i="8"/>
  <c r="J128" i="8" s="1"/>
  <c r="K128" i="8" s="1"/>
  <c r="I62" i="8"/>
  <c r="J62" i="8" s="1"/>
  <c r="K62" i="8" s="1"/>
  <c r="I93" i="8"/>
  <c r="J93" i="8" s="1"/>
  <c r="K93" i="8" s="1"/>
  <c r="I80" i="8"/>
  <c r="J80" i="8" s="1"/>
  <c r="K80" i="8" s="1"/>
  <c r="I73" i="8"/>
  <c r="J73" i="8" s="1"/>
  <c r="K73" i="8" s="1"/>
  <c r="I74" i="8"/>
  <c r="J74" i="8" s="1"/>
  <c r="K74" i="8" s="1"/>
  <c r="I91" i="8"/>
  <c r="J91" i="8" s="1"/>
  <c r="K91" i="8" s="1"/>
  <c r="I76" i="8"/>
  <c r="J76" i="8" s="1"/>
  <c r="K76" i="8" s="1"/>
  <c r="I99" i="8"/>
  <c r="J99" i="8" s="1"/>
  <c r="K99" i="8" s="1"/>
  <c r="I177" i="8"/>
  <c r="J177" i="8" s="1"/>
  <c r="K177" i="8" s="1"/>
  <c r="I161" i="8"/>
  <c r="J161" i="8" s="1"/>
  <c r="K161" i="8" s="1"/>
  <c r="I145" i="8"/>
  <c r="J145" i="8" s="1"/>
  <c r="K145" i="8" s="1"/>
  <c r="I129" i="8"/>
  <c r="J129" i="8" s="1"/>
  <c r="K129" i="8" s="1"/>
  <c r="I174" i="8"/>
  <c r="J174" i="8" s="1"/>
  <c r="K174" i="8" s="1"/>
  <c r="I158" i="8"/>
  <c r="J158" i="8" s="1"/>
  <c r="K158" i="8" s="1"/>
  <c r="I142" i="8"/>
  <c r="J142" i="8" s="1"/>
  <c r="K142" i="8" s="1"/>
  <c r="I126" i="8"/>
  <c r="J126" i="8" s="1"/>
  <c r="K126" i="8" s="1"/>
  <c r="I101" i="8"/>
  <c r="J101" i="8" s="1"/>
  <c r="K101" i="8" s="1"/>
  <c r="I85" i="8"/>
  <c r="J85" i="8" s="1"/>
  <c r="K85" i="8" s="1"/>
  <c r="I72" i="8"/>
  <c r="J72" i="8" s="1"/>
  <c r="K72" i="8" s="1"/>
  <c r="I65" i="8"/>
  <c r="J65" i="8" s="1"/>
  <c r="K65" i="8" s="1"/>
  <c r="I66" i="8"/>
  <c r="J66" i="8" s="1"/>
  <c r="K66" i="8" s="1"/>
  <c r="I83" i="8"/>
  <c r="J83" i="8" s="1"/>
  <c r="K83" i="8" s="1"/>
  <c r="I68" i="8"/>
  <c r="J68" i="8" s="1"/>
  <c r="K68" i="8" s="1"/>
  <c r="I165" i="8"/>
  <c r="J165" i="8" s="1"/>
  <c r="K165" i="8" s="1"/>
  <c r="I84" i="8"/>
  <c r="J84" i="8" s="1"/>
  <c r="K84" i="8" s="1"/>
  <c r="I175" i="8"/>
  <c r="J175" i="8" s="1"/>
  <c r="K175" i="8" s="1"/>
  <c r="I159" i="8"/>
  <c r="J159" i="8" s="1"/>
  <c r="K159" i="8" s="1"/>
  <c r="I143" i="8"/>
  <c r="J143" i="8" s="1"/>
  <c r="K143" i="8" s="1"/>
  <c r="I127" i="8"/>
  <c r="J127" i="8" s="1"/>
  <c r="K127" i="8" s="1"/>
  <c r="I172" i="8"/>
  <c r="J172" i="8" s="1"/>
  <c r="K172" i="8" s="1"/>
  <c r="I156" i="8"/>
  <c r="J156" i="8" s="1"/>
  <c r="K156" i="8" s="1"/>
  <c r="I140" i="8"/>
  <c r="J140" i="8" s="1"/>
  <c r="K140" i="8" s="1"/>
  <c r="I124" i="8"/>
  <c r="J124" i="8" s="1"/>
  <c r="K124" i="8" s="1"/>
  <c r="I95" i="8"/>
  <c r="J95" i="8" s="1"/>
  <c r="K95" i="8" s="1"/>
  <c r="I77" i="8"/>
  <c r="J77" i="8" s="1"/>
  <c r="K77" i="8" s="1"/>
  <c r="I64" i="8"/>
  <c r="J64" i="8" s="1"/>
  <c r="K64" i="8" s="1"/>
  <c r="I57" i="8"/>
  <c r="J57" i="8" s="1"/>
  <c r="K57" i="8" s="1"/>
  <c r="I58" i="8"/>
  <c r="J58" i="8" s="1"/>
  <c r="K58" i="8" s="1"/>
  <c r="I75" i="8"/>
  <c r="J75" i="8" s="1"/>
  <c r="K75" i="8" s="1"/>
  <c r="I60" i="8"/>
  <c r="J60" i="8" s="1"/>
  <c r="K60" i="8" s="1"/>
  <c r="I173" i="8"/>
  <c r="J173" i="8" s="1"/>
  <c r="K173" i="8" s="1"/>
  <c r="I157" i="8"/>
  <c r="J157" i="8" s="1"/>
  <c r="K157" i="8" s="1"/>
  <c r="I141" i="8"/>
  <c r="J141" i="8" s="1"/>
  <c r="K141" i="8" s="1"/>
  <c r="I125" i="8"/>
  <c r="J125" i="8" s="1"/>
  <c r="K125" i="8" s="1"/>
  <c r="I170" i="8"/>
  <c r="J170" i="8" s="1"/>
  <c r="K170" i="8" s="1"/>
  <c r="I154" i="8"/>
  <c r="J154" i="8" s="1"/>
  <c r="K154" i="8" s="1"/>
  <c r="I138" i="8"/>
  <c r="J138" i="8" s="1"/>
  <c r="K138" i="8" s="1"/>
  <c r="I111" i="8"/>
  <c r="J111" i="8" s="1"/>
  <c r="K111" i="8" s="1"/>
  <c r="I119" i="8"/>
  <c r="J119" i="8" s="1"/>
  <c r="K119" i="8" s="1"/>
  <c r="I67" i="8"/>
  <c r="J67" i="8" s="1"/>
  <c r="K67" i="8" s="1"/>
  <c r="I114" i="8"/>
  <c r="J114" i="8" s="1"/>
  <c r="K114" i="8" s="1"/>
  <c r="I104" i="8"/>
  <c r="J104" i="8" s="1"/>
  <c r="K104" i="8" s="1"/>
  <c r="I118" i="8"/>
  <c r="J118" i="8" s="1"/>
  <c r="K118" i="8" s="1"/>
  <c r="I106" i="8"/>
  <c r="J106" i="8" s="1"/>
  <c r="K106" i="8" s="1"/>
  <c r="I116" i="8"/>
  <c r="J116" i="8" s="1"/>
  <c r="K116" i="8" s="1"/>
  <c r="I56" i="8"/>
  <c r="J56" i="8" s="1"/>
  <c r="K56" i="8" s="1"/>
  <c r="I55" i="8"/>
  <c r="J55" i="8" s="1"/>
  <c r="K55" i="8" s="1"/>
  <c r="I54" i="8"/>
  <c r="J54" i="8" s="1"/>
  <c r="K54" i="8" s="1"/>
  <c r="I53" i="8"/>
  <c r="J53" i="8" s="1"/>
  <c r="K53" i="8" s="1"/>
  <c r="I52" i="8"/>
  <c r="J52" i="8" s="1"/>
  <c r="K52" i="8" s="1"/>
  <c r="I51" i="8"/>
  <c r="J51" i="8" s="1"/>
  <c r="K51" i="8" s="1"/>
  <c r="I50" i="8"/>
  <c r="J50" i="8" s="1"/>
  <c r="K50" i="8" s="1"/>
  <c r="I49" i="8"/>
  <c r="J49" i="8" s="1"/>
  <c r="K49" i="8" s="1"/>
  <c r="I48" i="8"/>
  <c r="J48" i="8" s="1"/>
  <c r="K48" i="8" s="1"/>
  <c r="I47" i="8"/>
  <c r="J47" i="8" s="1"/>
  <c r="K47" i="8" s="1"/>
  <c r="I46" i="8"/>
  <c r="J46" i="8" s="1"/>
  <c r="K46" i="8" s="1"/>
  <c r="I45" i="8"/>
  <c r="J45" i="8" s="1"/>
  <c r="K45" i="8" s="1"/>
  <c r="I44" i="8"/>
  <c r="J44" i="8" s="1"/>
  <c r="K44" i="8" s="1"/>
  <c r="I43" i="8"/>
  <c r="J43" i="8" s="1"/>
  <c r="K43" i="8" s="1"/>
  <c r="I42" i="8"/>
  <c r="J42" i="8" s="1"/>
  <c r="K42" i="8" s="1"/>
  <c r="I41" i="8"/>
  <c r="J41" i="8" s="1"/>
  <c r="K41" i="8" s="1"/>
  <c r="I40" i="8"/>
  <c r="J40" i="8" s="1"/>
  <c r="K40" i="8" s="1"/>
  <c r="I39" i="8"/>
  <c r="J39" i="8" s="1"/>
  <c r="K39" i="8" s="1"/>
  <c r="I38" i="8"/>
  <c r="J38" i="8" s="1"/>
  <c r="K38" i="8" s="1"/>
  <c r="I37" i="8"/>
  <c r="J37" i="8" s="1"/>
  <c r="K37" i="8" s="1"/>
  <c r="I36" i="8"/>
  <c r="J36" i="8" s="1"/>
  <c r="K36" i="8" s="1"/>
  <c r="I35" i="8"/>
  <c r="J35" i="8" s="1"/>
  <c r="K35" i="8" s="1"/>
  <c r="I34" i="8"/>
  <c r="I171" i="8"/>
  <c r="J171" i="8" s="1"/>
  <c r="K171" i="8" s="1"/>
  <c r="I155" i="8"/>
  <c r="J155" i="8" s="1"/>
  <c r="K155" i="8" s="1"/>
  <c r="I139" i="8"/>
  <c r="J139" i="8" s="1"/>
  <c r="K139" i="8" s="1"/>
  <c r="I123" i="8"/>
  <c r="J123" i="8" s="1"/>
  <c r="K123" i="8" s="1"/>
  <c r="I168" i="8"/>
  <c r="J168" i="8" s="1"/>
  <c r="K168" i="8" s="1"/>
  <c r="I152" i="8"/>
  <c r="J152" i="8" s="1"/>
  <c r="K152" i="8" s="1"/>
  <c r="I136" i="8"/>
  <c r="J136" i="8" s="1"/>
  <c r="K136" i="8" s="1"/>
  <c r="I94" i="8"/>
  <c r="J94" i="8" s="1"/>
  <c r="K94" i="8" s="1"/>
  <c r="I79" i="8"/>
  <c r="J79" i="8" s="1"/>
  <c r="K79" i="8" s="1"/>
  <c r="I121" i="8"/>
  <c r="J121" i="8" s="1"/>
  <c r="K121" i="8" s="1"/>
  <c r="I107" i="8"/>
  <c r="J107" i="8" s="1"/>
  <c r="K107" i="8" s="1"/>
  <c r="I117" i="8"/>
  <c r="J117" i="8" s="1"/>
  <c r="K117" i="8" s="1"/>
  <c r="I113" i="8"/>
  <c r="J113" i="8" s="1"/>
  <c r="K113" i="8" s="1"/>
  <c r="I59" i="8"/>
  <c r="J59" i="8" s="1"/>
  <c r="K59" i="8" s="1"/>
  <c r="I110" i="8"/>
  <c r="J110" i="8" s="1"/>
  <c r="K110" i="8" s="1"/>
  <c r="I122" i="8"/>
  <c r="J122" i="8" s="1"/>
  <c r="K122" i="8" s="1"/>
  <c r="I87" i="8"/>
  <c r="J87" i="8" s="1"/>
  <c r="K87" i="8" s="1"/>
  <c r="I169" i="8"/>
  <c r="J169" i="8" s="1"/>
  <c r="K169" i="8" s="1"/>
  <c r="I153" i="8"/>
  <c r="J153" i="8" s="1"/>
  <c r="K153" i="8" s="1"/>
  <c r="I137" i="8"/>
  <c r="J137" i="8" s="1"/>
  <c r="K137" i="8" s="1"/>
  <c r="I182" i="8"/>
  <c r="J182" i="8" s="1"/>
  <c r="K182" i="8" s="1"/>
  <c r="I166" i="8"/>
  <c r="J166" i="8" s="1"/>
  <c r="K166" i="8" s="1"/>
  <c r="I150" i="8"/>
  <c r="J150" i="8" s="1"/>
  <c r="K150" i="8" s="1"/>
  <c r="I134" i="8"/>
  <c r="J134" i="8" s="1"/>
  <c r="K134" i="8" s="1"/>
  <c r="I86" i="8"/>
  <c r="J86" i="8" s="1"/>
  <c r="K86" i="8" s="1"/>
  <c r="I71" i="8"/>
  <c r="J71" i="8" s="1"/>
  <c r="K71" i="8" s="1"/>
  <c r="I109" i="8"/>
  <c r="J109" i="8" s="1"/>
  <c r="K109" i="8" s="1"/>
  <c r="I97" i="8"/>
  <c r="J97" i="8" s="1"/>
  <c r="K97" i="8" s="1"/>
  <c r="I98" i="8"/>
  <c r="J98" i="8" s="1"/>
  <c r="K98" i="8" s="1"/>
  <c r="I115" i="8"/>
  <c r="J115" i="8" s="1"/>
  <c r="K115" i="8" s="1"/>
  <c r="I69" i="8"/>
  <c r="J69" i="8" s="1"/>
  <c r="K69" i="8" s="1"/>
  <c r="I102" i="8"/>
  <c r="J102" i="8" s="1"/>
  <c r="K102" i="8" s="1"/>
  <c r="I108" i="8"/>
  <c r="J108" i="8" s="1"/>
  <c r="K108" i="8" s="1"/>
  <c r="I183" i="8"/>
  <c r="J183" i="8" s="1"/>
  <c r="K183" i="8" s="1"/>
  <c r="I167" i="8"/>
  <c r="J167" i="8" s="1"/>
  <c r="K167" i="8" s="1"/>
  <c r="I151" i="8"/>
  <c r="J151" i="8" s="1"/>
  <c r="K151" i="8" s="1"/>
  <c r="I135" i="8"/>
  <c r="J135" i="8" s="1"/>
  <c r="K135" i="8" s="1"/>
  <c r="I180" i="8"/>
  <c r="J180" i="8" s="1"/>
  <c r="K180" i="8" s="1"/>
  <c r="I164" i="8"/>
  <c r="J164" i="8" s="1"/>
  <c r="K164" i="8" s="1"/>
  <c r="I148" i="8"/>
  <c r="J148" i="8" s="1"/>
  <c r="K148" i="8" s="1"/>
  <c r="I132" i="8"/>
  <c r="J132" i="8" s="1"/>
  <c r="K132" i="8" s="1"/>
  <c r="I78" i="8"/>
  <c r="J78" i="8" s="1"/>
  <c r="K78" i="8" s="1"/>
  <c r="I63" i="8"/>
  <c r="J63" i="8" s="1"/>
  <c r="K63" i="8" s="1"/>
  <c r="I96" i="8"/>
  <c r="J96" i="8" s="1"/>
  <c r="K96" i="8" s="1"/>
  <c r="I89" i="8"/>
  <c r="J89" i="8" s="1"/>
  <c r="K89" i="8" s="1"/>
  <c r="I90" i="8"/>
  <c r="J90" i="8" s="1"/>
  <c r="K90" i="8" s="1"/>
  <c r="I105" i="8"/>
  <c r="J105" i="8" s="1"/>
  <c r="K105" i="8" s="1"/>
  <c r="I92" i="8"/>
  <c r="J92" i="8" s="1"/>
  <c r="K92" i="8" s="1"/>
  <c r="I120" i="8"/>
  <c r="J120" i="8" s="1"/>
  <c r="K120" i="8" s="1"/>
  <c r="I100" i="8"/>
  <c r="J100" i="8" s="1"/>
  <c r="K100" i="8" s="1"/>
  <c r="F77" i="7"/>
  <c r="G77" i="7"/>
  <c r="N77" i="7"/>
  <c r="L77" i="7"/>
  <c r="O77" i="7"/>
  <c r="R77" i="7"/>
  <c r="Q57" i="7"/>
  <c r="Q73" i="7" s="1"/>
  <c r="H57" i="7"/>
  <c r="H73" i="7" s="1"/>
  <c r="K57" i="7"/>
  <c r="O57" i="7"/>
  <c r="O73" i="7" s="1"/>
  <c r="J57" i="7"/>
  <c r="J73" i="7" s="1"/>
  <c r="M67" i="7"/>
  <c r="H68" i="7"/>
  <c r="V68" i="7"/>
  <c r="R68" i="7"/>
  <c r="S67" i="7"/>
  <c r="J68" i="7"/>
  <c r="U67" i="7"/>
  <c r="U53" i="7"/>
  <c r="F68" i="7"/>
  <c r="L67" i="7"/>
  <c r="H67" i="7"/>
  <c r="O68" i="7"/>
  <c r="T67" i="7"/>
  <c r="J67" i="7"/>
  <c r="K67" i="7"/>
  <c r="W20" i="7"/>
  <c r="O20" i="7"/>
  <c r="G20" i="7"/>
  <c r="K53" i="7"/>
  <c r="K73" i="7"/>
  <c r="W77" i="7"/>
  <c r="G53" i="7"/>
  <c r="U69" i="7"/>
  <c r="U20" i="7"/>
  <c r="Y68" i="7"/>
  <c r="L53" i="7"/>
  <c r="S69" i="7"/>
  <c r="S20" i="7"/>
  <c r="W68" i="7"/>
  <c r="N68" i="7"/>
  <c r="I53" i="7"/>
  <c r="R53" i="7"/>
  <c r="J53" i="7"/>
  <c r="M69" i="7"/>
  <c r="M20" i="7"/>
  <c r="I68" i="7"/>
  <c r="M53" i="7"/>
  <c r="T69" i="7"/>
  <c r="T20" i="7"/>
  <c r="Y77" i="7"/>
  <c r="K20" i="7"/>
  <c r="K69" i="7"/>
  <c r="X53" i="7"/>
  <c r="S57" i="7"/>
  <c r="S73" i="7" s="1"/>
  <c r="J77" i="7"/>
  <c r="Q53" i="7"/>
  <c r="T53" i="7"/>
  <c r="V69" i="7"/>
  <c r="V20" i="7"/>
  <c r="Y67" i="7"/>
  <c r="V57" i="7"/>
  <c r="V73" i="7" s="1"/>
  <c r="X69" i="7"/>
  <c r="X20" i="7"/>
  <c r="L69" i="7"/>
  <c r="L20" i="7"/>
  <c r="M77" i="7"/>
  <c r="G68" i="7"/>
  <c r="V67" i="7"/>
  <c r="S53" i="7"/>
  <c r="K77" i="7"/>
  <c r="I57" i="7"/>
  <c r="I73" i="7" s="1"/>
  <c r="N69" i="7"/>
  <c r="N20" i="7"/>
  <c r="G73" i="7"/>
  <c r="Q67" i="7"/>
  <c r="M57" i="7"/>
  <c r="M73" i="7" s="1"/>
  <c r="W67" i="7"/>
  <c r="N67" i="7"/>
  <c r="P53" i="7"/>
  <c r="W53" i="7"/>
  <c r="N53" i="7"/>
  <c r="F69" i="7"/>
  <c r="F20" i="7"/>
  <c r="O53" i="7"/>
  <c r="P57" i="7"/>
  <c r="P73" i="7" s="1"/>
  <c r="I67" i="7"/>
  <c r="N57" i="7"/>
  <c r="N73" i="7" s="1"/>
  <c r="Y53" i="7"/>
  <c r="O67" i="7"/>
  <c r="H53" i="7"/>
  <c r="F67" i="7"/>
  <c r="S77" i="7"/>
  <c r="Q69" i="7"/>
  <c r="Q20" i="7"/>
  <c r="H69" i="7"/>
  <c r="H20" i="7"/>
  <c r="Y69" i="7"/>
  <c r="Y20" i="7"/>
  <c r="F53" i="7"/>
  <c r="U57" i="7"/>
  <c r="U73" i="7" s="1"/>
  <c r="G67" i="7"/>
  <c r="R69" i="7"/>
  <c r="R20" i="7"/>
  <c r="I77" i="7"/>
  <c r="I69" i="7"/>
  <c r="I20" i="7"/>
  <c r="V77" i="7"/>
  <c r="X67" i="7"/>
  <c r="R67" i="7"/>
  <c r="W57" i="7"/>
  <c r="W73" i="7" s="1"/>
  <c r="P69" i="7"/>
  <c r="P20" i="7"/>
  <c r="P77" i="7"/>
  <c r="V53" i="7"/>
  <c r="P67" i="7"/>
  <c r="Y57" i="7"/>
  <c r="Y73" i="7" s="1"/>
  <c r="J69" i="7"/>
  <c r="J20" i="7"/>
  <c r="R73" i="7"/>
  <c r="Q39" i="5"/>
  <c r="Q22" i="5"/>
  <c r="O41" i="5"/>
  <c r="P41" i="5"/>
  <c r="Q25" i="5"/>
  <c r="Q31" i="5"/>
  <c r="Q26" i="5"/>
  <c r="Q30" i="5"/>
  <c r="Q37" i="5"/>
  <c r="Q21" i="5"/>
  <c r="N16" i="2"/>
  <c r="S8" i="2"/>
  <c r="N33" i="2" l="1"/>
  <c r="W10" i="2"/>
  <c r="AP10" i="2" s="1"/>
  <c r="AQ10" i="2" s="1"/>
  <c r="S33" i="2"/>
  <c r="S34" i="2" s="1"/>
  <c r="AG24" i="2"/>
  <c r="AK24" i="2" s="1"/>
  <c r="S35" i="2"/>
  <c r="W35" i="2"/>
  <c r="AB18" i="2"/>
  <c r="AD18" i="2" s="1"/>
  <c r="AG18" i="2" s="1"/>
  <c r="AK18" i="2" s="1"/>
  <c r="AB20" i="2"/>
  <c r="AD20" i="2" s="1"/>
  <c r="AG20" i="2" s="1"/>
  <c r="AK20" i="2" s="1"/>
  <c r="AB9" i="2"/>
  <c r="AB10" i="2"/>
  <c r="R8" i="2"/>
  <c r="AB22" i="2"/>
  <c r="AD22" i="2" s="1"/>
  <c r="AJ11" i="2"/>
  <c r="AL11" i="2" s="1"/>
  <c r="AB14" i="2"/>
  <c r="AD14" i="2" s="1"/>
  <c r="AG14" i="2" s="1"/>
  <c r="AK14" i="2" s="1"/>
  <c r="AB13" i="2"/>
  <c r="AD13" i="2" s="1"/>
  <c r="AG13" i="2" s="1"/>
  <c r="AK13" i="2" s="1"/>
  <c r="AE34" i="2"/>
  <c r="AB15" i="2"/>
  <c r="AD15" i="2" s="1"/>
  <c r="AG15" i="2" s="1"/>
  <c r="AK15" i="2" s="1"/>
  <c r="AB23" i="2"/>
  <c r="AD23" i="2" s="1"/>
  <c r="AG23" i="2" s="1"/>
  <c r="AK23" i="2" s="1"/>
  <c r="AJ24" i="2"/>
  <c r="AL24" i="2" s="1"/>
  <c r="AC35" i="2"/>
  <c r="X12" i="2"/>
  <c r="AC11" i="2"/>
  <c r="AG11" i="2" s="1"/>
  <c r="AK11" i="2" s="1"/>
  <c r="AC12" i="2"/>
  <c r="X21" i="2"/>
  <c r="X17" i="2"/>
  <c r="AG19" i="2"/>
  <c r="AK19" i="2" s="1"/>
  <c r="Z19" i="2"/>
  <c r="Z33" i="2" s="1"/>
  <c r="H34" i="2"/>
  <c r="BO19" i="3"/>
  <c r="BU17" i="3"/>
  <c r="BO32" i="3"/>
  <c r="BQ32" i="3" s="1"/>
  <c r="BO13" i="3"/>
  <c r="BU13" i="3"/>
  <c r="BO15" i="3"/>
  <c r="BU15" i="3"/>
  <c r="BN27" i="3"/>
  <c r="BP27" i="3" s="1"/>
  <c r="BO44" i="3"/>
  <c r="BQ44" i="3" s="1"/>
  <c r="BN21" i="3"/>
  <c r="BU21" i="3"/>
  <c r="BN11" i="3"/>
  <c r="BU11" i="3"/>
  <c r="M34" i="2"/>
  <c r="R16" i="2"/>
  <c r="AQ16" i="2" s="1"/>
  <c r="N35" i="2"/>
  <c r="W8" i="2"/>
  <c r="Q41" i="5"/>
  <c r="BO21" i="3"/>
  <c r="I184" i="8"/>
  <c r="J34" i="8"/>
  <c r="D68" i="7"/>
  <c r="D73" i="7"/>
  <c r="D69" i="7"/>
  <c r="D67" i="7"/>
  <c r="W33" i="2" l="1"/>
  <c r="AC10" i="2"/>
  <c r="R33" i="2"/>
  <c r="AV41" i="3" s="1"/>
  <c r="AD10" i="2"/>
  <c r="BP21" i="3"/>
  <c r="BR21" i="3" s="1"/>
  <c r="AJ18" i="2"/>
  <c r="AQ8" i="2"/>
  <c r="AC8" i="2"/>
  <c r="AJ20" i="2"/>
  <c r="AL20" i="2" s="1"/>
  <c r="AM20" i="2" s="1"/>
  <c r="AM24" i="2"/>
  <c r="AN24" i="2" s="1"/>
  <c r="AG22" i="2"/>
  <c r="AK22" i="2" s="1"/>
  <c r="Z34" i="2"/>
  <c r="AJ14" i="2"/>
  <c r="AL14" i="2" s="1"/>
  <c r="AM14" i="2" s="1"/>
  <c r="X8" i="2"/>
  <c r="AJ23" i="2"/>
  <c r="AB17" i="2"/>
  <c r="AJ15" i="2"/>
  <c r="AL15" i="2" s="1"/>
  <c r="AM15" i="2" s="1"/>
  <c r="AB21" i="2"/>
  <c r="AJ22" i="2"/>
  <c r="AJ10" i="2"/>
  <c r="BA41" i="3"/>
  <c r="AM11" i="2"/>
  <c r="AN11" i="2" s="1"/>
  <c r="AJ9" i="2"/>
  <c r="AL9" i="2" s="1"/>
  <c r="AJ13" i="2"/>
  <c r="AL13" i="2" s="1"/>
  <c r="AM13" i="2" s="1"/>
  <c r="AD9" i="2"/>
  <c r="AG9" i="2" s="1"/>
  <c r="AK9" i="2" s="1"/>
  <c r="AB12" i="2"/>
  <c r="AB19" i="2"/>
  <c r="BN15" i="3"/>
  <c r="BU19" i="3"/>
  <c r="BO27" i="3"/>
  <c r="BQ27" i="3" s="1"/>
  <c r="BN32" i="3"/>
  <c r="BO17" i="3"/>
  <c r="BN44" i="3"/>
  <c r="BR44" i="3" s="1"/>
  <c r="BO11" i="3"/>
  <c r="BQ11" i="3" s="1"/>
  <c r="BN19" i="3"/>
  <c r="BN17" i="3"/>
  <c r="BN13" i="3"/>
  <c r="BN20" i="3"/>
  <c r="BN51" i="3"/>
  <c r="BO24" i="3"/>
  <c r="BU24" i="3"/>
  <c r="BN10" i="3"/>
  <c r="BN26" i="3"/>
  <c r="BP26" i="3" s="1"/>
  <c r="BN14" i="3"/>
  <c r="BU14" i="3"/>
  <c r="BN25" i="3"/>
  <c r="BP25" i="3" s="1"/>
  <c r="BU25" i="3"/>
  <c r="BO16" i="3"/>
  <c r="BU16" i="3"/>
  <c r="BO28" i="3"/>
  <c r="BO49" i="3"/>
  <c r="BN50" i="3"/>
  <c r="BO22" i="3"/>
  <c r="BN18" i="3"/>
  <c r="BP18" i="3" s="1"/>
  <c r="BU18" i="3"/>
  <c r="N34" i="2"/>
  <c r="W34" i="2"/>
  <c r="X16" i="2"/>
  <c r="R35" i="2"/>
  <c r="BO50" i="3"/>
  <c r="BQ50" i="3" s="1"/>
  <c r="BU10" i="3"/>
  <c r="BO20" i="3"/>
  <c r="J184" i="8"/>
  <c r="K34" i="8"/>
  <c r="AJ38" i="2" l="1"/>
  <c r="AL23" i="2"/>
  <c r="BQ49" i="3"/>
  <c r="X33" i="2"/>
  <c r="X34" i="2" s="1"/>
  <c r="BQ21" i="3"/>
  <c r="AC33" i="2"/>
  <c r="AC34" i="2" s="1"/>
  <c r="AL10" i="2"/>
  <c r="BP20" i="3"/>
  <c r="BR20" i="3" s="1"/>
  <c r="AD17" i="2"/>
  <c r="AG17" i="2" s="1"/>
  <c r="AK17" i="2" s="1"/>
  <c r="AK38" i="2" s="1"/>
  <c r="AJ17" i="2"/>
  <c r="AL17" i="2" s="1"/>
  <c r="BR15" i="3"/>
  <c r="BP15" i="3"/>
  <c r="BP14" i="3"/>
  <c r="AL18" i="2"/>
  <c r="AM18" i="2" s="1"/>
  <c r="AN18" i="2" s="1"/>
  <c r="AM9" i="2"/>
  <c r="AG10" i="2"/>
  <c r="AD21" i="2"/>
  <c r="AG21" i="2" s="1"/>
  <c r="AK21" i="2" s="1"/>
  <c r="R34" i="2"/>
  <c r="AN20" i="2"/>
  <c r="AN14" i="2"/>
  <c r="BP17" i="3"/>
  <c r="BR17" i="3" s="1"/>
  <c r="AL22" i="2"/>
  <c r="AM22" i="2" s="1"/>
  <c r="AN22" i="2" s="1"/>
  <c r="AB8" i="2"/>
  <c r="AJ21" i="2"/>
  <c r="BP19" i="3"/>
  <c r="BQ19" i="3" s="1"/>
  <c r="AN13" i="2"/>
  <c r="AN15" i="2"/>
  <c r="AD12" i="2"/>
  <c r="X35" i="2"/>
  <c r="BP13" i="3"/>
  <c r="AJ19" i="2"/>
  <c r="AJ12" i="2"/>
  <c r="AL12" i="2" s="1"/>
  <c r="AN9" i="2"/>
  <c r="BO25" i="3"/>
  <c r="BQ25" i="3" s="1"/>
  <c r="BR11" i="3"/>
  <c r="BR27" i="3"/>
  <c r="BO18" i="3"/>
  <c r="BQ18" i="3" s="1"/>
  <c r="BN28" i="3"/>
  <c r="BO51" i="3"/>
  <c r="BQ51" i="3" s="1"/>
  <c r="BN49" i="3"/>
  <c r="BN66" i="3" s="1"/>
  <c r="BN16" i="3"/>
  <c r="BN36" i="3" s="1"/>
  <c r="BO26" i="3"/>
  <c r="BQ26" i="3" s="1"/>
  <c r="BO10" i="3"/>
  <c r="BO14" i="3"/>
  <c r="BN24" i="3"/>
  <c r="BN22" i="3"/>
  <c r="BP22" i="3" s="1"/>
  <c r="BQ22" i="3" s="1"/>
  <c r="AB16" i="2"/>
  <c r="BO38" i="3"/>
  <c r="BN38" i="3"/>
  <c r="BO47" i="3" l="1"/>
  <c r="BQ15" i="3"/>
  <c r="AL38" i="2"/>
  <c r="BO66" i="3"/>
  <c r="BN69" i="3"/>
  <c r="AM23" i="2"/>
  <c r="BQ13" i="3"/>
  <c r="AB33" i="2"/>
  <c r="BQ20" i="3"/>
  <c r="AK10" i="2"/>
  <c r="AM17" i="2"/>
  <c r="AJ8" i="2"/>
  <c r="BP38" i="3"/>
  <c r="BP47" i="3" s="1"/>
  <c r="BQ47" i="3" s="1"/>
  <c r="BQ14" i="3"/>
  <c r="BP28" i="3"/>
  <c r="BQ28" i="3" s="1"/>
  <c r="BP24" i="3"/>
  <c r="BQ24" i="3" s="1"/>
  <c r="BR16" i="3"/>
  <c r="BP16" i="3"/>
  <c r="BQ16" i="3" s="1"/>
  <c r="BR14" i="3"/>
  <c r="BQ17" i="3"/>
  <c r="BR19" i="3"/>
  <c r="BR13" i="3"/>
  <c r="AD8" i="2"/>
  <c r="AL19" i="2"/>
  <c r="AM19" i="2" s="1"/>
  <c r="AN19" i="2" s="1"/>
  <c r="BF41" i="3"/>
  <c r="AG12" i="2"/>
  <c r="AL21" i="2"/>
  <c r="AM21" i="2" s="1"/>
  <c r="AN21" i="2" s="1"/>
  <c r="AD16" i="2"/>
  <c r="BR18" i="3"/>
  <c r="BQ10" i="3"/>
  <c r="BU9" i="3"/>
  <c r="BR26" i="3"/>
  <c r="BR10" i="3"/>
  <c r="AJ16" i="2"/>
  <c r="AJ35" i="2" s="1"/>
  <c r="AB35" i="2"/>
  <c r="AN38" i="2" l="1"/>
  <c r="BP66" i="3"/>
  <c r="BR66" i="3" s="1"/>
  <c r="AM38" i="2"/>
  <c r="BQ38" i="3"/>
  <c r="AJ33" i="2"/>
  <c r="AJ34" i="2" s="1"/>
  <c r="AJ37" i="2"/>
  <c r="BO69" i="3"/>
  <c r="BR36" i="3"/>
  <c r="BP36" i="3"/>
  <c r="AL8" i="2"/>
  <c r="AG8" i="2"/>
  <c r="AK8" i="2" s="1"/>
  <c r="AD33" i="2"/>
  <c r="AD34" i="2" s="1"/>
  <c r="AM10" i="2"/>
  <c r="BR38" i="3"/>
  <c r="BR28" i="3"/>
  <c r="AB34" i="2"/>
  <c r="AL16" i="2"/>
  <c r="AL35" i="2" s="1"/>
  <c r="AK12" i="2"/>
  <c r="AM12" i="2" s="1"/>
  <c r="AN12" i="2" s="1"/>
  <c r="AD35" i="2"/>
  <c r="AG16" i="2"/>
  <c r="BQ66" i="3" l="1"/>
  <c r="BP69" i="3"/>
  <c r="BQ69" i="3" s="1"/>
  <c r="BR69" i="3" s="1"/>
  <c r="AL33" i="2"/>
  <c r="AL34" i="2" s="1"/>
  <c r="AL37" i="2"/>
  <c r="BR40" i="3"/>
  <c r="AM8" i="2"/>
  <c r="AN8" i="2" s="1"/>
  <c r="AK37" i="2"/>
  <c r="AG33" i="2"/>
  <c r="AN10" i="2"/>
  <c r="AG35" i="2"/>
  <c r="AK16" i="2"/>
  <c r="BU12" i="3"/>
  <c r="AM37" i="2" l="1"/>
  <c r="BO68" i="3"/>
  <c r="BO71" i="3" s="1"/>
  <c r="AN37" i="2"/>
  <c r="AK33" i="2"/>
  <c r="AK34" i="2" s="1"/>
  <c r="AG34" i="2"/>
  <c r="BK41" i="3"/>
  <c r="AM16" i="2"/>
  <c r="AM33" i="2" s="1"/>
  <c r="AK35" i="2"/>
  <c r="BP40" i="3"/>
  <c r="BP68" i="3" s="1"/>
  <c r="BP71" i="3" s="1"/>
  <c r="BQ71" i="3" l="1"/>
  <c r="BQ68" i="3"/>
  <c r="AM35" i="2"/>
  <c r="AN16" i="2"/>
  <c r="AN33" i="2" s="1"/>
  <c r="AM34" i="2"/>
  <c r="BN40" i="3"/>
  <c r="BO36" i="3"/>
  <c r="BQ36" i="3" s="1"/>
  <c r="BQ40" i="3" s="1"/>
  <c r="BN47" i="3" l="1"/>
  <c r="BN41" i="3"/>
  <c r="AN34" i="2"/>
  <c r="AN35" i="2"/>
  <c r="BO40" i="3"/>
  <c r="BO41" i="3" s="1"/>
  <c r="BR47" i="3" l="1"/>
  <c r="BN68" i="3"/>
  <c r="BN71" i="3" s="1"/>
  <c r="BR71" i="3" s="1"/>
  <c r="BR68" i="3" l="1"/>
  <c r="BR41" i="3"/>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<sst xmlns="http://schemas.openxmlformats.org/spreadsheetml/2006/main" count="1808" uniqueCount="721">
  <si>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</si>
  <si>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</si>
  <si>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</si>
  <si>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</si>
  <si>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</si>
  <si>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</si>
  <si>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</si>
  <si>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</si>
  <si>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</si>
  <si>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</si>
  <si>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</si>
  <si>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</si>
  <si>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</si>
  <si>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 xml:space="preserve">Utility Name   </t>
  </si>
  <si>
    <t>Hydro One Networks Inc.</t>
  </si>
  <si>
    <t>Cooperative Hydro Embrun Inc.</t>
  </si>
  <si>
    <t>E.L.K. Energy Inc.</t>
  </si>
  <si>
    <t>Service Territory</t>
  </si>
  <si>
    <t>Consolidated Balances</t>
  </si>
  <si>
    <t>Elexicon Energy Inc.-Whitby Rate Zone</t>
  </si>
  <si>
    <t>Elexicon Energy Inc.-Veridian Rate Zone</t>
  </si>
  <si>
    <t>Assigned EB Number</t>
  </si>
  <si>
    <t>Energy+ Inc.</t>
  </si>
  <si>
    <t>Entegrus Powerlines Inc.-For Entegrus-Main Rate Zone</t>
  </si>
  <si>
    <t>Name of Contact and Title</t>
  </si>
  <si>
    <t>Entegrus Powerlines Inc.-For Former St. Thomas Energy Rate Zone</t>
  </si>
  <si>
    <t>ENWIN Utilities Ltd.</t>
  </si>
  <si>
    <t xml:space="preserve">Phone Number   </t>
  </si>
  <si>
    <t>EPCOR Electricity Distribution Ontario Inc.</t>
  </si>
  <si>
    <t>ERTH Power Corporation - ERTH Power Main Rate Zone</t>
  </si>
  <si>
    <t xml:space="preserve">Email Address   </t>
  </si>
  <si>
    <t>ERTH POWER CORPORATION – GODERICH RATE ZONE</t>
  </si>
  <si>
    <t>Essex Powerlines Corporation</t>
  </si>
  <si>
    <t>Questions</t>
  </si>
  <si>
    <t>Festival Hydro Inc.</t>
  </si>
  <si>
    <t>Fort Frances Power Corporation</t>
  </si>
  <si>
    <t>To determine the first year the continuity schedules in tabs 2a and 2b will be generated for input, answer the following questions:</t>
  </si>
  <si>
    <t>Greater Sudbury Hydro Inc.</t>
  </si>
  <si>
    <t>Question 1</t>
  </si>
  <si>
    <t>Grimsby Power Incorporated</t>
  </si>
  <si>
    <t>For Accounts 1588 and 1589,</t>
  </si>
  <si>
    <t>Halton Hills Hydro Inc.</t>
  </si>
  <si>
    <t>Please indicate the year the accounts were last disposed on a final basis</t>
  </si>
  <si>
    <t>Hearst Power Distribution Co. Ltd.</t>
  </si>
  <si>
    <t>Hydro 2000 Inc.</t>
  </si>
  <si>
    <t xml:space="preserve">a) If the accounts were last approved on a final basis, select the year that the balance was last approved on a final basis. </t>
  </si>
  <si>
    <t>Hydro Hawkesbury Inc.</t>
  </si>
  <si>
    <t xml:space="preserve">b) If the accounts were last approved on an interim basis, and </t>
  </si>
  <si>
    <t>i) there are no changes to the previously approved interim balances, select the year that the balances were last approved for diposition on an interim basis.</t>
  </si>
  <si>
    <t>Hydro One Networks Inc.-Former Haldimand County Hydro Inc. Service Area</t>
  </si>
  <si>
    <t>ii) there are changes to the previously approved interim balaces, select the year that the balances were last approved for disposition on a final basis.</t>
  </si>
  <si>
    <t>Hydro One Networks Inc.-Former Norfolk Power Distribution Inc. Service Area</t>
  </si>
  <si>
    <t>(e.g. If 2017 balances reviewed in the 2019 rate application were to be selected, select 2017)</t>
  </si>
  <si>
    <t>Hydro One Networks Inc.-Former Woodstock Hydro Services Inc. Service Area</t>
  </si>
  <si>
    <t>Hydro One Remote Communites Inc.</t>
  </si>
  <si>
    <t>Question 2</t>
  </si>
  <si>
    <t>Hydro Ottawa Limited</t>
  </si>
  <si>
    <t>For the remaining Group 1 DVAs,</t>
  </si>
  <si>
    <t>InnPower Corporation</t>
  </si>
  <si>
    <t>Kingston Hydro Corporation</t>
  </si>
  <si>
    <t>Kitchener-Wilmot Hydro Inc.</t>
  </si>
  <si>
    <t>Lakefront Utilities Inc.</t>
  </si>
  <si>
    <t>Lakeland Power Distribution Ltd.</t>
  </si>
  <si>
    <t>Lakeland Power Distribution Ltd.-Parry Sound Service Area</t>
  </si>
  <si>
    <t>London Hydro Inc.</t>
  </si>
  <si>
    <t>Milton Hydro Distribution Inc.</t>
  </si>
  <si>
    <t>Question 3</t>
  </si>
  <si>
    <t>Newmarket-Tay Power Distribution Ltd.-For Former Midland Power Utility Rate Zone</t>
  </si>
  <si>
    <t>Select the earliest vintage year in which there is a balance in Account 1595</t>
  </si>
  <si>
    <t>Newmarket-Tay Power Distribution Ltd.-For Newmarket-Tay Power Main Rate Zone</t>
  </si>
  <si>
    <t>(e.g. If 2016 is the earliest vintage year in which there is a balance in a 1595 sub-account, select 2016)</t>
  </si>
  <si>
    <t>Niagara Peninsula Energy Inc.</t>
  </si>
  <si>
    <t>Niagara-on-the-Lake Hydro Inc.</t>
  </si>
  <si>
    <t>Question 4</t>
  </si>
  <si>
    <t>North Bay Hydro Distribution Limited - Espanola service territory</t>
  </si>
  <si>
    <t>Select the earlier of i) the year in which Group 2 DVAs were last disposed and ii) the earliest year in which Group 2 DVAs started to accumulate</t>
  </si>
  <si>
    <t>North Bay Hydro Distribution Limited - North Bay service territory</t>
  </si>
  <si>
    <t>Northern Ontario Wires Inc.</t>
  </si>
  <si>
    <t>To determine whether tabs 6 and 6.2 will be generated, answer the following questions</t>
  </si>
  <si>
    <t>Oakville Hydro Electricity Distribution Inc.</t>
  </si>
  <si>
    <t>Orangeville Hydro Limited</t>
  </si>
  <si>
    <t>Question 5</t>
  </si>
  <si>
    <t>Orillia Power Distribution Corporation</t>
  </si>
  <si>
    <t>Did you have any Class A customers at any point during the period that the Account 1589 balance accumulated (i.e. from the year the balance selected in #1 above to the year requested for disposition) or the test year?</t>
  </si>
  <si>
    <t>Oshawa PUC Networks Inc.</t>
  </si>
  <si>
    <t>Ottawa River Power Corporation</t>
  </si>
  <si>
    <t>Question 6</t>
  </si>
  <si>
    <t>Peterborough Distribution Incorporated</t>
  </si>
  <si>
    <t>Did you have any Class A customers at any point during the period where the balance in Account 1580, Sub-account CBR Class B accumulated (i.e. from the year selected in #2 above to the year requested for disposition) or the test year?</t>
  </si>
  <si>
    <t>PUC Distribution Inc.</t>
  </si>
  <si>
    <t>Renfrew Hydro Inc.</t>
  </si>
  <si>
    <t>Rideau St. Lawrence Distribution Inc.</t>
  </si>
  <si>
    <t>Sioux Lookout Hydro Inc.</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</si>
  <si>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</si>
  <si>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Synergy North Corporation-Kenora Rate Zone</t>
  </si>
  <si>
    <t xml:space="preserve">Synergy North Corporation-Thunder Bay Rate Zone </t>
  </si>
  <si>
    <t>Notes</t>
  </si>
  <si>
    <t>Tillsonburg Hydro Inc.</t>
  </si>
  <si>
    <t>Toronto Hydro-Electric System Limited</t>
  </si>
  <si>
    <t>Pale green cells represent input cells.</t>
  </si>
  <si>
    <t>Wasaga Distribution Inc.</t>
  </si>
  <si>
    <t>Waterloo North Hydro Inc.</t>
  </si>
  <si>
    <t>Pale blue cells represent drop-down lists.  The applicant should select the appropriate item from the drop-down list.</t>
  </si>
  <si>
    <t>Welland Hydro-Electric System Corp.</t>
  </si>
  <si>
    <t>Wellington North Power Inc.</t>
  </si>
  <si>
    <t xml:space="preserve">White cells contain fixed values, automatically generated values or formulae. </t>
  </si>
  <si>
    <t>Westario Power Inc.</t>
  </si>
  <si>
    <t>Pale grey cell represent auto-populated RRR data</t>
  </si>
  <si>
    <t>Projected Interest on Dec-31-20 Balances</t>
  </si>
  <si>
    <t>2.1.7 RRR</t>
  </si>
  <si>
    <t>Account Descriptions</t>
  </si>
  <si>
    <t>Account Number</t>
  </si>
  <si>
    <t>Opening Principal Amounts as of Jan-1-17</t>
  </si>
  <si>
    <t>Transactions(1) Debit / (Credit) during 2017</t>
  </si>
  <si>
    <t>OEB-Approved Disposition during 2017</t>
  </si>
  <si>
    <t>Principal Adjustments during 2017</t>
  </si>
  <si>
    <t>Closing Principal Balance as of Dec-31-17</t>
  </si>
  <si>
    <t>Opening Interest Amounts as of Jan-1-17</t>
  </si>
  <si>
    <t>Interest Jan-1 to Dec-31-17</t>
  </si>
  <si>
    <t>Interest Adjustments(1) during 2017</t>
  </si>
  <si>
    <t>Closing Interest Amounts as of Dec-31-17</t>
  </si>
  <si>
    <t>Opening Principal Amounts as of Jan-1-18</t>
  </si>
  <si>
    <t>Transactions(1) Debit / (Credit) during 2018</t>
  </si>
  <si>
    <t>OEB-Approved Disposition during 2018</t>
  </si>
  <si>
    <t>Principal Adjustments during 2018</t>
  </si>
  <si>
    <t>Closing Principal Balance as of Dec-31-18</t>
  </si>
  <si>
    <t>Opening Interest Amounts as of Jan-1-18</t>
  </si>
  <si>
    <t>Interest Jan-1 to Dec-31-18</t>
  </si>
  <si>
    <t>Interest Adjustments(1) during 2018</t>
  </si>
  <si>
    <t>Closing Interest Amounts as of Dec-31-18</t>
  </si>
  <si>
    <t>Opening Principal Amounts as of Jan-1-19</t>
  </si>
  <si>
    <t>Transactions(1) Debit / (Credit) during 2019</t>
  </si>
  <si>
    <t>OEB-Approved Disposition during 2019</t>
  </si>
  <si>
    <t>Principal Adjustments during 2019</t>
  </si>
  <si>
    <t>Closing Principal Balance as of Dec-31-19</t>
  </si>
  <si>
    <t>Opening Interest Amounts as of Jan-1-19</t>
  </si>
  <si>
    <t>Interest Jan-1 to Dec-31-19</t>
  </si>
  <si>
    <t>Interest Adjustments(1) during 2019</t>
  </si>
  <si>
    <t>Closing Interest Amounts as of Dec-31-19</t>
  </si>
  <si>
    <t>Opening Principal Amounts as of Jan-1-20</t>
  </si>
  <si>
    <t>Transactions Debit / (Credit) during 2020</t>
  </si>
  <si>
    <t>OEB-Approved Disposition during 2020</t>
  </si>
  <si>
    <t>Principal Adjustments(1) during 2020</t>
  </si>
  <si>
    <t>Closing Principal Balance as of Dec-31-20</t>
  </si>
  <si>
    <t>Opening Interest Amounts as of Jan-1-20</t>
  </si>
  <si>
    <t>Interest Jan-1 to Dec-31-20</t>
  </si>
  <si>
    <t>Interest Adjustments(1) during 2020</t>
  </si>
  <si>
    <t>Closing Interest Amounts as of Dec-31-20</t>
  </si>
  <si>
    <t>Opening Principal Amounts as of Jan-1-21</t>
  </si>
  <si>
    <t>Transactions Debit / (Credit) during 2021</t>
  </si>
  <si>
    <t>OEB-Approved Disposition during 2021</t>
  </si>
  <si>
    <t>Principal Adjustments(1) during 2021</t>
  </si>
  <si>
    <t>Closing Principal Balance as of Dec-31-21</t>
  </si>
  <si>
    <t>Opening Interest Amounts as of Jan-1-21</t>
  </si>
  <si>
    <t>Interest Jan-1 to Dec-31-21</t>
  </si>
  <si>
    <t>Interest Adjustments(1) during 2021</t>
  </si>
  <si>
    <t>Closing Interest Amounts as of Dec-31-21</t>
  </si>
  <si>
    <t>Principal Disposition during 2022 - instructed by  OEB</t>
  </si>
  <si>
    <t>Interest Disposition during 2022 - instructed by  OEB</t>
  </si>
  <si>
    <t>Total Interest</t>
  </si>
  <si>
    <t>Total Claim</t>
  </si>
  <si>
    <t>Accounts To Dispose
Yes/No</t>
  </si>
  <si>
    <t>As of Dec 31-20</t>
  </si>
  <si>
    <t>Variance                           RRR vs. 2020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</si>
  <si>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</si>
  <si>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</si>
  <si>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</si>
  <si>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</si>
  <si>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</si>
  <si>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</si>
  <si>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</si>
  <si>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</si>
  <si>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</si>
  <si>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</si>
  <si>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</si>
  <si>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(2015)</t>
    </r>
    <r>
      <rPr>
        <vertAlign val="superscript"/>
        <sz val="11"/>
        <rFont val="Arial"/>
        <family val="2"/>
      </rPr>
      <t>3</t>
    </r>
  </si>
  <si>
    <t>Disposition and Recovery/Refund of Regulatory Balances (2018) - Norfolk</t>
  </si>
  <si>
    <t>Yes</t>
  </si>
  <si>
    <t>Disposition and Recovery/Refund of Regulatory Balances (2018) - Woodstock</t>
  </si>
  <si>
    <t>Refer to the Filing Requirements for disposition eligibility.</t>
  </si>
  <si>
    <t>Group 1 Sub-Total (including Account 1589 - Global Adjustment)</t>
  </si>
  <si>
    <t>Group 1 Sub-Total (excluding Account 1589 - Global Adjustment)</t>
  </si>
  <si>
    <t xml:space="preserve">RSVA - Global Adjustment </t>
  </si>
  <si>
    <t>Group 2 Accounts</t>
  </si>
  <si>
    <t>Other Regulatory Assets - Sub-Account - 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</si>
  <si>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</si>
  <si>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</si>
  <si>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t>Pension &amp; OPEB Forecast Accrual versus Actual Cash Payment Differential Carrying Charges</t>
  </si>
  <si>
    <t>Misc. Deferred Debits</t>
  </si>
  <si>
    <t>Extra-Ordinary Event Costs</t>
  </si>
  <si>
    <t>Deferred Rate Impact Amounts</t>
  </si>
  <si>
    <t>RSVA - One-time</t>
  </si>
  <si>
    <t>Other Deferred Credits</t>
  </si>
  <si>
    <t>Group 2 Sub-Total</t>
  </si>
  <si>
    <t>PILs and Tax Variance for 2006 and Subsequent Years- Sub-account CCA Changes</t>
  </si>
  <si>
    <t>Total of Group 1 and Group 2 Accounts (including 1592)</t>
  </si>
  <si>
    <r>
      <t>LRAM Variance Account</t>
    </r>
    <r>
      <rPr>
        <b/>
        <vertAlign val="superscript"/>
        <sz val="11"/>
        <color indexed="12"/>
        <rFont val="Arial"/>
        <family val="2"/>
      </rPr>
      <t>4</t>
    </r>
  </si>
  <si>
    <t>Renewable Generation Connection Capital Deferral Account</t>
  </si>
  <si>
    <t>Renewable Generation Connection OM&amp;A Deferral Account</t>
  </si>
  <si>
    <t xml:space="preserve">Renewable Generation Connection Funding Adder Deferral Account </t>
  </si>
  <si>
    <t>Smart Grid Capital Deferral Account</t>
  </si>
  <si>
    <t>Smart Grid OM&amp;A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</si>
  <si>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</si>
  <si>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</si>
  <si>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</si>
  <si>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</si>
  <si>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</si>
  <si>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</si>
  <si>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</si>
  <si>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</si>
  <si>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</si>
  <si>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 xml:space="preserve"> 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</si>
  <si>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</si>
  <si>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</si>
  <si>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2018, the balance must be explained.</t>
  </si>
  <si>
    <t>RRR balance for Account 1580 RSVA - Wholesale Market Service Charge should equal to the control account as reported in the RRR. This would include the balance for Account 1580,Variance WMS – Sub-account CBR Class B.</t>
  </si>
  <si>
    <t xml:space="preserve">Accounts that produced a variance on the  continuity schedule are listed below.  
Please provide a detailed explanation for each variance below.
</t>
  </si>
  <si>
    <t>Explanation</t>
  </si>
  <si>
    <t>Please provide explanations for the nature of the adjustments.  If the adjustment relates to previously OEB-Approved disposed balances, please provide amounts for adjustments and include supporting documentations.</t>
  </si>
  <si>
    <t xml:space="preserve">1) If the LDC’s rate year begins on January 1, 2020, the projected interest is recorded from January 1, 2019 to December 31, 2019 on the December 31, 2018 balances adjusted to remove balances approved for disposition in the 2019 rate decision.  
2) If the LDC’s rate year begins on May 1, 2020, the projected interest is recorded from January 1, 2019 to April 30, 2020 on the December 31, 2018 balances adjusted to remove balances approved for disposition in the 2019 rate decision. </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</si>
  <si>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</si>
  <si>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</si>
  <si>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</si>
  <si>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</si>
  <si>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</si>
  <si>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</si>
  <si>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</si>
  <si>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</si>
  <si>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</si>
  <si>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</si>
  <si>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</si>
  <si>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</si>
  <si>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</si>
  <si>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</si>
  <si>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</si>
  <si>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</si>
  <si>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</si>
  <si>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</si>
  <si>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</si>
  <si>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</si>
  <si>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</si>
  <si>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</si>
  <si>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</si>
  <si>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</si>
  <si>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</si>
  <si>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</si>
  <si>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</si>
  <si>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</si>
  <si>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</si>
  <si>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</si>
  <si>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</si>
  <si>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(2014 and pre-2014)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</si>
  <si>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</si>
  <si>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</si>
  <si>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</si>
  <si>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</si>
  <si>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</si>
  <si>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</si>
  <si>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</si>
  <si>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</si>
  <si>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</si>
  <si>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</si>
  <si>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</si>
  <si>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</si>
  <si>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</si>
  <si>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</si>
  <si>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</si>
  <si>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</si>
  <si>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</si>
  <si>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</si>
  <si>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</si>
  <si>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</si>
  <si>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</si>
  <si>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</si>
  <si>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2b</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</si>
  <si>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</si>
  <si>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</si>
  <si>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</si>
  <si>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</si>
  <si>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</si>
  <si>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</si>
  <si>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</si>
  <si>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January to June</t>
  </si>
  <si>
    <t>July to December</t>
  </si>
  <si>
    <t>Customer 1</t>
  </si>
  <si>
    <t>kWh</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</si>
  <si>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</si>
  <si>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</si>
  <si>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</si>
  <si>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</si>
  <si>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</si>
  <si>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</si>
  <si>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</si>
  <si>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</si>
  <si>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</si>
  <si>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</si>
  <si>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</si>
  <si>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</si>
  <si>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</si>
  <si>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</si>
  <si>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</si>
  <si>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</si>
  <si>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</si>
  <si>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</si>
  <si>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</si>
  <si>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</si>
  <si>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</si>
  <si>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</si>
  <si>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</si>
  <si>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</si>
  <si>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</si>
  <si>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</si>
  <si>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</si>
  <si>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</si>
  <si>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</si>
  <si>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</si>
  <si>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</si>
  <si>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</si>
  <si>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</si>
  <si>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</si>
  <si>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</si>
  <si>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</si>
  <si>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</si>
  <si>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</si>
  <si>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</si>
  <si>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</si>
  <si>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</si>
  <si>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</si>
  <si>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</si>
  <si>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</si>
  <si>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</si>
  <si>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</si>
  <si>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</si>
  <si>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</si>
  <si>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</si>
  <si>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</si>
  <si>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</si>
  <si>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</si>
  <si>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</si>
  <si>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</si>
  <si>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</si>
  <si>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</si>
  <si>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</si>
  <si>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</si>
  <si>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</si>
  <si>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</si>
  <si>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</si>
  <si>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</si>
  <si>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</si>
  <si>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</si>
  <si>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</si>
  <si>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</si>
  <si>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</si>
  <si>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</si>
  <si>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</si>
  <si>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</si>
  <si>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</si>
  <si>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</si>
  <si>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</si>
  <si>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</si>
  <si>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</si>
  <si>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</si>
  <si>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</si>
  <si>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</si>
  <si>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</si>
  <si>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</si>
  <si>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</si>
  <si>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</si>
  <si>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</si>
  <si>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</si>
  <si>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</si>
  <si>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</si>
  <si>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</si>
  <si>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</si>
  <si>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</si>
  <si>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</si>
  <si>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</si>
  <si>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</si>
  <si>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</si>
  <si>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</si>
  <si>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</si>
  <si>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</si>
  <si>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</si>
  <si>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</si>
  <si>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</si>
  <si>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</si>
  <si>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</si>
  <si>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</si>
  <si>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</si>
  <si>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</si>
  <si>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</si>
  <si>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</si>
  <si>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</si>
  <si>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</si>
  <si>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</si>
  <si>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</si>
  <si>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</si>
  <si>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</si>
  <si>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</si>
  <si>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</si>
  <si>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</si>
  <si>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</si>
  <si>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</si>
  <si>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</si>
  <si>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</si>
  <si>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</si>
  <si>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</si>
  <si>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</si>
  <si>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</si>
  <si>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</si>
  <si>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</si>
  <si>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</si>
  <si>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</si>
  <si>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</si>
  <si>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</si>
  <si>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</si>
  <si>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</si>
  <si>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</si>
  <si>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</si>
  <si>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</si>
  <si>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</si>
  <si>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</si>
  <si>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</si>
  <si>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</si>
  <si>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</si>
  <si>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</si>
  <si>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</si>
  <si>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</si>
  <si>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</si>
  <si>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</si>
  <si>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</si>
  <si>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</si>
  <si>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</si>
  <si>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</si>
  <si>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</si>
  <si>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</si>
  <si>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</si>
  <si>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</si>
  <si>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</si>
  <si>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identified in table 3a above);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</si>
  <si>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</si>
  <si>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</si>
  <si>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</si>
  <si>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</si>
  <si>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</si>
  <si>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</si>
  <si>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</si>
  <si>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</si>
  <si>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</si>
  <si>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</si>
  <si>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</si>
  <si>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</si>
  <si>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</si>
  <si>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</si>
  <si>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</si>
  <si>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</si>
  <si>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</si>
  <si>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</si>
  <si>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</si>
  <si>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</si>
  <si>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</si>
  <si>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</si>
  <si>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</si>
  <si>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</si>
  <si>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</si>
  <si>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</si>
  <si>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</si>
  <si>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</si>
  <si>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</si>
  <si>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</si>
  <si>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</si>
  <si>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</si>
  <si>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</si>
  <si>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</si>
  <si>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</si>
  <si>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</si>
  <si>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</si>
  <si>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</si>
  <si>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</si>
  <si>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</si>
  <si>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</si>
  <si>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</si>
  <si>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</si>
  <si>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</si>
  <si>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</si>
  <si>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</si>
  <si>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</si>
  <si>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</si>
  <si>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</si>
  <si>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</si>
  <si>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</si>
  <si>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</si>
  <si>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</si>
  <si>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</si>
  <si>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</si>
  <si>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</si>
  <si>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</si>
  <si>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</si>
  <si>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</si>
  <si>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</si>
  <si>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</si>
  <si>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</si>
  <si>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</si>
  <si>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</si>
  <si>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</si>
  <si>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</si>
  <si>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</si>
  <si>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</si>
  <si>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</si>
  <si>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</si>
  <si>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</si>
  <si>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</si>
  <si>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</si>
  <si>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</si>
  <si>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</si>
  <si>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</si>
  <si>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</si>
  <si>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</si>
  <si>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</si>
  <si>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</si>
  <si>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</si>
  <si>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</si>
  <si>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</si>
  <si>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</si>
  <si>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</si>
  <si>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</si>
  <si>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</si>
  <si>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</si>
  <si>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</si>
  <si>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</si>
  <si>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</si>
  <si>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</si>
  <si>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</si>
  <si>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</si>
  <si>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</si>
  <si>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</si>
  <si>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</si>
  <si>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</si>
  <si>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</si>
  <si>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</si>
  <si>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</si>
  <si>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</si>
  <si>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</si>
  <si>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</si>
  <si>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</si>
  <si>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</si>
  <si>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</si>
  <si>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</si>
  <si>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</si>
  <si>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</si>
  <si>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</si>
  <si>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</si>
  <si>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</si>
  <si>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</si>
  <si>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</si>
  <si>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</si>
  <si>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</si>
  <si>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</si>
  <si>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</si>
  <si>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</si>
  <si>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</si>
  <si>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</si>
  <si>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</si>
  <si>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</si>
  <si>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</si>
  <si>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</si>
  <si>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</si>
  <si>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</si>
  <si>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</si>
  <si>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</si>
  <si>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</si>
  <si>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</si>
  <si>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</si>
  <si>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</si>
  <si>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</si>
  <si>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</si>
  <si>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</si>
  <si>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</si>
  <si>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</si>
  <si>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</si>
  <si>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</si>
  <si>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</si>
  <si>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</si>
  <si>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</si>
  <si>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</si>
  <si>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</si>
  <si>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</si>
  <si>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</si>
  <si>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</si>
  <si>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</si>
  <si>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</si>
  <si>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</si>
  <si>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</si>
  <si>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</si>
  <si>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</si>
  <si>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</si>
  <si>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</si>
  <si>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</si>
  <si>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</si>
  <si>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</si>
  <si>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</si>
  <si>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</si>
  <si>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</si>
  <si>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(2014)</t>
  </si>
  <si>
    <t>Disposition and Recovery/Refund of Regulatory Balances (2015)</t>
  </si>
  <si>
    <t>Disposition and Recovery/Refund of Regulatory Balances (2016)</t>
  </si>
  <si>
    <t>Disposition and Recovery/Refund of Regulatory Balances (2017)</t>
  </si>
  <si>
    <t>Disposition and Recovery/Refund of Regulatory Balances (2018)</t>
  </si>
  <si>
    <t>Disposition and Recovery/Refund of Regulatory Balances (2019)</t>
  </si>
  <si>
    <t>Total of Group 1 Accounts (excluding 1589)</t>
  </si>
  <si>
    <t>Pole Attachment Revenue Variance</t>
  </si>
  <si>
    <t>Distribution Rev.</t>
  </si>
  <si>
    <t>Retail Service Charge Incremental Revenue</t>
  </si>
  <si>
    <t>Retail Cost Variance Account - Retail</t>
  </si>
  <si>
    <t>Retail Cost Variance Account - STR</t>
  </si>
  <si>
    <t>Total of Group 2 Accounts</t>
  </si>
  <si>
    <t>PILs and Tax Variance for 2006 and Subsequent Years 
      (excludes sub-account and contra account)</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</si>
  <si>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</si>
  <si>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</si>
  <si>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</si>
  <si>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</si>
  <si>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</si>
  <si>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</si>
  <si>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</si>
  <si>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</si>
  <si>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</si>
  <si>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Total of Accounts 1575 and 1576</t>
  </si>
  <si>
    <t>Account 1589 reference calculation by customer and consumption</t>
  </si>
  <si>
    <t>Account 1589 / Number of Customers</t>
  </si>
  <si>
    <t>1589/total kwh</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</si>
  <si>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</si>
  <si>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</si>
  <si>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</si>
  <si>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</si>
  <si>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</si>
  <si>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</si>
  <si>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</si>
  <si>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</si>
  <si>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</si>
  <si>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</si>
  <si>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</si>
  <si>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</si>
  <si>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</si>
  <si>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</si>
  <si>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</si>
  <si>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</si>
  <si>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</si>
  <si>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</si>
  <si>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</si>
  <si>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</si>
  <si>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</si>
  <si>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</si>
  <si>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</si>
  <si>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</si>
  <si>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</si>
  <si>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</si>
  <si>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</si>
  <si>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a Class B customer</t>
  </si>
  <si>
    <t>Monthly Equal Payments</t>
  </si>
  <si>
    <t>Disposition and Recovery/Refund of Regulatory Balances (2021) - Norfolk</t>
  </si>
  <si>
    <t>Disposition and Recovery/Refund of Regulatory Balances (2020)</t>
  </si>
  <si>
    <t>Disposition and Recovery/Refund of Regulatory Balances (2022)</t>
  </si>
  <si>
    <t>Disposition and Recovery/Refund of Regulatory Balances (2021) - Woodstock</t>
  </si>
  <si>
    <t xml:space="preserve">Disposition and Recovery/Refund of Regulatory Balances (2018) </t>
  </si>
  <si>
    <t>Disposition and Recovery/Refund of Regulatory Balances (2019) - HONI</t>
  </si>
  <si>
    <t>No</t>
  </si>
  <si>
    <t>Opening Principal Amounts as of Jan-1-16</t>
  </si>
  <si>
    <t>Transactions(1) Debit / (Credit) during 2016</t>
  </si>
  <si>
    <t>OEB-Approved Disposition during 2016</t>
  </si>
  <si>
    <t>Principal Adjustments during 2016</t>
  </si>
  <si>
    <t>Closing Principal Balance as of Dec-31-16</t>
  </si>
  <si>
    <t>Closing Interest Amounts as of Dec-31-16</t>
  </si>
  <si>
    <t>Interest Adjustments(1) during 2016</t>
  </si>
  <si>
    <t>Interest Jan-1 to Dec-31-16</t>
  </si>
  <si>
    <t>Opening Interest Amounts as of Jan-1-16</t>
  </si>
  <si>
    <t>COVID-19 Emergency Deferral Account</t>
  </si>
  <si>
    <t>Integrated System Operating Center (ISOC) Asymmetrical Variance Account</t>
  </si>
  <si>
    <t>Other Regulatory Assets - Sub-Account - OEB Cost Differential Account</t>
  </si>
  <si>
    <t>Other Regulatory Assets - Sub-Account - Long Term Load Transfer (LTLT) Rate Impact Mitigation Deferral Account</t>
  </si>
  <si>
    <t>Other Regulatory Assets - Sub-Account - Bill Impact Mitigation Variance Account</t>
  </si>
  <si>
    <t>Other Regulatory Assets - Sub-Account - Microfit Connection Charge Variance Account</t>
  </si>
  <si>
    <t>Other Regulatory Assets - Sub-Account - DSC Exemption Deferral Account</t>
  </si>
  <si>
    <t>Other Regulatory Assets - Sub-Account - Customer Choice Initiative</t>
  </si>
  <si>
    <t>Other Regulatory Assets - Sub-Account - OPEB Cost Deferral Account</t>
  </si>
  <si>
    <t>Other Regulatory Assets - Sub-Account - Smart Grid Fund (SGF) Pilot Deferral Account</t>
  </si>
  <si>
    <t>Total Group 2 Accounts (including 1592)</t>
  </si>
  <si>
    <t>EB-2021-0110</t>
  </si>
  <si>
    <t>1518/1548</t>
  </si>
  <si>
    <t xml:space="preserve">Disposition and Recovery/Refund of Regulatory Balances (2021) - HONI and LDC </t>
  </si>
  <si>
    <t>Pension &amp; OPEB Forecast Accrual versus Actual Cash Payment Differential (Tracking)</t>
  </si>
  <si>
    <t>Disposition and Recovery/Refund of Regulatory Balances (2017)-Haldimand</t>
  </si>
  <si>
    <t>Disposition and Recovery/Refund of Regulatory Balances (2021) - Haldimand</t>
  </si>
  <si>
    <t>Smart Grid Variance Account</t>
  </si>
  <si>
    <t>Pension Cost Differential Variance Account</t>
  </si>
  <si>
    <t>Capital In-Service Additions Variance Account</t>
  </si>
  <si>
    <t>Closing Principal Balances as of Dec 31-21 Adjusted for Dispositions during 2022</t>
  </si>
  <si>
    <t>Closing Interest Balances as of Dec 31-21 Adjusted for Dispositions during 2022</t>
  </si>
  <si>
    <t>Projected Interest  from Jan 1, 2022 to December 31, 2022 on  Dec 31-21 balance adjusted for disposition during 2022 (2)</t>
  </si>
  <si>
    <t>Projected Interest  from Jan 1, 2022 to December 31, 2022 on  Dec 31 -21 balance adjusted for disposition during 2022 (2)</t>
  </si>
  <si>
    <t>Projected Interest on Dec-31-21 Balances</t>
  </si>
  <si>
    <r>
      <t>Retail Cost Variance Account - Retail and STR</t>
    </r>
    <r>
      <rPr>
        <vertAlign val="superscript"/>
        <sz val="11"/>
        <rFont val="Arial"/>
        <family val="2"/>
      </rPr>
      <t xml:space="preserve">6  </t>
    </r>
  </si>
  <si>
    <t>1518, 1548</t>
  </si>
  <si>
    <t>Earnings Sharing Mechanism (ESM) Deferral Account</t>
  </si>
  <si>
    <t>PILs and Tax Variance for 2006 and Subsequent Years</t>
  </si>
  <si>
    <t>Distribution Generation – Provincial - Other Feeders – Deferral Account</t>
  </si>
  <si>
    <t>Distribution Generation – Hydro One - Other Costs – Deferral Account</t>
  </si>
  <si>
    <t>Distribution Generation – Provincial - Express Feeders – Deferral Account</t>
  </si>
  <si>
    <t>Acquired LDCs - Norfolk: $ 15,868   Haldimand : $329,605 and Woodstock : $10,572</t>
  </si>
  <si>
    <t>Acquired LDCs - Norfolk: $ 377,234 and Woodstock : $3,067</t>
  </si>
  <si>
    <t xml:space="preserve">Acquired LDCs - Woodstock </t>
  </si>
  <si>
    <t>Acquired LDCs - Haldimand</t>
  </si>
  <si>
    <t>Acquired LDCs -  Norfolk: ($194,318)   Haldimand : ($236,934) and Woodstock : ($101,204)</t>
  </si>
  <si>
    <t>OPEB Asymmetrical Carrying Charge Account</t>
  </si>
  <si>
    <t>Revenue Difference – Pole  Attachment Charge Variance Account</t>
  </si>
  <si>
    <t>Total Regulatory Accounts Seeking Disposition – Group 1</t>
  </si>
  <si>
    <t xml:space="preserve">Total Regulatory Accounts Not Seeking Disposition – Group 1 </t>
  </si>
  <si>
    <t>Total Regulatory Accounts Seeking Disposition – Group 2</t>
  </si>
  <si>
    <t>Total Regulatory Accounts Not Seeking Disposition – Group 2</t>
  </si>
  <si>
    <t>Total Regulatory Accounts Seeking Disposition – Group 1 &amp; 2</t>
  </si>
  <si>
    <t>Total Regulatory Accounts Not Seeking Disposition – Group 1 &amp; 2</t>
  </si>
  <si>
    <t>Total Distribution Regulatory Accounts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</si>
</sst>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8" formatCode="&quot;$&quot;#,##0.00_);[Red]\(&quot;$&quot;#,##0.00\)"/>
    <numFmt numFmtId="44" formatCode="_(&quot;$&quot;* #,##0.00_);_(&quot;$&quot;* \(#,##0.00\);_(&quot;$&quot;* &quot;-&quot;??_);_(@_)"/>
    <numFmt numFmtId="43" formatCode="_(* #,##0.00_);_(* \(#,##0.00\);_(* &quot;-&quot;??_);_(@_)"/>
    <numFmt numFmtId="164" formatCode="0.0"/>
    <numFmt numFmtId="165" formatCode="&quot;$&quot;#,##0.00;[Red]\-&quot;$&quot;#,##0.00"/>
    <numFmt numFmtId="166" formatCode="&quot;$&quot;#,##0;[Red]\-&quot;$&quot;#,##0"/>
    <numFmt numFmtId="167" formatCode="#,##0;[Red]\(#,##0\)"/>
    <numFmt numFmtId="168" formatCode="_-* #,##0.00_-;\-* #,##0.00_-;_-* &quot;-&quot;??_-;_-@_-"/>
    <numFmt numFmtId="169" formatCode="_-* #,##0_-;\-* #,##0_-;_-* &quot;-&quot;??_-;_-@_-"/>
    <numFmt numFmtId="170" formatCode="0.0%"/>
    <numFmt numFmtId="171" formatCode="_-&quot;$&quot;* #,##0_-;\-&quot;$&quot;* #,##0_-;_-&quot;$&quot;* &quot;-&quot;??_-;_-@_-"/>
    <numFmt numFmtId="172" formatCode="_-&quot;$&quot;* #,##0.00_-;\-&quot;$&quot;* #,##0.00_-;_-&quot;$&quot;* &quot;-&quot;??_-;_-@_-"/>
    <numFmt numFmtId="173" formatCode="&quot;$&quot;#,##0.0000_);[Red]\(&quot;$&quot;#,##0.0000\)"/>
    <numFmt numFmtId="174" formatCode="_-* #,##0.0000_-;\-* #,##0.0000_-;_-* &quot;-&quot;??_-;_-@_-"/>
    <numFmt numFmtId="175" formatCode="_(&quot;$&quot;* #,##0_);_(&quot;$&quot;* \(#,##0\);_(&quot;$&quot;* &quot;-&quot;??_);_(@_)"/>
    <numFmt numFmtId="176" formatCode="&quot;$&quot;#,##0.00;[Red]&quot;$&quot;#,##0.00"/>
  </numFmts>
  <fonts count="53"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b/>
      <sz val="11"/>
      <color theme="1"/>
      <name val="Arial"/>
      <family val="2"/>
    </font>
    <font>
      <sz val="11"/>
      <color theme="1"/>
      <name val="Arial"/>
      <family val="2"/>
    </font>
    <font>
      <i/>
      <sz val="11"/>
      <color theme="0" tint="-0.34998626667073579"/>
      <name val="Arial"/>
      <family val="2"/>
    </font>
    <font>
      <b/>
      <u/>
      <sz val="11"/>
      <color theme="1"/>
      <name val="Arial"/>
      <family val="2"/>
    </font>
    <font>
      <sz val="11"/>
      <color rgb="FFFF0000"/>
      <name val="Arial"/>
      <family val="2"/>
    </font>
    <font>
      <i/>
      <sz val="11"/>
      <color theme="1"/>
      <name val="Arial"/>
      <family val="2"/>
    </font>
    <font>
      <b/>
      <u/>
      <sz val="11"/>
      <color theme="1"/>
      <name val="Calibri"/>
      <family val="2"/>
      <scheme val="minor"/>
    </font>
    <font>
      <b/>
      <u/>
      <sz val="10"/>
      <name val="Arial"/>
      <family val="2"/>
    </font>
    <font>
      <sz val="10"/>
      <name val="Arial"/>
      <family val="2"/>
    </font>
    <font>
      <sz val="8"/>
      <color theme="1"/>
      <name val="Calibri"/>
      <family val="2"/>
    </font>
    <font>
      <sz val="12"/>
      <color theme="1"/>
      <name val="Arial"/>
      <family val="2"/>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b/>
      <sz val="10"/>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9"/>
      <color indexed="81"/>
      <name val="Tahoma"/>
      <family val="2"/>
    </font>
    <font>
      <sz val="9"/>
      <color indexed="81"/>
      <name val="Tahoma"/>
      <family val="2"/>
    </font>
    <font>
      <sz val="10"/>
      <color rgb="FFFF0000"/>
      <name val="Arial"/>
      <family val="2"/>
    </font>
    <font>
      <b/>
      <sz val="11"/>
      <color indexed="12"/>
      <name val="Arial"/>
      <family val="2"/>
    </font>
    <font>
      <b/>
      <vertAlign val="superscript"/>
      <sz val="11"/>
      <color indexed="12"/>
      <name val="Arial"/>
      <family val="2"/>
    </font>
    <font>
      <b/>
      <sz val="10"/>
      <name val="Arial"/>
      <family val="2"/>
    </font>
    <font>
      <b/>
      <sz val="8"/>
      <color rgb="FFFF0000"/>
      <name val="Arial"/>
      <family val="2"/>
    </font>
    <font>
      <b/>
      <sz val="10"/>
      <color rgb="FFFF0000"/>
      <name val="Arial"/>
      <family val="2"/>
    </font>
    <font>
      <b/>
      <sz val="10"/>
      <color rgb="FF0070C0"/>
      <name val="Arial"/>
      <family val="2"/>
    </font>
    <font>
      <b/>
      <vertAlign val="superscript"/>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vertAlign val="superscript"/>
      <sz val="10"/>
      <name val="Arial"/>
      <family val="2"/>
    </font>
    <font>
      <b/>
      <sz val="11"/>
      <color theme="0"/>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sz val="10"/>
      <color theme="1"/>
      <name val="Arial"/>
      <family val="2"/>
    </font>
    <font>
      <b/>
      <sz val="10"/>
      <color theme="1"/>
      <name val="Arial"/>
      <family val="2"/>
    </font>
    <font>
      <sz val="12"/>
      <color theme="1"/>
      <name val="Calibri"/>
      <family val="2"/>
      <scheme val="minor"/>
    </font>
    <font>
      <sz val="8"/>
      <color rgb="FF000000"/>
      <name val="Tahoma"/>
      <family val="2"/>
    </font>
    <font>
      <sz val="11"/>
      <color rgb="FF000000"/>
      <name val="Calibri"/>
      <family val="2"/>
    </font>
    <font>
      <sz val="12"/>
      <color rgb="FFFF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patternFill>
    </fill>
    <fill>
      <patternFill patternType="solid">
        <fgColor theme="0" tint="-4.9989318521683403E-2"/>
        <bgColor indexed="64"/>
      </patternFill>
    </fill>
    <fill>
      <patternFill patternType="solid">
        <fgColor rgb="FFFFC000"/>
        <bgColor indexed="64"/>
      </patternFill>
    </fill>
    <fill>
      <patternFill patternType="solid">
        <fgColor rgb="FFEBF1DE"/>
        <bgColor indexed="64"/>
      </patternFill>
    </fill>
    <fill>
      <patternFill patternType="solid">
        <fgColor rgb="FFA6A6A6"/>
        <bgColor indexed="64"/>
      </patternFill>
    </fill>
    <fill>
      <patternFill patternType="solid">
        <fgColor indexed="9"/>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
      <patternFill patternType="solid">
        <fgColor theme="5"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bottom/>
      <diagonal/>
    </border>
    <border>
      <left style="medium">
        <color indexed="64"/>
      </left>
      <right/>
      <top/>
      <bottom/>
      <diagonal/>
    </border>
    <border>
      <left style="thin">
        <color rgb="FF979991"/>
      </left>
      <right/>
      <top style="thin">
        <color rgb="FF979991"/>
      </top>
      <bottom style="thin">
        <color rgb="FF97999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top/>
      <bottom/>
      <diagonal/>
    </border>
    <border>
      <left/>
      <right/>
      <top/>
      <bottom style="medium">
        <color indexed="12"/>
      </bottom>
      <diagonal/>
    </border>
    <border>
      <left style="thin">
        <color auto="1"/>
      </left>
      <right/>
      <top/>
      <bottom style="medium">
        <color indexed="12"/>
      </bottom>
      <diagonal/>
    </border>
    <border>
      <left/>
      <right style="medium">
        <color indexed="64"/>
      </right>
      <top/>
      <bottom style="medium">
        <color indexed="12"/>
      </bottom>
      <diagonal/>
    </border>
    <border>
      <left style="thin">
        <color auto="1"/>
      </left>
      <right/>
      <top style="medium">
        <color indexed="12"/>
      </top>
      <bottom/>
      <diagonal/>
    </border>
    <border>
      <left/>
      <right style="medium">
        <color indexed="64"/>
      </right>
      <top style="medium">
        <color indexed="12"/>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style="medium">
        <color indexed="9"/>
      </bottom>
      <diagonal/>
    </border>
    <border>
      <left style="thin">
        <color indexed="64"/>
      </left>
      <right style="medium">
        <color indexed="9"/>
      </right>
      <top style="medium">
        <color indexed="9"/>
      </top>
      <bottom style="medium">
        <color indexed="9"/>
      </bottom>
      <diagonal/>
    </border>
    <border>
      <left style="thin">
        <color indexed="64"/>
      </left>
      <right style="medium">
        <color indexed="9"/>
      </right>
      <top style="medium">
        <color indexed="9"/>
      </top>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9"/>
      </left>
      <right style="medium">
        <color indexed="9"/>
      </right>
      <top style="medium">
        <color indexed="9"/>
      </top>
      <bottom/>
      <diagonal/>
    </border>
    <border>
      <left style="medium">
        <color indexed="64"/>
      </left>
      <right/>
      <top/>
      <bottom style="medium">
        <color indexed="64"/>
      </bottom>
      <diagonal/>
    </border>
    <border>
      <left/>
      <right style="medium">
        <color indexed="64"/>
      </right>
      <top/>
      <bottom style="medium">
        <color auto="1"/>
      </bottom>
      <diagonal/>
    </border>
    <border>
      <left/>
      <right/>
      <top/>
      <bottom style="medium">
        <color auto="1"/>
      </bottom>
      <diagonal/>
    </border>
    <border>
      <left style="thin">
        <color indexed="64"/>
      </left>
      <right/>
      <top style="medium">
        <color indexed="9"/>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style="medium">
        <color indexed="9"/>
      </right>
      <top style="medium">
        <color indexed="9"/>
      </top>
      <bottom/>
      <diagonal/>
    </border>
    <border>
      <left/>
      <right style="medium">
        <color indexed="64"/>
      </right>
      <top/>
      <bottom style="medium">
        <color indexed="64"/>
      </bottom>
      <diagonal/>
    </border>
    <border>
      <left style="medium">
        <color indexed="64"/>
      </left>
      <right/>
      <top style="medium">
        <color indexed="9"/>
      </top>
      <bottom style="medium">
        <color indexed="64"/>
      </bottom>
      <diagonal/>
    </border>
    <border>
      <left/>
      <right/>
      <top/>
      <bottom style="medium">
        <color indexed="64"/>
      </bottom>
      <diagonal/>
    </border>
    <border>
      <left/>
      <right style="medium">
        <color indexed="64"/>
      </right>
      <top/>
      <bottom style="medium">
        <color indexed="39"/>
      </bottom>
      <diagonal/>
    </border>
    <border>
      <left/>
      <right/>
      <top style="thin">
        <color theme="0"/>
      </top>
      <bottom style="thin">
        <color theme="0"/>
      </bottom>
      <diagonal/>
    </border>
    <border>
      <left/>
      <right/>
      <top style="medium">
        <color indexed="9"/>
      </top>
      <bottom/>
      <diagonal/>
    </border>
    <border>
      <left style="medium">
        <color indexed="64"/>
      </left>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top style="medium">
        <color indexed="9"/>
      </top>
      <bottom/>
      <diagonal/>
    </border>
    <border>
      <left/>
      <right style="thin">
        <color theme="0"/>
      </right>
      <top style="thin">
        <color theme="0"/>
      </top>
      <bottom style="thin">
        <color theme="0"/>
      </bottom>
      <diagonal/>
    </border>
    <border>
      <left/>
      <right/>
      <top style="medium">
        <color indexed="9"/>
      </top>
      <bottom style="medium">
        <color indexed="64"/>
      </bottom>
      <diagonal/>
    </border>
  </borders>
  <cellStyleXfs count="34">
    <xf numFmtId="0" fontId="0" fillId="0" borderId="0"/>
    <xf numFmtId="44"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 fillId="0" borderId="0"/>
    <xf numFmtId="43" fontId="1" fillId="0" borderId="0" applyFont="0" applyFill="0" applyBorder="0" applyAlignment="0" applyProtection="0"/>
    <xf numFmtId="172" fontId="12"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43" fontId="1" fillId="0" borderId="0" applyFont="0" applyFill="0" applyBorder="0" applyAlignment="0" applyProtection="0"/>
  </cellStyleXfs>
  <cellXfs count="729">
    <xf numFmtId="0" fontId="0" fillId="0" borderId="0" xfId="0"/>
    <xf numFmtId="0" fontId="1" fillId="0" borderId="0" xfId="2" applyProtection="1"/>
    <xf numFmtId="0" fontId="1" fillId="0" borderId="0" xfId="2" applyAlignment="1" applyProtection="1">
      <alignment horizontal="center"/>
    </xf>
    <xf numFmtId="0" fontId="0" fillId="0" borderId="1" xfId="0" applyBorder="1"/>
    <xf numFmtId="0" fontId="1" fillId="0" borderId="0" xfId="2" applyFill="1" applyProtection="1"/>
    <xf numFmtId="0" fontId="1" fillId="2" borderId="0" xfId="2" applyFill="1" applyAlignment="1" applyProtection="1">
      <alignment horizontal="left"/>
    </xf>
    <xf numFmtId="0" fontId="3" fillId="0" borderId="0" xfId="2" applyFont="1" applyProtection="1"/>
    <xf numFmtId="164" fontId="2" fillId="0" borderId="0" xfId="2" applyNumberFormat="1" applyFont="1" applyAlignment="1" applyProtection="1">
      <alignment horizontal="left"/>
    </xf>
    <xf numFmtId="0" fontId="4" fillId="0" borderId="0" xfId="2" applyFont="1" applyAlignment="1" applyProtection="1">
      <alignment horizontal="right" vertical="center"/>
    </xf>
    <xf numFmtId="0" fontId="1" fillId="0" borderId="0" xfId="2" applyAlignment="1" applyProtection="1">
      <alignment horizontal="right" vertical="center"/>
    </xf>
    <xf numFmtId="0" fontId="1" fillId="0" borderId="0" xfId="2" applyAlignment="1" applyProtection="1">
      <alignment vertical="center"/>
    </xf>
    <xf numFmtId="0" fontId="1" fillId="0" borderId="0" xfId="2" applyFill="1" applyAlignment="1" applyProtection="1">
      <alignment vertical="center"/>
    </xf>
    <xf numFmtId="0" fontId="4" fillId="0" borderId="0" xfId="2" applyFont="1" applyAlignment="1" applyProtection="1">
      <alignment horizontal="right" vertical="center" indent="1"/>
    </xf>
    <xf numFmtId="0" fontId="5" fillId="0" borderId="0" xfId="2" applyFont="1" applyProtection="1"/>
    <xf numFmtId="0" fontId="5" fillId="0" borderId="0" xfId="2" applyFont="1" applyAlignment="1" applyProtection="1">
      <alignment horizontal="right" vertical="center"/>
    </xf>
    <xf numFmtId="0" fontId="4" fillId="0" borderId="5" xfId="2" applyFont="1" applyFill="1" applyBorder="1" applyProtection="1"/>
    <xf numFmtId="0" fontId="4" fillId="0" borderId="0" xfId="2" applyFont="1" applyFill="1" applyBorder="1" applyProtection="1"/>
    <xf numFmtId="0" fontId="5" fillId="0" borderId="0" xfId="2" applyFont="1" applyFill="1" applyProtection="1"/>
    <xf numFmtId="0" fontId="5" fillId="0" borderId="0" xfId="2" applyFont="1" applyFill="1" applyAlignment="1" applyProtection="1">
      <alignment horizontal="right" vertical="center"/>
    </xf>
    <xf numFmtId="0" fontId="5" fillId="0" borderId="0" xfId="2" applyFont="1" applyFill="1" applyAlignment="1" applyProtection="1">
      <alignment vertical="center"/>
    </xf>
    <xf numFmtId="0" fontId="5" fillId="0" borderId="0" xfId="2" applyFont="1" applyFill="1" applyAlignment="1" applyProtection="1">
      <alignment horizontal="center"/>
    </xf>
    <xf numFmtId="0" fontId="7" fillId="0" borderId="0" xfId="2" applyFont="1" applyFill="1" applyBorder="1" applyProtection="1"/>
    <xf numFmtId="0" fontId="5" fillId="0" borderId="0" xfId="2" applyFont="1" applyFill="1" applyBorder="1" applyAlignment="1" applyProtection="1">
      <alignment wrapText="1"/>
    </xf>
    <xf numFmtId="0" fontId="0" fillId="0" borderId="0" xfId="0" applyAlignment="1">
      <alignment wrapText="1"/>
    </xf>
    <xf numFmtId="0" fontId="0" fillId="0" borderId="0" xfId="0" applyAlignment="1">
      <alignment horizontal="center"/>
    </xf>
    <xf numFmtId="0" fontId="8" fillId="0" borderId="0" xfId="2" applyFont="1" applyFill="1" applyProtection="1"/>
    <xf numFmtId="0" fontId="5" fillId="0" borderId="0" xfId="2" applyFont="1" applyFill="1" applyBorder="1" applyProtection="1"/>
    <xf numFmtId="0" fontId="5" fillId="3" borderId="6" xfId="2" applyFont="1" applyFill="1" applyBorder="1" applyAlignment="1" applyProtection="1">
      <alignment horizontal="center"/>
      <protection locked="0"/>
    </xf>
    <xf numFmtId="0" fontId="9" fillId="0" borderId="0" xfId="2" applyFont="1" applyFill="1" applyBorder="1" applyAlignment="1" applyProtection="1">
      <alignment horizontal="left"/>
    </xf>
    <xf numFmtId="0" fontId="5" fillId="0" borderId="0" xfId="2" applyFont="1" applyFill="1" applyBorder="1" applyAlignment="1" applyProtection="1">
      <alignment horizontal="left" wrapText="1"/>
    </xf>
    <xf numFmtId="0" fontId="5" fillId="0" borderId="0" xfId="2" applyFont="1" applyFill="1" applyBorder="1" applyAlignment="1" applyProtection="1">
      <alignment horizontal="center" vertical="center"/>
    </xf>
    <xf numFmtId="0" fontId="5" fillId="0" borderId="0" xfId="2" applyFont="1" applyFill="1" applyBorder="1" applyAlignment="1" applyProtection="1">
      <alignment horizontal="left" vertical="top" wrapText="1"/>
    </xf>
    <xf numFmtId="0" fontId="5" fillId="0" borderId="0" xfId="2" applyFont="1" applyFill="1" applyAlignment="1" applyProtection="1">
      <alignment horizontal="left" vertical="top" wrapText="1"/>
    </xf>
    <xf numFmtId="0" fontId="5" fillId="0" borderId="0" xfId="2" applyFont="1" applyFill="1" applyAlignment="1" applyProtection="1">
      <alignment horizontal="center" vertical="top" wrapText="1"/>
    </xf>
    <xf numFmtId="0" fontId="11" fillId="0" borderId="0" xfId="2" applyFont="1"/>
    <xf numFmtId="0" fontId="1" fillId="0" borderId="0" xfId="2"/>
    <xf numFmtId="0" fontId="1" fillId="0" borderId="0" xfId="2" applyAlignment="1">
      <alignment horizontal="center"/>
    </xf>
    <xf numFmtId="0" fontId="1" fillId="3" borderId="6" xfId="2" applyFill="1" applyBorder="1" applyProtection="1">
      <protection locked="0"/>
    </xf>
    <xf numFmtId="0" fontId="1" fillId="0" borderId="0" xfId="2" applyAlignment="1">
      <alignment wrapText="1"/>
    </xf>
    <xf numFmtId="0" fontId="1" fillId="0" borderId="6" xfId="2" applyBorder="1"/>
    <xf numFmtId="0" fontId="13" fillId="5" borderId="12" xfId="0" applyFont="1" applyFill="1" applyBorder="1" applyAlignment="1">
      <alignment horizontal="left" vertical="top" wrapText="1"/>
    </xf>
    <xf numFmtId="0" fontId="0" fillId="6" borderId="6" xfId="0" applyFill="1" applyBorder="1" applyProtection="1">
      <protection locked="0"/>
    </xf>
    <xf numFmtId="0" fontId="14" fillId="0" borderId="0" xfId="0" applyFont="1" applyBorder="1" applyAlignment="1">
      <alignment vertical="top"/>
    </xf>
    <xf numFmtId="0" fontId="14" fillId="0" borderId="0" xfId="0" applyFont="1" applyBorder="1" applyAlignment="1">
      <alignment vertical="center"/>
    </xf>
    <xf numFmtId="0" fontId="0" fillId="0" borderId="0" xfId="2" applyFont="1" applyProtection="1"/>
    <xf numFmtId="0" fontId="15" fillId="0" borderId="0" xfId="4" applyNumberFormat="1" applyFont="1" applyFill="1" applyProtection="1"/>
    <xf numFmtId="0" fontId="16" fillId="0" borderId="0" xfId="4" applyNumberFormat="1" applyFont="1" applyAlignment="1" applyProtection="1">
      <alignment wrapText="1"/>
    </xf>
    <xf numFmtId="0" fontId="18" fillId="0" borderId="15" xfId="4" applyNumberFormat="1" applyFont="1" applyBorder="1" applyAlignment="1" applyProtection="1">
      <alignment horizontal="center"/>
    </xf>
    <xf numFmtId="0" fontId="18" fillId="0" borderId="6" xfId="4" applyNumberFormat="1" applyFont="1" applyBorder="1" applyAlignment="1" applyProtection="1">
      <alignment horizontal="center"/>
    </xf>
    <xf numFmtId="0" fontId="18" fillId="0" borderId="15" xfId="4" applyNumberFormat="1" applyFont="1" applyBorder="1" applyAlignment="1" applyProtection="1"/>
    <xf numFmtId="0" fontId="22" fillId="0" borderId="16" xfId="4" applyFont="1" applyBorder="1" applyAlignment="1" applyProtection="1">
      <alignment vertical="center"/>
    </xf>
    <xf numFmtId="0" fontId="23" fillId="0" borderId="17" xfId="4" applyFont="1" applyBorder="1" applyProtection="1"/>
    <xf numFmtId="165" fontId="12" fillId="0" borderId="10" xfId="4" applyNumberFormat="1" applyBorder="1" applyProtection="1"/>
    <xf numFmtId="0" fontId="23" fillId="0" borderId="11" xfId="4" applyFont="1" applyBorder="1" applyProtection="1"/>
    <xf numFmtId="0" fontId="23" fillId="0" borderId="10" xfId="4" applyFont="1" applyBorder="1" applyAlignment="1" applyProtection="1">
      <alignment horizontal="center"/>
    </xf>
    <xf numFmtId="166" fontId="23" fillId="9" borderId="26" xfId="4" applyNumberFormat="1" applyFont="1" applyFill="1" applyBorder="1" applyProtection="1"/>
    <xf numFmtId="166" fontId="23" fillId="0" borderId="10" xfId="4" applyNumberFormat="1" applyFont="1" applyFill="1" applyBorder="1" applyProtection="1"/>
    <xf numFmtId="166" fontId="23" fillId="9" borderId="32" xfId="8" applyNumberFormat="1" applyFont="1" applyFill="1" applyBorder="1" applyProtection="1"/>
    <xf numFmtId="0" fontId="23" fillId="0" borderId="11" xfId="4" applyFont="1" applyBorder="1" applyAlignment="1" applyProtection="1"/>
    <xf numFmtId="166" fontId="23" fillId="9" borderId="32" xfId="6" applyNumberFormat="1" applyFont="1" applyFill="1" applyBorder="1" applyProtection="1"/>
    <xf numFmtId="166" fontId="23" fillId="9" borderId="30" xfId="4" applyNumberFormat="1" applyFont="1" applyFill="1" applyBorder="1" applyProtection="1"/>
    <xf numFmtId="166" fontId="23" fillId="9" borderId="26" xfId="6" applyNumberFormat="1" applyFont="1" applyFill="1" applyBorder="1" applyProtection="1"/>
    <xf numFmtId="0" fontId="23" fillId="0" borderId="11" xfId="4" applyFont="1" applyBorder="1" applyAlignment="1" applyProtection="1">
      <alignment horizontal="left"/>
    </xf>
    <xf numFmtId="0" fontId="23" fillId="0" borderId="11" xfId="2" applyFont="1" applyBorder="1" applyAlignment="1" applyProtection="1">
      <alignment horizontal="left" wrapText="1"/>
    </xf>
    <xf numFmtId="0" fontId="23" fillId="0" borderId="10" xfId="4" applyFont="1" applyBorder="1" applyAlignment="1" applyProtection="1">
      <alignment horizontal="center" vertical="top"/>
    </xf>
    <xf numFmtId="0" fontId="23" fillId="0" borderId="11" xfId="0" applyFont="1" applyBorder="1" applyAlignment="1" applyProtection="1">
      <alignment horizontal="left"/>
    </xf>
    <xf numFmtId="166" fontId="23" fillId="9" borderId="0" xfId="4" applyNumberFormat="1" applyFont="1" applyFill="1" applyBorder="1" applyProtection="1"/>
    <xf numFmtId="0" fontId="25" fillId="0" borderId="11" xfId="4" applyFont="1" applyFill="1" applyBorder="1" applyAlignment="1" applyProtection="1">
      <alignment horizontal="left"/>
    </xf>
    <xf numFmtId="0" fontId="23" fillId="0" borderId="10" xfId="4" applyFont="1" applyFill="1" applyBorder="1" applyAlignment="1" applyProtection="1">
      <alignment horizontal="center"/>
    </xf>
    <xf numFmtId="166" fontId="23" fillId="0" borderId="31" xfId="4" applyNumberFormat="1" applyFont="1" applyFill="1" applyBorder="1" applyProtection="1">
      <protection locked="0"/>
    </xf>
    <xf numFmtId="0" fontId="23" fillId="0" borderId="10" xfId="4" applyFont="1" applyBorder="1" applyProtection="1"/>
    <xf numFmtId="0" fontId="16" fillId="0" borderId="11" xfId="4" applyFont="1" applyBorder="1" applyAlignment="1" applyProtection="1"/>
    <xf numFmtId="166" fontId="23" fillId="0" borderId="10" xfId="4" applyNumberFormat="1" applyFont="1" applyBorder="1" applyProtection="1"/>
    <xf numFmtId="0" fontId="16" fillId="0" borderId="10" xfId="4" applyFont="1" applyBorder="1" applyAlignment="1" applyProtection="1"/>
    <xf numFmtId="0" fontId="16" fillId="0" borderId="11" xfId="4" applyFont="1" applyBorder="1" applyAlignment="1" applyProtection="1">
      <alignment horizontal="left"/>
    </xf>
    <xf numFmtId="0" fontId="16" fillId="0" borderId="10" xfId="4" applyFont="1" applyBorder="1" applyAlignment="1" applyProtection="1">
      <alignment horizontal="center"/>
    </xf>
    <xf numFmtId="0" fontId="23" fillId="0" borderId="33" xfId="4" applyFont="1" applyBorder="1" applyProtection="1"/>
    <xf numFmtId="0" fontId="23" fillId="0" borderId="34" xfId="4" applyFont="1" applyBorder="1" applyAlignment="1" applyProtection="1">
      <alignment horizontal="center"/>
    </xf>
    <xf numFmtId="166" fontId="23" fillId="0" borderId="35" xfId="4" applyNumberFormat="1" applyFont="1" applyFill="1" applyBorder="1" applyProtection="1"/>
    <xf numFmtId="166" fontId="23" fillId="0" borderId="36" xfId="4" applyNumberFormat="1" applyFont="1" applyFill="1" applyBorder="1" applyProtection="1"/>
    <xf numFmtId="166" fontId="23" fillId="0" borderId="33" xfId="4" applyNumberFormat="1" applyFont="1" applyFill="1" applyBorder="1" applyProtection="1"/>
    <xf numFmtId="166" fontId="0" fillId="0" borderId="0" xfId="0" applyNumberFormat="1"/>
    <xf numFmtId="0" fontId="28" fillId="0" borderId="0" xfId="4" applyNumberFormat="1" applyFont="1" applyProtection="1"/>
    <xf numFmtId="0" fontId="12" fillId="0" borderId="0" xfId="4"/>
    <xf numFmtId="166" fontId="28" fillId="0" borderId="0" xfId="4" applyNumberFormat="1" applyFont="1" applyProtection="1"/>
    <xf numFmtId="0" fontId="28" fillId="0" borderId="0" xfId="12" applyFont="1" applyProtection="1"/>
    <xf numFmtId="0" fontId="0" fillId="0" borderId="11" xfId="0" applyBorder="1"/>
    <xf numFmtId="0" fontId="0" fillId="0" borderId="10" xfId="0" applyBorder="1"/>
    <xf numFmtId="37" fontId="23" fillId="0" borderId="0" xfId="13" applyNumberFormat="1" applyFont="1"/>
    <xf numFmtId="0" fontId="12" fillId="0" borderId="0" xfId="14" applyBorder="1" applyAlignment="1">
      <alignment horizontal="center"/>
    </xf>
    <xf numFmtId="0" fontId="23" fillId="0" borderId="10" xfId="0" applyFont="1" applyBorder="1" applyAlignment="1" applyProtection="1">
      <alignment horizontal="center"/>
    </xf>
    <xf numFmtId="0" fontId="23" fillId="0" borderId="11" xfId="0" applyFont="1" applyBorder="1" applyAlignment="1" applyProtection="1">
      <alignment wrapText="1"/>
    </xf>
    <xf numFmtId="0" fontId="23" fillId="0" borderId="11" xfId="0" applyFont="1" applyFill="1" applyBorder="1" applyAlignment="1" applyProtection="1">
      <alignment wrapText="1"/>
    </xf>
    <xf numFmtId="0" fontId="23" fillId="0" borderId="10" xfId="0" applyFont="1" applyFill="1" applyBorder="1" applyProtection="1"/>
    <xf numFmtId="0" fontId="0" fillId="0" borderId="0" xfId="0" applyFill="1"/>
    <xf numFmtId="0" fontId="16" fillId="0" borderId="11" xfId="0" applyFont="1" applyFill="1" applyBorder="1" applyAlignment="1" applyProtection="1">
      <alignment wrapText="1"/>
    </xf>
    <xf numFmtId="0" fontId="23" fillId="0" borderId="10" xfId="0" applyFont="1" applyBorder="1" applyAlignment="1" applyProtection="1">
      <alignment horizontal="center" vertical="center"/>
    </xf>
    <xf numFmtId="0" fontId="29" fillId="0" borderId="11" xfId="2" applyFont="1" applyBorder="1" applyAlignment="1" applyProtection="1">
      <alignment wrapText="1"/>
    </xf>
    <xf numFmtId="0" fontId="29" fillId="0" borderId="10" xfId="2" applyFont="1" applyBorder="1" applyAlignment="1" applyProtection="1">
      <alignment horizontal="center"/>
    </xf>
    <xf numFmtId="0" fontId="29" fillId="0" borderId="11" xfId="2" applyFont="1" applyFill="1" applyBorder="1" applyAlignment="1" applyProtection="1">
      <alignment wrapText="1"/>
    </xf>
    <xf numFmtId="0" fontId="29" fillId="0" borderId="10" xfId="2" applyFont="1" applyFill="1" applyBorder="1" applyAlignment="1" applyProtection="1">
      <alignment horizontal="center"/>
    </xf>
    <xf numFmtId="0" fontId="31" fillId="0" borderId="0" xfId="14" applyFont="1" applyProtection="1"/>
    <xf numFmtId="0" fontId="24" fillId="0" borderId="0" xfId="14" applyFont="1" applyAlignment="1" applyProtection="1">
      <alignment vertical="top"/>
    </xf>
    <xf numFmtId="0" fontId="0" fillId="0" borderId="0" xfId="0" applyProtection="1"/>
    <xf numFmtId="0" fontId="12" fillId="0" borderId="0" xfId="14" applyFont="1" applyAlignment="1" applyProtection="1">
      <alignment horizontal="left" vertical="top" wrapText="1"/>
    </xf>
    <xf numFmtId="165" fontId="12" fillId="0" borderId="0" xfId="14" applyNumberFormat="1" applyAlignment="1" applyProtection="1">
      <alignment vertical="top"/>
    </xf>
    <xf numFmtId="0" fontId="12" fillId="0" borderId="0" xfId="14" applyFont="1" applyAlignment="1" applyProtection="1">
      <alignment vertical="top" wrapText="1"/>
    </xf>
    <xf numFmtId="0" fontId="12" fillId="0" borderId="0" xfId="14" applyFont="1" applyFill="1" applyAlignment="1" applyProtection="1">
      <alignment horizontal="left" vertical="top" wrapText="1"/>
    </xf>
    <xf numFmtId="0" fontId="0" fillId="0" borderId="0" xfId="0" applyAlignment="1" applyProtection="1">
      <alignment vertical="center"/>
    </xf>
    <xf numFmtId="165" fontId="12" fillId="0" borderId="0" xfId="4" applyNumberFormat="1" applyBorder="1" applyProtection="1"/>
    <xf numFmtId="165" fontId="12" fillId="0" borderId="0" xfId="4" applyNumberFormat="1" applyFill="1" applyBorder="1" applyProtection="1"/>
    <xf numFmtId="166" fontId="12" fillId="0" borderId="7" xfId="4" applyNumberFormat="1" applyFill="1" applyBorder="1" applyProtection="1">
      <protection locked="0"/>
    </xf>
    <xf numFmtId="166" fontId="23" fillId="8" borderId="31" xfId="4" applyNumberFormat="1" applyFont="1" applyFill="1" applyBorder="1" applyProtection="1">
      <protection locked="0"/>
    </xf>
    <xf numFmtId="165" fontId="12" fillId="0" borderId="9" xfId="4" applyNumberFormat="1" applyBorder="1" applyProtection="1">
      <protection locked="0"/>
    </xf>
    <xf numFmtId="0" fontId="0" fillId="0" borderId="0" xfId="0" applyProtection="1">
      <protection locked="0"/>
    </xf>
    <xf numFmtId="0" fontId="12" fillId="0" borderId="0" xfId="0" applyFont="1" applyAlignment="1" applyProtection="1">
      <alignment horizontal="left" vertical="top" wrapText="1"/>
    </xf>
    <xf numFmtId="0" fontId="0" fillId="0" borderId="0" xfId="0" applyAlignment="1" applyProtection="1">
      <alignment horizontal="center" vertical="center"/>
    </xf>
    <xf numFmtId="0" fontId="12" fillId="0" borderId="1" xfId="0" applyFont="1" applyBorder="1" applyAlignment="1" applyProtection="1">
      <alignment horizontal="center" vertical="center"/>
    </xf>
    <xf numFmtId="0" fontId="12" fillId="0" borderId="1" xfId="0" applyFont="1" applyBorder="1" applyAlignment="1" applyProtection="1">
      <alignment horizontal="center" wrapText="1"/>
    </xf>
    <xf numFmtId="0" fontId="12" fillId="4" borderId="1" xfId="0" applyFont="1" applyFill="1" applyBorder="1" applyProtection="1">
      <protection locked="0"/>
    </xf>
    <xf numFmtId="0" fontId="12" fillId="3" borderId="1" xfId="0" applyFont="1" applyFill="1" applyBorder="1" applyProtection="1">
      <protection locked="0"/>
    </xf>
    <xf numFmtId="169" fontId="12" fillId="4" borderId="1" xfId="16" applyNumberFormat="1" applyFont="1" applyFill="1" applyBorder="1" applyProtection="1">
      <protection locked="0"/>
    </xf>
    <xf numFmtId="169" fontId="12" fillId="4" borderId="1" xfId="17" applyNumberFormat="1" applyFont="1" applyFill="1" applyBorder="1" applyProtection="1">
      <protection locked="0"/>
    </xf>
    <xf numFmtId="169" fontId="12" fillId="4" borderId="1" xfId="18" applyNumberFormat="1" applyFont="1" applyFill="1" applyBorder="1" applyProtection="1">
      <protection locked="0"/>
    </xf>
    <xf numFmtId="169" fontId="12" fillId="4" borderId="1" xfId="19" applyNumberFormat="1" applyFont="1" applyFill="1" applyBorder="1" applyProtection="1">
      <protection locked="0"/>
    </xf>
    <xf numFmtId="169" fontId="12" fillId="4" borderId="1" xfId="20" applyNumberFormat="1" applyFont="1" applyFill="1" applyBorder="1" applyProtection="1">
      <protection locked="0"/>
    </xf>
    <xf numFmtId="169" fontId="12" fillId="2" borderId="1" xfId="16" applyNumberFormat="1" applyFont="1" applyFill="1" applyBorder="1" applyProtection="1"/>
    <xf numFmtId="170" fontId="12" fillId="7" borderId="1" xfId="16" applyNumberFormat="1" applyFont="1" applyFill="1" applyBorder="1" applyProtection="1">
      <protection locked="0"/>
    </xf>
    <xf numFmtId="169" fontId="12" fillId="0" borderId="1" xfId="16" applyNumberFormat="1" applyFont="1" applyBorder="1" applyProtection="1"/>
    <xf numFmtId="169" fontId="31" fillId="0" borderId="1" xfId="16" applyNumberFormat="1" applyFont="1" applyBorder="1" applyProtection="1"/>
    <xf numFmtId="9" fontId="12" fillId="4" borderId="1" xfId="21" applyFont="1" applyFill="1" applyBorder="1" applyProtection="1">
      <protection locked="0"/>
    </xf>
    <xf numFmtId="170" fontId="12" fillId="4" borderId="1" xfId="22" applyNumberFormat="1" applyFont="1" applyFill="1" applyBorder="1" applyProtection="1">
      <protection locked="0"/>
    </xf>
    <xf numFmtId="9" fontId="12" fillId="4" borderId="1" xfId="22" applyFont="1" applyFill="1" applyBorder="1" applyProtection="1">
      <protection locked="0"/>
    </xf>
    <xf numFmtId="167" fontId="12" fillId="4" borderId="1" xfId="16" applyNumberFormat="1" applyFont="1" applyFill="1" applyBorder="1" applyProtection="1">
      <protection locked="0"/>
    </xf>
    <xf numFmtId="169" fontId="12" fillId="4" borderId="1" xfId="0" applyNumberFormat="1" applyFont="1" applyFill="1" applyBorder="1" applyAlignment="1" applyProtection="1">
      <alignment horizontal="right" vertical="center"/>
      <protection locked="0"/>
    </xf>
    <xf numFmtId="0" fontId="12" fillId="4" borderId="1" xfId="0" applyFont="1" applyFill="1" applyBorder="1" applyAlignment="1" applyProtection="1">
      <alignment horizontal="left" vertical="center"/>
    </xf>
    <xf numFmtId="0" fontId="12" fillId="3" borderId="1" xfId="0" applyFont="1" applyFill="1" applyBorder="1" applyAlignment="1" applyProtection="1">
      <alignment horizontal="center" vertical="center"/>
    </xf>
    <xf numFmtId="0" fontId="0" fillId="12" borderId="0" xfId="0" applyFill="1" applyProtection="1"/>
    <xf numFmtId="0" fontId="12" fillId="4" borderId="1" xfId="0" applyFont="1" applyFill="1" applyBorder="1" applyAlignment="1" applyProtection="1">
      <alignment horizontal="left" vertical="center"/>
      <protection locked="0"/>
    </xf>
    <xf numFmtId="0" fontId="31" fillId="0" borderId="0" xfId="0" applyFont="1" applyProtection="1"/>
    <xf numFmtId="0" fontId="31" fillId="0" borderId="1" xfId="0" applyFont="1" applyBorder="1" applyProtection="1"/>
    <xf numFmtId="3" fontId="31" fillId="0" borderId="1" xfId="0" applyNumberFormat="1" applyFont="1" applyBorder="1" applyProtection="1"/>
    <xf numFmtId="171" fontId="31" fillId="0" borderId="1" xfId="1" applyNumberFormat="1" applyFont="1" applyBorder="1" applyProtection="1"/>
    <xf numFmtId="9" fontId="31" fillId="0" borderId="1" xfId="22" applyFont="1" applyBorder="1" applyProtection="1"/>
    <xf numFmtId="169" fontId="31" fillId="2" borderId="1" xfId="16" applyNumberFormat="1" applyFont="1" applyFill="1" applyBorder="1" applyProtection="1"/>
    <xf numFmtId="0" fontId="12" fillId="0" borderId="0" xfId="0" applyFont="1" applyProtection="1"/>
    <xf numFmtId="0" fontId="38" fillId="0" borderId="0" xfId="0" applyFont="1" applyAlignment="1" applyProtection="1">
      <alignment horizontal="right" indent="1"/>
    </xf>
    <xf numFmtId="171" fontId="38" fillId="0" borderId="0" xfId="1" applyNumberFormat="1" applyFont="1" applyAlignment="1" applyProtection="1">
      <alignment horizontal="right" indent="1"/>
    </xf>
    <xf numFmtId="171" fontId="38" fillId="0" borderId="0" xfId="0" applyNumberFormat="1" applyFont="1" applyAlignment="1" applyProtection="1">
      <alignment horizontal="right" indent="1"/>
    </xf>
    <xf numFmtId="169" fontId="0" fillId="0" borderId="0" xfId="0" applyNumberFormat="1" applyProtection="1"/>
    <xf numFmtId="0" fontId="39" fillId="0" borderId="0" xfId="0" applyFont="1" applyProtection="1"/>
    <xf numFmtId="0" fontId="4" fillId="0" borderId="0" xfId="23" applyFont="1" applyAlignment="1">
      <alignment horizontal="left"/>
    </xf>
    <xf numFmtId="0" fontId="4" fillId="0" borderId="0" xfId="23" applyFont="1" applyAlignment="1" applyProtection="1">
      <alignment horizontal="left" vertical="center" wrapText="1"/>
    </xf>
    <xf numFmtId="0" fontId="1" fillId="0" borderId="1" xfId="23" applyFill="1" applyBorder="1" applyAlignment="1" applyProtection="1">
      <alignment horizontal="center"/>
    </xf>
    <xf numFmtId="0" fontId="1" fillId="0" borderId="0" xfId="23"/>
    <xf numFmtId="0" fontId="42" fillId="0" borderId="0" xfId="23" applyFont="1"/>
    <xf numFmtId="0" fontId="44" fillId="0" borderId="0" xfId="23" applyFont="1" applyAlignment="1">
      <alignment vertical="top"/>
    </xf>
    <xf numFmtId="0" fontId="3" fillId="0" borderId="0" xfId="23" applyFont="1" applyAlignment="1">
      <alignment horizontal="left"/>
    </xf>
    <xf numFmtId="0" fontId="3" fillId="0" borderId="0" xfId="23" applyFont="1"/>
    <xf numFmtId="0" fontId="4" fillId="0" borderId="0" xfId="23" applyFont="1" applyAlignment="1">
      <alignment horizontal="left" vertical="center"/>
    </xf>
    <xf numFmtId="0" fontId="1" fillId="3" borderId="1" xfId="23" applyFill="1" applyBorder="1" applyAlignment="1" applyProtection="1">
      <alignment horizontal="center"/>
      <protection locked="0"/>
    </xf>
    <xf numFmtId="0" fontId="3" fillId="0" borderId="0" xfId="23" applyFont="1" applyAlignment="1">
      <alignment wrapText="1"/>
    </xf>
    <xf numFmtId="0" fontId="4" fillId="0" borderId="0" xfId="23" applyFont="1" applyAlignment="1" applyProtection="1">
      <alignment horizontal="left" wrapText="1"/>
    </xf>
    <xf numFmtId="169" fontId="0" fillId="4" borderId="1" xfId="24" applyNumberFormat="1" applyFont="1" applyFill="1" applyBorder="1" applyProtection="1">
      <protection locked="0"/>
    </xf>
    <xf numFmtId="0" fontId="43" fillId="0" borderId="0" xfId="23" applyFont="1"/>
    <xf numFmtId="0" fontId="45" fillId="0" borderId="0" xfId="23" applyFont="1"/>
    <xf numFmtId="0" fontId="46" fillId="0" borderId="0" xfId="23" applyFont="1"/>
    <xf numFmtId="0" fontId="3" fillId="0" borderId="37" xfId="23" applyFont="1" applyBorder="1" applyAlignment="1">
      <alignment horizontal="center"/>
    </xf>
    <xf numFmtId="0" fontId="3" fillId="0" borderId="38" xfId="23" applyFont="1" applyBorder="1" applyAlignment="1">
      <alignment horizontal="center"/>
    </xf>
    <xf numFmtId="0" fontId="3" fillId="0" borderId="1" xfId="23" applyFont="1" applyBorder="1" applyAlignment="1">
      <alignment horizontal="center"/>
    </xf>
    <xf numFmtId="0" fontId="1" fillId="0" borderId="37" xfId="23" applyBorder="1" applyAlignment="1">
      <alignment horizontal="left" vertical="top"/>
    </xf>
    <xf numFmtId="0" fontId="1" fillId="3" borderId="1" xfId="23" applyFill="1" applyBorder="1" applyProtection="1">
      <protection locked="0"/>
    </xf>
    <xf numFmtId="0" fontId="1" fillId="0" borderId="37" xfId="23" applyBorder="1" applyAlignment="1">
      <alignment horizontal="right"/>
    </xf>
    <xf numFmtId="0" fontId="1" fillId="0" borderId="42" xfId="23" applyBorder="1" applyAlignment="1">
      <alignment horizontal="left" vertical="top"/>
    </xf>
    <xf numFmtId="0" fontId="43" fillId="0" borderId="37" xfId="23" applyFont="1" applyFill="1" applyBorder="1"/>
    <xf numFmtId="0" fontId="1" fillId="0" borderId="42" xfId="23" applyBorder="1" applyAlignment="1">
      <alignment horizontal="right"/>
    </xf>
    <xf numFmtId="0" fontId="1" fillId="0" borderId="38" xfId="23" applyBorder="1" applyAlignment="1">
      <alignment vertical="top"/>
    </xf>
    <xf numFmtId="0" fontId="1" fillId="0" borderId="1" xfId="23" applyFill="1" applyBorder="1"/>
    <xf numFmtId="0" fontId="1" fillId="0" borderId="38" xfId="23" applyBorder="1" applyAlignment="1">
      <alignment horizontal="right"/>
    </xf>
    <xf numFmtId="0" fontId="1" fillId="0" borderId="1" xfId="23" applyFill="1" applyBorder="1" applyProtection="1">
      <protection locked="0"/>
    </xf>
    <xf numFmtId="0" fontId="1" fillId="0" borderId="37" xfId="23" applyBorder="1" applyAlignment="1">
      <alignment vertical="top"/>
    </xf>
    <xf numFmtId="0" fontId="1" fillId="0" borderId="42" xfId="23" applyBorder="1" applyAlignment="1">
      <alignment vertical="top"/>
    </xf>
    <xf numFmtId="0" fontId="1" fillId="0" borderId="0" xfId="23" applyBorder="1"/>
    <xf numFmtId="0" fontId="42" fillId="0" borderId="0" xfId="23" applyFont="1" applyFill="1"/>
    <xf numFmtId="0" fontId="1" fillId="0" borderId="0" xfId="23" applyFill="1" applyBorder="1" applyAlignment="1">
      <alignment horizontal="right"/>
    </xf>
    <xf numFmtId="0" fontId="1" fillId="0" borderId="0" xfId="23" applyFill="1"/>
    <xf numFmtId="169" fontId="0" fillId="0" borderId="0" xfId="24" applyNumberFormat="1" applyFont="1" applyFill="1"/>
    <xf numFmtId="0" fontId="5" fillId="0" borderId="0" xfId="23" applyFont="1" applyAlignment="1">
      <alignment wrapText="1"/>
    </xf>
    <xf numFmtId="0" fontId="4" fillId="0" borderId="40" xfId="23" applyFont="1" applyBorder="1" applyAlignment="1">
      <alignment horizontal="center" wrapText="1"/>
    </xf>
    <xf numFmtId="0" fontId="4" fillId="0" borderId="0" xfId="23" applyFont="1" applyBorder="1" applyAlignment="1">
      <alignment horizontal="center"/>
    </xf>
    <xf numFmtId="0" fontId="41" fillId="0" borderId="39" xfId="23" applyFont="1" applyBorder="1" applyAlignment="1">
      <alignment horizontal="center"/>
    </xf>
    <xf numFmtId="0" fontId="3" fillId="0" borderId="41" xfId="23" applyFont="1" applyBorder="1" applyAlignment="1">
      <alignment horizontal="center"/>
    </xf>
    <xf numFmtId="0" fontId="43" fillId="0" borderId="39" xfId="23" applyFont="1" applyBorder="1" applyAlignment="1">
      <alignment horizontal="left" vertical="top"/>
    </xf>
    <xf numFmtId="0" fontId="1" fillId="3" borderId="41" xfId="23" applyFill="1" applyBorder="1" applyProtection="1">
      <protection locked="0"/>
    </xf>
    <xf numFmtId="0" fontId="1" fillId="0" borderId="1" xfId="23" applyBorder="1" applyAlignment="1">
      <alignment horizontal="right"/>
    </xf>
    <xf numFmtId="169" fontId="0" fillId="4" borderId="40"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3" fillId="0" borderId="41" xfId="23" applyFont="1" applyFill="1" applyBorder="1"/>
    <xf numFmtId="0" fontId="43" fillId="0" borderId="39" xfId="23" applyFont="1" applyBorder="1" applyAlignment="1">
      <alignment vertical="top"/>
    </xf>
    <xf numFmtId="0" fontId="43" fillId="0" borderId="41" xfId="23" applyFont="1" applyFill="1" applyBorder="1" applyProtection="1">
      <protection locked="0"/>
    </xf>
    <xf numFmtId="0" fontId="12" fillId="0" borderId="0" xfId="0" applyFont="1" applyAlignment="1" applyProtection="1">
      <alignment horizontal="center"/>
    </xf>
    <xf numFmtId="0" fontId="31" fillId="0" borderId="37" xfId="0" applyFont="1" applyBorder="1" applyAlignment="1" applyProtection="1">
      <alignment horizontal="center" vertical="center" wrapText="1"/>
    </xf>
    <xf numFmtId="0" fontId="31" fillId="0" borderId="37" xfId="0" applyFont="1" applyBorder="1" applyAlignment="1" applyProtection="1">
      <alignment horizontal="center" vertical="center"/>
    </xf>
    <xf numFmtId="0" fontId="12" fillId="0" borderId="1" xfId="0" applyFont="1" applyBorder="1" applyProtection="1"/>
    <xf numFmtId="0" fontId="12" fillId="0" borderId="1" xfId="0" applyFont="1" applyFill="1" applyBorder="1" applyAlignment="1" applyProtection="1">
      <alignment horizontal="center"/>
    </xf>
    <xf numFmtId="167" fontId="12" fillId="0" borderId="1" xfId="1" applyNumberFormat="1" applyFont="1" applyBorder="1" applyAlignment="1" applyProtection="1">
      <alignment horizontal="center" vertical="center"/>
    </xf>
    <xf numFmtId="0" fontId="12" fillId="3" borderId="1" xfId="0" applyFont="1" applyFill="1" applyBorder="1" applyAlignment="1" applyProtection="1">
      <alignment horizontal="center" vertical="center"/>
      <protection locked="0"/>
    </xf>
    <xf numFmtId="0" fontId="12" fillId="0" borderId="1" xfId="0" applyFont="1" applyBorder="1" applyAlignment="1" applyProtection="1"/>
    <xf numFmtId="0" fontId="12" fillId="0" borderId="1" xfId="0" applyFont="1" applyFill="1" applyBorder="1" applyAlignment="1" applyProtection="1">
      <alignment horizontal="center" vertical="center"/>
      <protection locked="0"/>
    </xf>
    <xf numFmtId="167" fontId="12" fillId="0" borderId="1" xfId="16" applyNumberFormat="1" applyFont="1" applyBorder="1" applyAlignment="1" applyProtection="1">
      <alignment horizontal="center" vertical="center"/>
    </xf>
    <xf numFmtId="0" fontId="12" fillId="0" borderId="0" xfId="0" applyFont="1" applyFill="1" applyBorder="1" applyProtection="1"/>
    <xf numFmtId="167" fontId="12" fillId="0" borderId="1" xfId="25" applyNumberFormat="1" applyFont="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1" xfId="0" applyFont="1" applyBorder="1" applyAlignment="1" applyProtection="1">
      <alignment horizontal="left"/>
    </xf>
    <xf numFmtId="167" fontId="12" fillId="0" borderId="1" xfId="1" applyNumberFormat="1" applyFont="1" applyFill="1" applyBorder="1" applyAlignment="1" applyProtection="1">
      <alignment horizontal="center" vertical="center"/>
    </xf>
    <xf numFmtId="0" fontId="12" fillId="0" borderId="1" xfId="0" applyFont="1" applyBorder="1" applyAlignment="1" applyProtection="1">
      <alignment horizontal="center"/>
    </xf>
    <xf numFmtId="0" fontId="31" fillId="11" borderId="1" xfId="0" applyFont="1" applyFill="1" applyBorder="1" applyProtection="1">
      <protection locked="0"/>
    </xf>
    <xf numFmtId="167" fontId="31" fillId="11" borderId="1" xfId="1" applyNumberFormat="1" applyFont="1" applyFill="1" applyBorder="1" applyAlignment="1" applyProtection="1">
      <alignment horizontal="center" vertical="center"/>
      <protection locked="0"/>
    </xf>
    <xf numFmtId="167" fontId="31" fillId="11" borderId="1" xfId="0" applyNumberFormat="1" applyFont="1" applyFill="1" applyBorder="1" applyAlignment="1" applyProtection="1">
      <alignment horizontal="center" vertical="center"/>
      <protection locked="0"/>
    </xf>
    <xf numFmtId="0" fontId="31" fillId="0" borderId="0" xfId="0" applyFont="1" applyAlignment="1" applyProtection="1"/>
    <xf numFmtId="171" fontId="31" fillId="0" borderId="0" xfId="1" applyNumberFormat="1" applyFont="1" applyAlignment="1" applyProtection="1">
      <alignment horizontal="center"/>
    </xf>
    <xf numFmtId="0" fontId="31" fillId="0" borderId="0" xfId="0" applyFont="1" applyAlignment="1" applyProtection="1">
      <alignment horizontal="center" vertical="center"/>
      <protection locked="0"/>
    </xf>
    <xf numFmtId="0" fontId="12" fillId="0" borderId="1" xfId="0" applyFont="1" applyBorder="1" applyAlignment="1" applyProtection="1">
      <alignment horizontal="left" vertical="top" wrapText="1"/>
    </xf>
    <xf numFmtId="167" fontId="12" fillId="0" borderId="1" xfId="1" applyNumberFormat="1" applyFont="1" applyBorder="1" applyAlignment="1" applyProtection="1">
      <alignment horizontal="left" vertical="center"/>
    </xf>
    <xf numFmtId="0" fontId="12" fillId="0" borderId="1" xfId="0" applyFont="1" applyBorder="1" applyAlignment="1" applyProtection="1">
      <alignment wrapText="1"/>
    </xf>
    <xf numFmtId="0" fontId="31" fillId="11" borderId="1" xfId="0" applyFont="1" applyFill="1" applyBorder="1" applyAlignment="1" applyProtection="1">
      <alignment horizontal="center" vertical="center"/>
      <protection locked="0"/>
    </xf>
    <xf numFmtId="0" fontId="31" fillId="0" borderId="0" xfId="0" applyFont="1" applyBorder="1" applyProtection="1"/>
    <xf numFmtId="0" fontId="12" fillId="0" borderId="0" xfId="0" applyFont="1" applyBorder="1" applyAlignment="1" applyProtection="1">
      <alignment horizontal="center"/>
    </xf>
    <xf numFmtId="167" fontId="12" fillId="0" borderId="0" xfId="1" applyNumberFormat="1" applyFont="1" applyBorder="1" applyAlignment="1" applyProtection="1">
      <alignment horizontal="center" vertical="center"/>
    </xf>
    <xf numFmtId="0" fontId="12" fillId="0" borderId="0" xfId="0" applyFont="1" applyBorder="1" applyAlignment="1" applyProtection="1">
      <alignment horizontal="center" vertical="center"/>
      <protection locked="0"/>
    </xf>
    <xf numFmtId="0" fontId="12" fillId="0" borderId="0" xfId="0" applyFont="1" applyBorder="1" applyProtection="1"/>
    <xf numFmtId="0" fontId="12" fillId="0" borderId="1" xfId="0" applyFont="1" applyBorder="1" applyAlignment="1" applyProtection="1">
      <alignment horizontal="left" vertical="center" wrapText="1"/>
    </xf>
    <xf numFmtId="171" fontId="12" fillId="0" borderId="0" xfId="1" applyNumberFormat="1" applyFont="1" applyBorder="1" applyAlignment="1" applyProtection="1">
      <alignment horizontal="center"/>
    </xf>
    <xf numFmtId="0" fontId="31" fillId="13" borderId="0" xfId="0" applyFont="1" applyFill="1" applyBorder="1" applyProtection="1"/>
    <xf numFmtId="0" fontId="31" fillId="13" borderId="1" xfId="0" applyFont="1" applyFill="1" applyBorder="1" applyAlignment="1" applyProtection="1">
      <alignment horizontal="left" vertical="center" wrapText="1"/>
    </xf>
    <xf numFmtId="0" fontId="31" fillId="13" borderId="1" xfId="0" applyFont="1" applyFill="1" applyBorder="1" applyAlignment="1" applyProtection="1">
      <alignment horizontal="center" vertical="center"/>
    </xf>
    <xf numFmtId="167" fontId="31" fillId="13" borderId="1" xfId="1" applyNumberFormat="1" applyFont="1" applyFill="1" applyBorder="1" applyAlignment="1" applyProtection="1">
      <alignment horizontal="center" vertical="center"/>
    </xf>
    <xf numFmtId="0" fontId="31" fillId="13" borderId="0" xfId="0" applyFont="1" applyFill="1" applyProtection="1"/>
    <xf numFmtId="167" fontId="12" fillId="0" borderId="1" xfId="0" applyNumberFormat="1" applyFont="1" applyBorder="1" applyAlignment="1" applyProtection="1">
      <alignment horizontal="center" vertical="center"/>
    </xf>
    <xf numFmtId="167" fontId="31" fillId="0" borderId="1" xfId="1" applyNumberFormat="1" applyFont="1" applyBorder="1" applyAlignment="1" applyProtection="1">
      <alignment horizontal="center" vertical="center"/>
    </xf>
    <xf numFmtId="0" fontId="12" fillId="2" borderId="0" xfId="0" applyFont="1" applyFill="1" applyBorder="1" applyAlignment="1" applyProtection="1">
      <alignment horizontal="center" vertical="center"/>
    </xf>
    <xf numFmtId="0" fontId="31" fillId="0" borderId="0" xfId="0" applyFont="1" applyBorder="1" applyAlignment="1" applyProtection="1">
      <alignment horizontal="right" vertical="center" wrapText="1" indent="1"/>
    </xf>
    <xf numFmtId="167" fontId="31" fillId="0" borderId="0" xfId="1" applyNumberFormat="1" applyFont="1" applyBorder="1" applyAlignment="1" applyProtection="1">
      <alignment horizontal="center" vertical="center"/>
    </xf>
    <xf numFmtId="0" fontId="12" fillId="0" borderId="1" xfId="0" applyFont="1" applyBorder="1" applyAlignment="1" applyProtection="1">
      <alignment vertical="center" wrapText="1"/>
    </xf>
    <xf numFmtId="0" fontId="12" fillId="0" borderId="1" xfId="0" applyFont="1" applyBorder="1" applyAlignment="1" applyProtection="1">
      <alignment horizontal="right" vertical="center" wrapText="1" indent="1"/>
    </xf>
    <xf numFmtId="0" fontId="31" fillId="13" borderId="0" xfId="0" applyFont="1" applyFill="1" applyBorder="1" applyAlignment="1" applyProtection="1">
      <alignment horizontal="left"/>
    </xf>
    <xf numFmtId="0" fontId="31" fillId="13" borderId="1" xfId="0" applyFont="1" applyFill="1" applyBorder="1" applyAlignment="1" applyProtection="1">
      <alignment horizontal="left" vertical="center" wrapText="1" indent="1"/>
    </xf>
    <xf numFmtId="0" fontId="12" fillId="13" borderId="1" xfId="0" applyFont="1" applyFill="1" applyBorder="1" applyAlignment="1" applyProtection="1">
      <alignment horizontal="center" vertical="center"/>
      <protection locked="0"/>
    </xf>
    <xf numFmtId="0" fontId="12" fillId="13" borderId="0" xfId="0" applyFont="1" applyFill="1" applyAlignment="1" applyProtection="1">
      <alignment horizontal="left"/>
    </xf>
    <xf numFmtId="0" fontId="12" fillId="13" borderId="0" xfId="0" applyFont="1" applyFill="1" applyBorder="1" applyAlignment="1" applyProtection="1">
      <alignment horizontal="left"/>
    </xf>
    <xf numFmtId="167" fontId="31" fillId="7" borderId="1" xfId="1" applyNumberFormat="1" applyFont="1" applyFill="1" applyBorder="1" applyAlignment="1" applyProtection="1">
      <alignment horizontal="center" vertical="center"/>
    </xf>
    <xf numFmtId="0" fontId="12" fillId="7" borderId="0" xfId="0" applyFont="1" applyFill="1" applyProtection="1"/>
    <xf numFmtId="0" fontId="12" fillId="13" borderId="0" xfId="0" applyFont="1" applyFill="1" applyProtection="1"/>
    <xf numFmtId="0" fontId="12" fillId="13" borderId="0" xfId="0" applyFont="1" applyFill="1" applyBorder="1" applyProtection="1"/>
    <xf numFmtId="0" fontId="31" fillId="13" borderId="1" xfId="0" applyFont="1" applyFill="1" applyBorder="1" applyAlignment="1" applyProtection="1">
      <alignment horizontal="left"/>
      <protection locked="0"/>
    </xf>
    <xf numFmtId="167" fontId="31" fillId="13" borderId="1" xfId="1" applyNumberFormat="1" applyFont="1" applyFill="1" applyBorder="1" applyAlignment="1" applyProtection="1">
      <alignment horizontal="center" vertical="center"/>
      <protection locked="0"/>
    </xf>
    <xf numFmtId="0" fontId="31" fillId="12" borderId="1" xfId="0" applyFont="1" applyFill="1" applyBorder="1" applyAlignment="1" applyProtection="1">
      <alignment vertical="center"/>
    </xf>
    <xf numFmtId="0" fontId="31" fillId="2" borderId="1" xfId="0" applyFont="1" applyFill="1" applyBorder="1" applyAlignment="1" applyProtection="1">
      <alignment horizontal="right" indent="2"/>
    </xf>
    <xf numFmtId="8" fontId="12" fillId="2" borderId="1" xfId="1" applyNumberFormat="1" applyFont="1" applyFill="1" applyBorder="1" applyProtection="1"/>
    <xf numFmtId="173" fontId="12" fillId="2" borderId="1" xfId="1" applyNumberFormat="1" applyFont="1" applyFill="1" applyBorder="1" applyProtection="1"/>
    <xf numFmtId="0" fontId="12" fillId="2" borderId="0" xfId="0" applyFont="1" applyFill="1" applyProtection="1"/>
    <xf numFmtId="0" fontId="1" fillId="0" borderId="0" xfId="26" applyProtection="1"/>
    <xf numFmtId="0" fontId="1" fillId="0" borderId="0" xfId="26"/>
    <xf numFmtId="0" fontId="4" fillId="0" borderId="0" xfId="26" applyFont="1" applyAlignment="1" applyProtection="1">
      <alignment horizontal="left" wrapText="1"/>
    </xf>
    <xf numFmtId="0" fontId="1" fillId="0" borderId="0" xfId="26" applyAlignment="1" applyProtection="1">
      <alignment wrapText="1"/>
    </xf>
    <xf numFmtId="0" fontId="4" fillId="0" borderId="0" xfId="26" applyFont="1" applyAlignment="1" applyProtection="1">
      <alignment horizontal="left" vertical="center" wrapText="1"/>
    </xf>
    <xf numFmtId="0" fontId="4" fillId="0" borderId="1" xfId="26" applyFont="1" applyFill="1" applyBorder="1" applyAlignment="1" applyProtection="1">
      <alignment horizontal="center" vertical="center" wrapText="1"/>
    </xf>
    <xf numFmtId="0" fontId="3" fillId="0" borderId="0" xfId="26" applyFont="1" applyAlignment="1" applyProtection="1">
      <alignment horizontal="left" wrapText="1"/>
    </xf>
    <xf numFmtId="0" fontId="3" fillId="0" borderId="37" xfId="26" applyFont="1" applyBorder="1" applyAlignment="1" applyProtection="1">
      <alignment horizontal="center" wrapText="1"/>
    </xf>
    <xf numFmtId="0" fontId="3" fillId="0" borderId="1" xfId="26" applyFont="1" applyBorder="1" applyAlignment="1">
      <alignment horizontal="center"/>
    </xf>
    <xf numFmtId="0" fontId="3" fillId="0" borderId="41" xfId="26" applyFont="1" applyBorder="1" applyAlignment="1">
      <alignment horizontal="center"/>
    </xf>
    <xf numFmtId="0" fontId="47" fillId="0" borderId="1" xfId="23" applyFont="1" applyBorder="1" applyAlignment="1" applyProtection="1">
      <alignment wrapText="1"/>
    </xf>
    <xf numFmtId="0" fontId="47" fillId="0" borderId="1" xfId="27" applyFont="1" applyFill="1" applyBorder="1" applyAlignment="1" applyProtection="1">
      <alignment horizontal="center" wrapText="1"/>
    </xf>
    <xf numFmtId="169" fontId="47" fillId="0" borderId="1" xfId="28" applyNumberFormat="1" applyFont="1" applyBorder="1" applyProtection="1"/>
    <xf numFmtId="0" fontId="47" fillId="0" borderId="1" xfId="27" applyFont="1" applyFill="1" applyBorder="1" applyAlignment="1" applyProtection="1">
      <alignment wrapText="1"/>
    </xf>
    <xf numFmtId="169" fontId="0" fillId="0" borderId="41" xfId="24" applyNumberFormat="1" applyFont="1" applyBorder="1" applyAlignment="1" applyProtection="1">
      <alignment vertical="center"/>
    </xf>
    <xf numFmtId="0" fontId="3" fillId="0" borderId="0" xfId="26" applyFont="1"/>
    <xf numFmtId="0" fontId="48" fillId="0" borderId="1" xfId="23" applyFont="1" applyBorder="1" applyAlignment="1" applyProtection="1">
      <alignment wrapText="1"/>
    </xf>
    <xf numFmtId="169" fontId="47" fillId="0" borderId="1" xfId="28" applyNumberFormat="1" applyFont="1" applyFill="1" applyBorder="1" applyAlignment="1" applyProtection="1">
      <alignment vertical="center"/>
    </xf>
    <xf numFmtId="169" fontId="47" fillId="0" borderId="1" xfId="28" applyNumberFormat="1" applyFont="1" applyBorder="1" applyAlignment="1" applyProtection="1">
      <alignment vertical="center"/>
    </xf>
    <xf numFmtId="0" fontId="48" fillId="0" borderId="1" xfId="23" applyFont="1" applyBorder="1" applyAlignment="1" applyProtection="1">
      <alignment horizontal="left" wrapText="1"/>
    </xf>
    <xf numFmtId="10" fontId="48" fillId="0" borderId="1" xfId="29" applyNumberFormat="1" applyFont="1" applyBorder="1" applyProtection="1"/>
    <xf numFmtId="10" fontId="3" fillId="0" borderId="1" xfId="30" applyNumberFormat="1" applyFont="1" applyBorder="1" applyProtection="1"/>
    <xf numFmtId="0" fontId="4" fillId="0" borderId="0" xfId="26" applyFont="1" applyAlignment="1" applyProtection="1">
      <alignment horizontal="left"/>
    </xf>
    <xf numFmtId="169" fontId="1" fillId="0" borderId="0" xfId="26" applyNumberFormat="1" applyProtection="1"/>
    <xf numFmtId="0" fontId="47" fillId="0" borderId="5" xfId="26" applyFont="1" applyBorder="1" applyProtection="1"/>
    <xf numFmtId="0" fontId="1" fillId="0" borderId="0" xfId="26" applyBorder="1" applyAlignment="1" applyProtection="1">
      <alignment horizontal="left"/>
    </xf>
    <xf numFmtId="169" fontId="1" fillId="0" borderId="0" xfId="26" applyNumberFormat="1"/>
    <xf numFmtId="0" fontId="47" fillId="0" borderId="1" xfId="26" applyFont="1" applyBorder="1" applyProtection="1"/>
    <xf numFmtId="0" fontId="47" fillId="0" borderId="40" xfId="0" applyFont="1" applyBorder="1" applyProtection="1"/>
    <xf numFmtId="171" fontId="0" fillId="0" borderId="1" xfId="31" applyNumberFormat="1" applyFont="1" applyBorder="1" applyProtection="1"/>
    <xf numFmtId="171" fontId="0" fillId="0" borderId="0" xfId="31" applyNumberFormat="1" applyFont="1" applyBorder="1" applyProtection="1"/>
    <xf numFmtId="0" fontId="47" fillId="0" borderId="1" xfId="26" applyFont="1" applyBorder="1" applyAlignment="1" applyProtection="1">
      <alignment wrapText="1"/>
    </xf>
    <xf numFmtId="0" fontId="47" fillId="0" borderId="40" xfId="0" applyFont="1" applyBorder="1" applyAlignment="1" applyProtection="1">
      <alignment wrapText="1"/>
    </xf>
    <xf numFmtId="171" fontId="0" fillId="0" borderId="1" xfId="31" applyNumberFormat="1" applyFont="1" applyFill="1" applyBorder="1" applyAlignment="1" applyProtection="1">
      <alignment vertical="center"/>
    </xf>
    <xf numFmtId="171" fontId="0" fillId="0" borderId="0" xfId="31" applyNumberFormat="1" applyFont="1" applyFill="1" applyBorder="1" applyAlignment="1" applyProtection="1">
      <alignment vertical="center"/>
    </xf>
    <xf numFmtId="174" fontId="0" fillId="0" borderId="0" xfId="24" applyNumberFormat="1" applyFont="1" applyProtection="1"/>
    <xf numFmtId="0" fontId="48" fillId="0" borderId="37" xfId="26" applyFont="1" applyBorder="1" applyAlignment="1" applyProtection="1">
      <alignment wrapText="1"/>
    </xf>
    <xf numFmtId="0" fontId="1" fillId="0" borderId="37" xfId="26" applyFill="1" applyBorder="1" applyAlignment="1">
      <alignment horizontal="center"/>
    </xf>
    <xf numFmtId="0" fontId="1" fillId="0" borderId="0" xfId="26" applyFill="1" applyBorder="1" applyAlignment="1">
      <alignment horizontal="center"/>
    </xf>
    <xf numFmtId="0" fontId="1" fillId="0" borderId="0" xfId="26" applyBorder="1" applyProtection="1"/>
    <xf numFmtId="0" fontId="1" fillId="0" borderId="5" xfId="26" applyBorder="1" applyProtection="1"/>
    <xf numFmtId="0" fontId="48" fillId="0" borderId="1" xfId="26" applyFont="1" applyBorder="1" applyProtection="1"/>
    <xf numFmtId="0" fontId="48" fillId="0" borderId="1" xfId="26" applyFont="1" applyFill="1" applyBorder="1" applyAlignment="1" applyProtection="1">
      <alignment vertical="center" wrapText="1"/>
    </xf>
    <xf numFmtId="0" fontId="3" fillId="0" borderId="1" xfId="26" applyFont="1" applyBorder="1" applyAlignment="1" applyProtection="1">
      <alignment horizontal="center" wrapText="1"/>
    </xf>
    <xf numFmtId="0" fontId="48" fillId="0" borderId="41" xfId="26" applyFont="1" applyBorder="1" applyAlignment="1" applyProtection="1">
      <alignment wrapText="1"/>
    </xf>
    <xf numFmtId="0" fontId="48" fillId="0" borderId="39" xfId="26" applyFont="1" applyBorder="1" applyAlignment="1" applyProtection="1">
      <alignment wrapText="1"/>
    </xf>
    <xf numFmtId="0" fontId="1" fillId="0" borderId="20" xfId="26" applyBorder="1"/>
    <xf numFmtId="167" fontId="1" fillId="0" borderId="20" xfId="26" applyNumberFormat="1" applyBorder="1"/>
    <xf numFmtId="10" fontId="1" fillId="0" borderId="20" xfId="26" applyNumberFormat="1" applyBorder="1"/>
    <xf numFmtId="171" fontId="1" fillId="0" borderId="20" xfId="26" applyNumberFormat="1" applyBorder="1"/>
    <xf numFmtId="171" fontId="1" fillId="0" borderId="1" xfId="26" applyNumberFormat="1" applyBorder="1"/>
    <xf numFmtId="0" fontId="1" fillId="0" borderId="0" xfId="26" applyFill="1" applyBorder="1"/>
    <xf numFmtId="0" fontId="1" fillId="0" borderId="43" xfId="26" applyBorder="1"/>
    <xf numFmtId="167" fontId="1" fillId="0" borderId="43" xfId="26" applyNumberFormat="1" applyBorder="1"/>
    <xf numFmtId="10" fontId="1" fillId="0" borderId="43" xfId="26" applyNumberFormat="1" applyBorder="1"/>
    <xf numFmtId="171" fontId="1" fillId="0" borderId="43" xfId="26" applyNumberFormat="1" applyBorder="1"/>
    <xf numFmtId="0" fontId="1" fillId="0" borderId="40" xfId="26" applyBorder="1"/>
    <xf numFmtId="167" fontId="1" fillId="0" borderId="40" xfId="26" applyNumberFormat="1" applyBorder="1"/>
    <xf numFmtId="10" fontId="1" fillId="0" borderId="40" xfId="26" applyNumberFormat="1" applyBorder="1"/>
    <xf numFmtId="171" fontId="1" fillId="0" borderId="44" xfId="26" applyNumberFormat="1" applyBorder="1"/>
    <xf numFmtId="0" fontId="1" fillId="0" borderId="45" xfId="26" applyBorder="1"/>
    <xf numFmtId="167" fontId="1" fillId="0" borderId="45" xfId="26" applyNumberFormat="1" applyBorder="1"/>
    <xf numFmtId="10" fontId="1" fillId="0" borderId="45" xfId="26" applyNumberFormat="1" applyBorder="1"/>
    <xf numFmtId="171" fontId="1" fillId="0" borderId="45" xfId="26" applyNumberFormat="1" applyBorder="1"/>
    <xf numFmtId="171" fontId="1" fillId="0" borderId="38" xfId="26" applyNumberFormat="1" applyBorder="1"/>
    <xf numFmtId="171" fontId="1" fillId="0" borderId="40" xfId="26" applyNumberFormat="1" applyBorder="1"/>
    <xf numFmtId="171" fontId="1" fillId="0" borderId="41" xfId="26" applyNumberFormat="1" applyBorder="1"/>
    <xf numFmtId="166" fontId="23" fillId="0" borderId="0" xfId="0" applyNumberFormat="1" applyFont="1" applyFill="1" applyBorder="1" applyProtection="1"/>
    <xf numFmtId="166" fontId="23" fillId="10" borderId="46" xfId="0" applyNumberFormat="1" applyFont="1" applyFill="1" applyBorder="1" applyProtection="1"/>
    <xf numFmtId="166" fontId="23" fillId="0" borderId="10" xfId="0" applyNumberFormat="1" applyFont="1" applyFill="1" applyBorder="1" applyProtection="1"/>
    <xf numFmtId="166" fontId="23" fillId="10" borderId="47" xfId="0" applyNumberFormat="1" applyFont="1" applyFill="1" applyBorder="1" applyProtection="1"/>
    <xf numFmtId="166" fontId="23" fillId="0" borderId="11" xfId="0" applyNumberFormat="1" applyFont="1" applyFill="1" applyBorder="1" applyProtection="1"/>
    <xf numFmtId="166" fontId="23" fillId="10" borderId="48" xfId="0" applyNumberFormat="1" applyFont="1" applyFill="1" applyBorder="1" applyProtection="1"/>
    <xf numFmtId="166" fontId="0" fillId="0" borderId="10" xfId="0" applyNumberFormat="1" applyBorder="1" applyProtection="1"/>
    <xf numFmtId="0" fontId="0" fillId="0" borderId="0" xfId="0" applyBorder="1"/>
    <xf numFmtId="166" fontId="0" fillId="0" borderId="0" xfId="0" applyNumberFormat="1" applyBorder="1"/>
    <xf numFmtId="166" fontId="23" fillId="9" borderId="48" xfId="5" applyNumberFormat="1" applyFont="1" applyFill="1" applyBorder="1" applyProtection="1"/>
    <xf numFmtId="166" fontId="23" fillId="9" borderId="46" xfId="4" applyNumberFormat="1" applyFont="1" applyFill="1" applyBorder="1" applyProtection="1"/>
    <xf numFmtId="166" fontId="23" fillId="8" borderId="46" xfId="4" applyNumberFormat="1" applyFont="1" applyFill="1" applyBorder="1" applyProtection="1">
      <protection locked="0"/>
    </xf>
    <xf numFmtId="166" fontId="23" fillId="9" borderId="46" xfId="6" applyNumberFormat="1" applyFont="1" applyFill="1" applyBorder="1" applyProtection="1"/>
    <xf numFmtId="166" fontId="23" fillId="9" borderId="46" xfId="7" applyNumberFormat="1" applyFont="1" applyFill="1" applyBorder="1" applyProtection="1"/>
    <xf numFmtId="166" fontId="23" fillId="9" borderId="47" xfId="5" applyNumberFormat="1" applyFont="1" applyFill="1" applyBorder="1" applyProtection="1"/>
    <xf numFmtId="166" fontId="23" fillId="9" borderId="46" xfId="9" applyNumberFormat="1" applyFont="1" applyFill="1" applyBorder="1" applyProtection="1"/>
    <xf numFmtId="166" fontId="23" fillId="9" borderId="47" xfId="4" applyNumberFormat="1" applyFont="1" applyFill="1" applyBorder="1" applyProtection="1"/>
    <xf numFmtId="166" fontId="23" fillId="9" borderId="46" xfId="10" applyNumberFormat="1" applyFont="1" applyFill="1" applyBorder="1" applyProtection="1"/>
    <xf numFmtId="166" fontId="23" fillId="9" borderId="46" xfId="11" applyNumberFormat="1" applyFont="1" applyFill="1" applyBorder="1" applyProtection="1"/>
    <xf numFmtId="0" fontId="0" fillId="0" borderId="11" xfId="0" applyFill="1" applyBorder="1"/>
    <xf numFmtId="0" fontId="0" fillId="0" borderId="0" xfId="0" applyFill="1" applyBorder="1"/>
    <xf numFmtId="166" fontId="23" fillId="0" borderId="46" xfId="4" applyNumberFormat="1" applyFont="1" applyFill="1" applyBorder="1" applyProtection="1">
      <protection locked="0"/>
    </xf>
    <xf numFmtId="166" fontId="23" fillId="0" borderId="50" xfId="0" applyNumberFormat="1" applyFont="1" applyFill="1" applyBorder="1" applyProtection="1"/>
    <xf numFmtId="166" fontId="23" fillId="0" borderId="51" xfId="0" applyNumberFormat="1" applyFont="1" applyFill="1" applyBorder="1" applyProtection="1"/>
    <xf numFmtId="166" fontId="23" fillId="0" borderId="49" xfId="0" applyNumberFormat="1" applyFont="1" applyFill="1" applyBorder="1" applyProtection="1"/>
    <xf numFmtId="0" fontId="1" fillId="11" borderId="6" xfId="2" applyFill="1" applyBorder="1" applyProtection="1">
      <protection locked="0"/>
    </xf>
    <xf numFmtId="0" fontId="5" fillId="11" borderId="6" xfId="3" applyNumberFormat="1" applyFont="1" applyFill="1" applyBorder="1" applyAlignment="1" applyProtection="1">
      <alignment horizontal="center" vertical="center"/>
      <protection locked="0"/>
    </xf>
    <xf numFmtId="0" fontId="49" fillId="0" borderId="0" xfId="0" applyFont="1" applyAlignment="1" applyProtection="1">
      <alignment vertical="center"/>
    </xf>
    <xf numFmtId="0" fontId="49" fillId="0" borderId="0" xfId="0" applyFont="1" applyProtection="1"/>
    <xf numFmtId="166" fontId="23" fillId="0" borderId="51" xfId="4" applyNumberFormat="1" applyFont="1" applyFill="1" applyBorder="1" applyProtection="1"/>
    <xf numFmtId="166" fontId="23" fillId="0" borderId="49" xfId="4" applyNumberFormat="1" applyFont="1" applyFill="1" applyBorder="1" applyProtection="1"/>
    <xf numFmtId="0" fontId="4" fillId="3" borderId="53" xfId="4" applyNumberFormat="1" applyFont="1" applyFill="1" applyBorder="1" applyAlignment="1" applyProtection="1">
      <alignment horizontal="center" vertical="center"/>
      <protection locked="0"/>
    </xf>
    <xf numFmtId="166" fontId="23" fillId="0" borderId="50" xfId="4" applyNumberFormat="1" applyFont="1" applyFill="1" applyBorder="1" applyProtection="1"/>
    <xf numFmtId="166" fontId="0" fillId="0" borderId="0" xfId="0" applyNumberFormat="1" applyBorder="1" applyProtection="1"/>
    <xf numFmtId="166" fontId="0" fillId="0" borderId="0" xfId="0" applyNumberFormat="1" applyFill="1" applyBorder="1" applyProtection="1"/>
    <xf numFmtId="166" fontId="23" fillId="0" borderId="46" xfId="0" applyNumberFormat="1" applyFont="1" applyFill="1" applyBorder="1" applyProtection="1">
      <protection locked="0"/>
    </xf>
    <xf numFmtId="0" fontId="23" fillId="0" borderId="10" xfId="0" applyFont="1" applyFill="1" applyBorder="1" applyAlignment="1" applyProtection="1">
      <alignment horizontal="center"/>
    </xf>
    <xf numFmtId="0" fontId="16" fillId="0" borderId="10" xfId="0" applyFont="1" applyFill="1" applyBorder="1" applyProtection="1"/>
    <xf numFmtId="0" fontId="46" fillId="0" borderId="0" xfId="0" applyFont="1" applyFill="1" applyBorder="1"/>
    <xf numFmtId="166" fontId="16" fillId="0" borderId="46" xfId="4" applyNumberFormat="1" applyFont="1" applyFill="1" applyBorder="1" applyProtection="1">
      <protection locked="0"/>
    </xf>
    <xf numFmtId="166" fontId="16" fillId="0" borderId="0" xfId="0" applyNumberFormat="1" applyFont="1" applyFill="1" applyBorder="1" applyProtection="1"/>
    <xf numFmtId="166" fontId="16" fillId="0" borderId="10" xfId="0" applyNumberFormat="1" applyFont="1" applyFill="1" applyBorder="1" applyProtection="1"/>
    <xf numFmtId="166" fontId="16" fillId="0" borderId="11" xfId="0" applyNumberFormat="1" applyFont="1" applyFill="1" applyBorder="1" applyProtection="1"/>
    <xf numFmtId="0" fontId="46" fillId="0" borderId="0" xfId="0" applyFont="1" applyFill="1"/>
    <xf numFmtId="0" fontId="23" fillId="0" borderId="11" xfId="2" applyFont="1" applyFill="1" applyBorder="1" applyAlignment="1" applyProtection="1">
      <alignment horizontal="left" wrapText="1"/>
    </xf>
    <xf numFmtId="165" fontId="12" fillId="0" borderId="0" xfId="4" applyNumberFormat="1" applyFont="1" applyFill="1" applyBorder="1" applyAlignment="1" applyProtection="1">
      <alignment horizontal="center"/>
    </xf>
    <xf numFmtId="0" fontId="28" fillId="0" borderId="0" xfId="12" applyFont="1" applyFill="1" applyProtection="1"/>
    <xf numFmtId="0" fontId="18" fillId="0" borderId="7" xfId="4" applyNumberFormat="1" applyFont="1" applyBorder="1" applyAlignment="1" applyProtection="1">
      <alignment horizontal="center"/>
    </xf>
    <xf numFmtId="0" fontId="18" fillId="0" borderId="17" xfId="4" applyNumberFormat="1" applyFont="1" applyBorder="1" applyAlignment="1" applyProtection="1"/>
    <xf numFmtId="0" fontId="0" fillId="0" borderId="0" xfId="0" applyAlignment="1">
      <alignment wrapText="1"/>
    </xf>
    <xf numFmtId="0" fontId="12" fillId="0" borderId="0" xfId="14" applyFont="1" applyAlignment="1" applyProtection="1">
      <alignment horizontal="left" vertical="top" wrapText="1"/>
    </xf>
    <xf numFmtId="0" fontId="12" fillId="0" borderId="0" xfId="14" applyFont="1" applyFill="1" applyAlignment="1" applyProtection="1">
      <alignment horizontal="left" vertical="top" wrapText="1"/>
    </xf>
    <xf numFmtId="166" fontId="23" fillId="9" borderId="47" xfId="4" applyNumberFormat="1" applyFont="1" applyFill="1" applyBorder="1" applyAlignment="1" applyProtection="1">
      <alignment vertical="center"/>
    </xf>
    <xf numFmtId="166" fontId="23" fillId="9" borderId="46" xfId="4" applyNumberFormat="1" applyFont="1" applyFill="1" applyBorder="1" applyAlignment="1" applyProtection="1">
      <alignment vertical="center"/>
    </xf>
    <xf numFmtId="166" fontId="23" fillId="8" borderId="46" xfId="4" applyNumberFormat="1" applyFont="1" applyFill="1" applyBorder="1" applyAlignment="1" applyProtection="1">
      <alignment vertical="center"/>
      <protection locked="0"/>
    </xf>
    <xf numFmtId="166" fontId="23" fillId="0" borderId="0" xfId="0" applyNumberFormat="1" applyFont="1" applyFill="1" applyBorder="1" applyAlignment="1" applyProtection="1">
      <alignment vertical="center"/>
    </xf>
    <xf numFmtId="166" fontId="23" fillId="0" borderId="10" xfId="0" applyNumberFormat="1" applyFont="1" applyFill="1" applyBorder="1" applyAlignment="1" applyProtection="1">
      <alignment vertical="center"/>
    </xf>
    <xf numFmtId="166" fontId="23" fillId="10" borderId="47" xfId="0" applyNumberFormat="1" applyFont="1" applyFill="1" applyBorder="1" applyAlignment="1" applyProtection="1">
      <alignment vertical="center"/>
    </xf>
    <xf numFmtId="166" fontId="23" fillId="10" borderId="46" xfId="0" applyNumberFormat="1" applyFont="1" applyFill="1" applyBorder="1" applyAlignment="1" applyProtection="1">
      <alignment vertical="center"/>
    </xf>
    <xf numFmtId="0" fontId="0" fillId="0" borderId="0" xfId="0" applyAlignment="1">
      <alignment vertical="center"/>
    </xf>
    <xf numFmtId="166" fontId="5" fillId="0" borderId="0" xfId="0" applyNumberFormat="1" applyFont="1" applyFill="1" applyBorder="1" applyProtection="1"/>
    <xf numFmtId="0" fontId="23" fillId="0" borderId="11" xfId="0" applyFont="1" applyFill="1" applyBorder="1" applyAlignment="1" applyProtection="1">
      <alignment horizontal="left"/>
    </xf>
    <xf numFmtId="166" fontId="23" fillId="0" borderId="49" xfId="4" applyNumberFormat="1" applyFont="1" applyBorder="1" applyProtection="1"/>
    <xf numFmtId="166" fontId="23" fillId="0" borderId="25" xfId="4" applyNumberFormat="1" applyFont="1" applyBorder="1" applyProtection="1"/>
    <xf numFmtId="166" fontId="1" fillId="0" borderId="10" xfId="0" applyNumberFormat="1" applyFont="1" applyBorder="1" applyProtection="1"/>
    <xf numFmtId="166" fontId="1" fillId="0" borderId="10" xfId="0" applyNumberFormat="1" applyFont="1" applyFill="1" applyBorder="1" applyProtection="1"/>
    <xf numFmtId="166" fontId="23" fillId="0" borderId="34" xfId="4" applyNumberFormat="1" applyFont="1" applyBorder="1" applyProtection="1"/>
    <xf numFmtId="0" fontId="1" fillId="0" borderId="0" xfId="0" applyFont="1"/>
    <xf numFmtId="166" fontId="23" fillId="9" borderId="11" xfId="4" applyNumberFormat="1" applyFont="1" applyFill="1" applyBorder="1" applyProtection="1"/>
    <xf numFmtId="166" fontId="23" fillId="8" borderId="0" xfId="4" applyNumberFormat="1" applyFont="1" applyFill="1" applyBorder="1" applyProtection="1">
      <protection locked="0"/>
    </xf>
    <xf numFmtId="166" fontId="23" fillId="8" borderId="11" xfId="4" applyNumberFormat="1" applyFont="1" applyFill="1" applyBorder="1" applyProtection="1">
      <protection locked="0"/>
    </xf>
    <xf numFmtId="166" fontId="23" fillId="8" borderId="54" xfId="4" applyNumberFormat="1" applyFont="1" applyFill="1" applyBorder="1" applyProtection="1">
      <protection locked="0"/>
    </xf>
    <xf numFmtId="166" fontId="23" fillId="0" borderId="0" xfId="0" applyNumberFormat="1" applyFont="1" applyFill="1" applyBorder="1" applyProtection="1">
      <protection locked="0"/>
    </xf>
    <xf numFmtId="166" fontId="23" fillId="8" borderId="0" xfId="4" applyNumberFormat="1" applyFont="1" applyFill="1" applyBorder="1" applyAlignment="1" applyProtection="1">
      <alignment vertical="center"/>
      <protection locked="0"/>
    </xf>
    <xf numFmtId="0" fontId="15" fillId="0" borderId="0" xfId="4" applyNumberFormat="1" applyFont="1" applyFill="1" applyAlignment="1" applyProtection="1">
      <alignment wrapText="1"/>
    </xf>
    <xf numFmtId="0" fontId="0" fillId="0" borderId="11" xfId="0" applyBorder="1" applyAlignment="1">
      <alignment wrapText="1"/>
    </xf>
    <xf numFmtId="0" fontId="0" fillId="0" borderId="0" xfId="0" applyFill="1" applyAlignment="1">
      <alignment vertical="center"/>
    </xf>
    <xf numFmtId="0" fontId="23" fillId="0" borderId="11" xfId="0" applyFont="1" applyFill="1" applyBorder="1" applyAlignment="1" applyProtection="1">
      <alignment vertical="center" wrapText="1"/>
    </xf>
    <xf numFmtId="0" fontId="23" fillId="0" borderId="10" xfId="0" applyFont="1" applyFill="1" applyBorder="1" applyAlignment="1" applyProtection="1">
      <alignment horizontal="center" vertical="center"/>
    </xf>
    <xf numFmtId="166" fontId="23" fillId="0" borderId="11" xfId="4" applyNumberFormat="1" applyFont="1" applyFill="1" applyBorder="1" applyAlignment="1" applyProtection="1">
      <alignment vertical="center"/>
    </xf>
    <xf numFmtId="166" fontId="23" fillId="0" borderId="0" xfId="4" applyNumberFormat="1" applyFont="1" applyFill="1" applyBorder="1" applyAlignment="1" applyProtection="1">
      <alignment vertical="center"/>
    </xf>
    <xf numFmtId="166" fontId="23" fillId="0" borderId="46" xfId="4" applyNumberFormat="1" applyFont="1" applyFill="1" applyBorder="1" applyAlignment="1" applyProtection="1">
      <alignment vertical="center"/>
      <protection locked="0"/>
    </xf>
    <xf numFmtId="166" fontId="23" fillId="0" borderId="11" xfId="0" applyNumberFormat="1" applyFont="1" applyFill="1" applyBorder="1" applyAlignment="1" applyProtection="1">
      <alignment vertical="center"/>
    </xf>
    <xf numFmtId="166" fontId="23" fillId="0" borderId="0" xfId="4" applyNumberFormat="1" applyFont="1" applyFill="1" applyBorder="1" applyAlignment="1" applyProtection="1">
      <alignment vertical="center"/>
      <protection locked="0"/>
    </xf>
    <xf numFmtId="166" fontId="23" fillId="0" borderId="11" xfId="4" applyNumberFormat="1" applyFont="1" applyFill="1" applyBorder="1" applyAlignment="1" applyProtection="1">
      <alignment vertical="center"/>
      <protection locked="0"/>
    </xf>
    <xf numFmtId="166" fontId="0" fillId="0" borderId="10" xfId="0" applyNumberFormat="1" applyFill="1" applyBorder="1" applyAlignment="1" applyProtection="1">
      <alignment vertical="center"/>
    </xf>
    <xf numFmtId="0" fontId="22" fillId="0" borderId="11" xfId="4" applyFont="1" applyBorder="1" applyAlignment="1" applyProtection="1">
      <alignment vertical="center" wrapText="1"/>
    </xf>
    <xf numFmtId="0" fontId="3" fillId="0" borderId="11" xfId="0" applyFont="1" applyFill="1" applyBorder="1"/>
    <xf numFmtId="0" fontId="3" fillId="0" borderId="0" xfId="0" applyFont="1" applyFill="1" applyBorder="1"/>
    <xf numFmtId="166" fontId="3" fillId="0" borderId="11" xfId="0" applyNumberFormat="1" applyFont="1" applyFill="1" applyBorder="1"/>
    <xf numFmtId="166" fontId="4" fillId="0" borderId="0" xfId="0" applyNumberFormat="1" applyFont="1" applyFill="1" applyBorder="1" applyProtection="1"/>
    <xf numFmtId="166" fontId="3" fillId="0" borderId="10" xfId="0" applyNumberFormat="1" applyFont="1" applyBorder="1" applyProtection="1"/>
    <xf numFmtId="166" fontId="23" fillId="8" borderId="54" xfId="4" applyNumberFormat="1" applyFont="1" applyFill="1" applyBorder="1" applyAlignment="1" applyProtection="1">
      <alignment vertical="center"/>
      <protection locked="0"/>
    </xf>
    <xf numFmtId="166" fontId="16" fillId="0" borderId="46" xfId="0" applyNumberFormat="1" applyFont="1" applyFill="1" applyBorder="1" applyProtection="1">
      <protection locked="0"/>
    </xf>
    <xf numFmtId="166" fontId="4" fillId="0" borderId="0" xfId="0" applyNumberFormat="1" applyFont="1" applyFill="1" applyBorder="1"/>
    <xf numFmtId="0" fontId="4" fillId="0" borderId="0" xfId="0" applyFont="1" applyFill="1"/>
    <xf numFmtId="0" fontId="4" fillId="0" borderId="11" xfId="0" applyFont="1" applyFill="1" applyBorder="1"/>
    <xf numFmtId="0" fontId="4" fillId="0" borderId="0" xfId="0" applyFont="1" applyFill="1" applyBorder="1"/>
    <xf numFmtId="166" fontId="4" fillId="0" borderId="11" xfId="0" applyNumberFormat="1" applyFont="1" applyFill="1" applyBorder="1"/>
    <xf numFmtId="175" fontId="4" fillId="0" borderId="0" xfId="1" applyNumberFormat="1" applyFont="1" applyFill="1" applyBorder="1"/>
    <xf numFmtId="165" fontId="4" fillId="0" borderId="0" xfId="0" applyNumberFormat="1" applyFont="1" applyFill="1" applyBorder="1" applyProtection="1"/>
    <xf numFmtId="166" fontId="4" fillId="0" borderId="10" xfId="0" applyNumberFormat="1" applyFont="1" applyBorder="1" applyProtection="1"/>
    <xf numFmtId="0" fontId="3" fillId="0" borderId="0" xfId="0" applyFont="1"/>
    <xf numFmtId="166" fontId="16" fillId="9" borderId="47" xfId="4" applyNumberFormat="1" applyFont="1" applyFill="1" applyBorder="1" applyProtection="1"/>
    <xf numFmtId="166" fontId="16" fillId="9" borderId="30" xfId="4" applyNumberFormat="1" applyFont="1" applyFill="1" applyBorder="1" applyProtection="1"/>
    <xf numFmtId="166" fontId="16" fillId="8" borderId="46" xfId="4" applyNumberFormat="1" applyFont="1" applyFill="1" applyBorder="1" applyProtection="1">
      <protection locked="0"/>
    </xf>
    <xf numFmtId="166" fontId="16" fillId="8" borderId="46" xfId="4" applyNumberFormat="1" applyFont="1" applyFill="1" applyBorder="1" applyAlignment="1" applyProtection="1">
      <alignment vertical="center"/>
      <protection locked="0"/>
    </xf>
    <xf numFmtId="166" fontId="16" fillId="0" borderId="0" xfId="0" applyNumberFormat="1" applyFont="1" applyFill="1" applyBorder="1" applyProtection="1">
      <protection locked="0"/>
    </xf>
    <xf numFmtId="0" fontId="16" fillId="0" borderId="0" xfId="0" applyFont="1" applyFill="1"/>
    <xf numFmtId="0" fontId="16" fillId="0" borderId="0" xfId="0" applyFont="1" applyFill="1" applyBorder="1"/>
    <xf numFmtId="166" fontId="16" fillId="0" borderId="10" xfId="0" applyNumberFormat="1" applyFont="1" applyBorder="1" applyProtection="1"/>
    <xf numFmtId="166" fontId="46" fillId="0" borderId="10" xfId="0" applyNumberFormat="1" applyFont="1" applyFill="1" applyBorder="1" applyProtection="1"/>
    <xf numFmtId="0" fontId="5" fillId="0" borderId="11" xfId="0" applyFont="1" applyBorder="1" applyAlignment="1" applyProtection="1">
      <alignment wrapText="1"/>
    </xf>
    <xf numFmtId="0" fontId="16" fillId="0" borderId="10" xfId="4" applyFont="1" applyBorder="1" applyProtection="1"/>
    <xf numFmtId="166" fontId="16" fillId="0" borderId="31" xfId="4" applyNumberFormat="1" applyFont="1" applyFill="1" applyBorder="1" applyProtection="1">
      <protection locked="0"/>
    </xf>
    <xf numFmtId="166" fontId="0" fillId="0" borderId="10" xfId="0" applyNumberFormat="1" applyBorder="1" applyAlignment="1" applyProtection="1">
      <alignment vertical="center"/>
    </xf>
    <xf numFmtId="166" fontId="0" fillId="0" borderId="0" xfId="0" applyNumberFormat="1" applyAlignment="1">
      <alignment vertical="center"/>
    </xf>
    <xf numFmtId="0" fontId="23" fillId="0" borderId="11" xfId="4" applyFont="1" applyFill="1" applyBorder="1" applyAlignment="1" applyProtection="1">
      <alignment horizontal="left"/>
    </xf>
    <xf numFmtId="166" fontId="16" fillId="0" borderId="10" xfId="4" applyNumberFormat="1" applyFont="1" applyFill="1" applyBorder="1" applyProtection="1"/>
    <xf numFmtId="0" fontId="33" fillId="0" borderId="0" xfId="12" applyFont="1" applyFill="1" applyProtection="1"/>
    <xf numFmtId="165" fontId="23" fillId="0" borderId="0" xfId="4" applyNumberFormat="1" applyFont="1" applyFill="1" applyBorder="1" applyProtection="1"/>
    <xf numFmtId="165" fontId="12" fillId="0" borderId="51" xfId="4" applyNumberFormat="1" applyBorder="1" applyProtection="1"/>
    <xf numFmtId="166" fontId="16" fillId="14" borderId="0" xfId="0" applyNumberFormat="1" applyFont="1" applyFill="1" applyBorder="1" applyProtection="1"/>
    <xf numFmtId="165" fontId="20" fillId="0" borderId="17" xfId="4" applyNumberFormat="1" applyFont="1" applyFill="1" applyBorder="1" applyAlignment="1" applyProtection="1">
      <alignment vertical="center"/>
    </xf>
    <xf numFmtId="165" fontId="20" fillId="0" borderId="10" xfId="4" applyNumberFormat="1" applyFont="1" applyFill="1" applyBorder="1" applyAlignment="1" applyProtection="1">
      <alignment vertical="center"/>
    </xf>
    <xf numFmtId="0" fontId="0" fillId="0" borderId="49" xfId="0" applyFill="1" applyBorder="1"/>
    <xf numFmtId="166" fontId="23" fillId="0" borderId="47" xfId="0" applyNumberFormat="1" applyFont="1" applyFill="1" applyBorder="1" applyProtection="1"/>
    <xf numFmtId="166" fontId="23" fillId="0" borderId="47" xfId="0" applyNumberFormat="1" applyFont="1" applyFill="1" applyBorder="1" applyAlignment="1" applyProtection="1">
      <alignment vertical="center"/>
    </xf>
    <xf numFmtId="166" fontId="23" fillId="0" borderId="48" xfId="0" applyNumberFormat="1" applyFont="1" applyFill="1" applyBorder="1" applyProtection="1"/>
    <xf numFmtId="0" fontId="0" fillId="0" borderId="33" xfId="0" applyFill="1" applyBorder="1"/>
    <xf numFmtId="166" fontId="23" fillId="0" borderId="46" xfId="0" applyNumberFormat="1" applyFont="1" applyFill="1" applyBorder="1" applyProtection="1"/>
    <xf numFmtId="166" fontId="23" fillId="0" borderId="46" xfId="0" applyNumberFormat="1" applyFont="1" applyFill="1" applyBorder="1" applyAlignment="1" applyProtection="1">
      <alignment vertical="center"/>
    </xf>
    <xf numFmtId="0" fontId="0" fillId="0" borderId="35" xfId="0" applyFill="1" applyBorder="1"/>
    <xf numFmtId="176" fontId="0" fillId="0" borderId="0" xfId="0" applyNumberFormat="1"/>
    <xf numFmtId="37" fontId="23" fillId="0" borderId="11" xfId="13" applyNumberFormat="1" applyFont="1" applyFill="1" applyBorder="1" applyAlignment="1">
      <alignment wrapText="1"/>
    </xf>
    <xf numFmtId="43" fontId="23" fillId="0" borderId="24" xfId="33" applyFont="1" applyFill="1" applyBorder="1" applyProtection="1"/>
    <xf numFmtId="43" fontId="23" fillId="0" borderId="0" xfId="33" applyFont="1" applyFill="1" applyBorder="1" applyProtection="1"/>
    <xf numFmtId="43" fontId="12" fillId="0" borderId="0" xfId="33" applyFont="1" applyFill="1" applyBorder="1" applyAlignment="1" applyProtection="1">
      <alignment wrapText="1"/>
    </xf>
    <xf numFmtId="43" fontId="16" fillId="0" borderId="0" xfId="33" applyFont="1" applyFill="1" applyBorder="1" applyAlignment="1" applyProtection="1">
      <alignment horizontal="center" vertical="center" wrapText="1"/>
    </xf>
    <xf numFmtId="43" fontId="23" fillId="0" borderId="11" xfId="33" applyFont="1" applyFill="1" applyBorder="1" applyProtection="1"/>
    <xf numFmtId="43" fontId="16" fillId="0" borderId="10" xfId="33" applyFont="1" applyFill="1" applyBorder="1" applyAlignment="1" applyProtection="1">
      <alignment horizontal="center" vertical="center" wrapText="1"/>
    </xf>
    <xf numFmtId="43" fontId="23" fillId="0" borderId="16" xfId="33" applyFont="1" applyFill="1" applyBorder="1" applyProtection="1"/>
    <xf numFmtId="43" fontId="23" fillId="0" borderId="18" xfId="33" applyFont="1" applyFill="1" applyBorder="1" applyProtection="1"/>
    <xf numFmtId="43" fontId="12" fillId="0" borderId="18" xfId="33" applyFont="1" applyFill="1" applyBorder="1" applyAlignment="1" applyProtection="1">
      <alignment wrapText="1"/>
    </xf>
    <xf numFmtId="43" fontId="12" fillId="0" borderId="11" xfId="33" applyFont="1" applyFill="1" applyBorder="1" applyProtection="1"/>
    <xf numFmtId="43" fontId="12" fillId="0" borderId="0" xfId="33" applyFont="1" applyBorder="1" applyProtection="1"/>
    <xf numFmtId="43" fontId="12" fillId="0" borderId="10" xfId="33" applyFont="1" applyBorder="1" applyProtection="1"/>
    <xf numFmtId="43" fontId="23" fillId="9" borderId="29" xfId="33" applyFont="1" applyFill="1" applyBorder="1" applyProtection="1"/>
    <xf numFmtId="43" fontId="23" fillId="9" borderId="26" xfId="33" applyFont="1" applyFill="1" applyBorder="1" applyProtection="1"/>
    <xf numFmtId="43" fontId="23" fillId="9" borderId="27" xfId="33" applyFont="1" applyFill="1" applyBorder="1" applyProtection="1"/>
    <xf numFmtId="43" fontId="23" fillId="8" borderId="27" xfId="33" applyFont="1" applyFill="1" applyBorder="1" applyProtection="1">
      <protection locked="0"/>
    </xf>
    <xf numFmtId="43" fontId="23" fillId="8" borderId="46" xfId="33" applyFont="1" applyFill="1" applyBorder="1" applyProtection="1">
      <protection locked="0"/>
    </xf>
    <xf numFmtId="43" fontId="23" fillId="0" borderId="46" xfId="33" applyFont="1" applyFill="1" applyBorder="1" applyProtection="1"/>
    <xf numFmtId="43" fontId="23" fillId="0" borderId="10" xfId="33" applyFont="1" applyFill="1" applyBorder="1" applyProtection="1"/>
    <xf numFmtId="43" fontId="23" fillId="8" borderId="55" xfId="33" applyFont="1" applyFill="1" applyBorder="1" applyProtection="1">
      <protection locked="0"/>
    </xf>
    <xf numFmtId="43" fontId="23" fillId="0" borderId="10" xfId="33" applyFont="1" applyBorder="1" applyProtection="1"/>
    <xf numFmtId="43" fontId="23" fillId="9" borderId="32" xfId="33" applyFont="1" applyFill="1" applyBorder="1" applyProtection="1"/>
    <xf numFmtId="43" fontId="23" fillId="9" borderId="28" xfId="33" applyFont="1" applyFill="1" applyBorder="1" applyProtection="1"/>
    <xf numFmtId="43" fontId="23" fillId="9" borderId="30" xfId="33" applyFont="1" applyFill="1" applyBorder="1" applyProtection="1"/>
    <xf numFmtId="43" fontId="23" fillId="9" borderId="20" xfId="33" applyFont="1" applyFill="1" applyBorder="1" applyProtection="1"/>
    <xf numFmtId="43" fontId="23" fillId="9" borderId="0" xfId="33" applyFont="1" applyFill="1" applyBorder="1" applyProtection="1"/>
    <xf numFmtId="43" fontId="23" fillId="0" borderId="20" xfId="33" applyFont="1" applyFill="1" applyBorder="1" applyProtection="1"/>
    <xf numFmtId="43" fontId="23" fillId="0" borderId="46" xfId="33" applyFont="1" applyFill="1" applyBorder="1" applyProtection="1">
      <protection locked="0"/>
    </xf>
    <xf numFmtId="43" fontId="23" fillId="0" borderId="47" xfId="33" applyFont="1" applyFill="1" applyBorder="1" applyProtection="1">
      <protection locked="0"/>
    </xf>
    <xf numFmtId="43" fontId="23" fillId="0" borderId="56" xfId="33" applyFont="1" applyFill="1" applyBorder="1" applyProtection="1">
      <protection locked="0"/>
    </xf>
    <xf numFmtId="43" fontId="23" fillId="0" borderId="20" xfId="33" applyFont="1" applyFill="1" applyBorder="1" applyProtection="1">
      <protection locked="0"/>
    </xf>
    <xf numFmtId="43" fontId="23" fillId="0" borderId="0" xfId="33" applyFont="1" applyFill="1" applyBorder="1" applyProtection="1">
      <protection locked="0"/>
    </xf>
    <xf numFmtId="43" fontId="23" fillId="0" borderId="11" xfId="33" applyFont="1" applyFill="1" applyBorder="1" applyProtection="1">
      <protection locked="0"/>
    </xf>
    <xf numFmtId="43" fontId="12" fillId="0" borderId="11" xfId="33" applyFont="1" applyBorder="1" applyProtection="1"/>
    <xf numFmtId="43" fontId="12" fillId="0" borderId="0" xfId="33" applyFont="1" applyFill="1" applyBorder="1" applyProtection="1"/>
    <xf numFmtId="43" fontId="16" fillId="0" borderId="20" xfId="33" applyFont="1" applyFill="1" applyBorder="1" applyProtection="1"/>
    <xf numFmtId="43" fontId="16" fillId="0" borderId="0" xfId="33" applyFont="1" applyFill="1" applyBorder="1" applyProtection="1"/>
    <xf numFmtId="43" fontId="16" fillId="0" borderId="11" xfId="33" applyFont="1" applyFill="1" applyBorder="1" applyProtection="1"/>
    <xf numFmtId="0" fontId="5" fillId="0" borderId="0" xfId="0" applyFont="1" applyProtection="1"/>
    <xf numFmtId="0" fontId="5" fillId="0" borderId="0" xfId="0" applyFont="1"/>
    <xf numFmtId="0" fontId="23" fillId="0" borderId="6" xfId="0" applyFont="1" applyBorder="1" applyAlignment="1" applyProtection="1"/>
    <xf numFmtId="0" fontId="23" fillId="0" borderId="15" xfId="0" applyFont="1" applyBorder="1" applyAlignment="1" applyProtection="1"/>
    <xf numFmtId="0" fontId="16" fillId="0" borderId="0" xfId="0" applyFont="1" applyAlignment="1" applyProtection="1">
      <alignment vertical="center"/>
    </xf>
    <xf numFmtId="43" fontId="5" fillId="0" borderId="0" xfId="33" applyFont="1" applyProtection="1"/>
    <xf numFmtId="43" fontId="0" fillId="0" borderId="0" xfId="33" applyFont="1" applyProtection="1"/>
    <xf numFmtId="0" fontId="52" fillId="0" borderId="0" xfId="0" applyFont="1" applyAlignment="1" applyProtection="1">
      <alignment vertical="center"/>
    </xf>
    <xf numFmtId="0" fontId="8" fillId="0" borderId="0" xfId="0" applyFont="1" applyProtection="1"/>
    <xf numFmtId="0" fontId="52" fillId="0" borderId="0" xfId="0" applyFont="1" applyProtection="1"/>
    <xf numFmtId="43" fontId="52" fillId="0" borderId="0" xfId="33" applyFont="1" applyProtection="1"/>
    <xf numFmtId="0" fontId="42" fillId="0" borderId="0" xfId="0" applyFont="1" applyProtection="1"/>
    <xf numFmtId="0" fontId="23" fillId="0" borderId="8" xfId="0" applyFont="1" applyBorder="1" applyProtection="1"/>
    <xf numFmtId="0" fontId="23" fillId="0" borderId="10" xfId="0" applyFont="1" applyBorder="1" applyAlignment="1" applyProtection="1">
      <alignment horizontal="right"/>
    </xf>
    <xf numFmtId="37" fontId="23" fillId="0" borderId="8" xfId="0" applyNumberFormat="1" applyFont="1" applyBorder="1" applyProtection="1"/>
    <xf numFmtId="0" fontId="23" fillId="0" borderId="10" xfId="0" applyFont="1" applyBorder="1" applyProtection="1"/>
    <xf numFmtId="37" fontId="23" fillId="0" borderId="8" xfId="0" applyNumberFormat="1" applyFont="1" applyFill="1" applyBorder="1" applyProtection="1"/>
    <xf numFmtId="0" fontId="23" fillId="0" borderId="8" xfId="0" applyFont="1" applyFill="1" applyBorder="1" applyProtection="1"/>
    <xf numFmtId="0" fontId="23" fillId="0" borderId="0" xfId="0" applyFont="1" applyBorder="1" applyProtection="1"/>
    <xf numFmtId="0" fontId="23" fillId="0" borderId="9" xfId="0" applyFont="1" applyBorder="1" applyProtection="1"/>
    <xf numFmtId="0" fontId="23" fillId="0" borderId="49" xfId="0" applyFont="1" applyBorder="1" applyProtection="1"/>
    <xf numFmtId="166" fontId="23" fillId="0" borderId="8" xfId="4" applyNumberFormat="1" applyFont="1" applyFill="1" applyBorder="1" applyProtection="1">
      <protection locked="0"/>
    </xf>
    <xf numFmtId="43" fontId="16" fillId="0" borderId="10" xfId="33" applyFont="1" applyFill="1" applyBorder="1" applyProtection="1"/>
    <xf numFmtId="165" fontId="16" fillId="0" borderId="0" xfId="4" applyNumberFormat="1" applyFont="1" applyFill="1" applyBorder="1" applyProtection="1"/>
    <xf numFmtId="166" fontId="16" fillId="0" borderId="8" xfId="4" applyNumberFormat="1" applyFont="1" applyFill="1" applyBorder="1" applyProtection="1">
      <protection locked="0"/>
    </xf>
    <xf numFmtId="0" fontId="15" fillId="0" borderId="0" xfId="12" applyFont="1" applyFill="1" applyProtection="1"/>
    <xf numFmtId="0" fontId="0" fillId="0" borderId="0" xfId="0" applyFont="1"/>
    <xf numFmtId="0" fontId="8" fillId="0" borderId="0" xfId="12" applyFont="1" applyFill="1" applyProtection="1"/>
    <xf numFmtId="166" fontId="23" fillId="10" borderId="0" xfId="0" applyNumberFormat="1" applyFont="1" applyFill="1" applyBorder="1" applyProtection="1"/>
    <xf numFmtId="166" fontId="23" fillId="0" borderId="60" xfId="0" applyNumberFormat="1" applyFont="1" applyFill="1" applyBorder="1" applyProtection="1"/>
    <xf numFmtId="166" fontId="23" fillId="10" borderId="10" xfId="0" applyNumberFormat="1" applyFont="1" applyFill="1" applyBorder="1" applyProtection="1"/>
    <xf numFmtId="166" fontId="23" fillId="0" borderId="11" xfId="4" applyNumberFormat="1" applyFont="1" applyFill="1" applyBorder="1" applyProtection="1"/>
    <xf numFmtId="166" fontId="23" fillId="0" borderId="0" xfId="4" applyNumberFormat="1" applyFont="1" applyFill="1" applyBorder="1" applyProtection="1"/>
    <xf numFmtId="166" fontId="23" fillId="0" borderId="0" xfId="4" applyNumberFormat="1" applyFont="1" applyFill="1" applyBorder="1" applyProtection="1">
      <protection locked="0"/>
    </xf>
    <xf numFmtId="166" fontId="23" fillId="0" borderId="11" xfId="4" applyNumberFormat="1" applyFont="1" applyFill="1" applyBorder="1" applyProtection="1">
      <protection locked="0"/>
    </xf>
    <xf numFmtId="166" fontId="23" fillId="0" borderId="54" xfId="4" applyNumberFormat="1" applyFont="1" applyFill="1" applyBorder="1" applyProtection="1">
      <protection locked="0"/>
    </xf>
    <xf numFmtId="166" fontId="0" fillId="0" borderId="10" xfId="0" applyNumberFormat="1" applyFill="1" applyBorder="1" applyProtection="1"/>
    <xf numFmtId="166" fontId="0" fillId="0" borderId="0" xfId="0" applyNumberFormat="1" applyFill="1"/>
    <xf numFmtId="0" fontId="23" fillId="0" borderId="33" xfId="0" applyFont="1" applyFill="1" applyBorder="1" applyAlignment="1" applyProtection="1">
      <alignment wrapText="1"/>
    </xf>
    <xf numFmtId="0" fontId="23" fillId="0" borderId="49" xfId="0" applyFont="1" applyFill="1" applyBorder="1" applyAlignment="1" applyProtection="1">
      <alignment horizontal="center"/>
    </xf>
    <xf numFmtId="0" fontId="0" fillId="0" borderId="51" xfId="0" applyFill="1" applyBorder="1"/>
    <xf numFmtId="0" fontId="16" fillId="12" borderId="11" xfId="0" applyFont="1" applyFill="1" applyBorder="1" applyAlignment="1" applyProtection="1">
      <alignment wrapText="1"/>
    </xf>
    <xf numFmtId="0" fontId="3" fillId="0" borderId="0" xfId="0" applyFont="1" applyFill="1"/>
    <xf numFmtId="0" fontId="16" fillId="0" borderId="10" xfId="0" applyFont="1" applyFill="1" applyBorder="1" applyAlignment="1" applyProtection="1">
      <alignment horizontal="center" vertical="center"/>
    </xf>
    <xf numFmtId="166" fontId="16" fillId="0" borderId="11" xfId="4" applyNumberFormat="1" applyFont="1" applyFill="1" applyBorder="1" applyProtection="1"/>
    <xf numFmtId="166" fontId="16" fillId="0" borderId="0" xfId="4" applyNumberFormat="1" applyFont="1" applyFill="1" applyBorder="1" applyProtection="1"/>
    <xf numFmtId="166" fontId="16" fillId="0" borderId="0" xfId="4" applyNumberFormat="1" applyFont="1" applyFill="1" applyBorder="1" applyProtection="1">
      <protection locked="0"/>
    </xf>
    <xf numFmtId="166" fontId="16" fillId="0" borderId="60" xfId="0" applyNumberFormat="1" applyFont="1" applyFill="1" applyBorder="1" applyProtection="1"/>
    <xf numFmtId="166" fontId="16" fillId="0" borderId="11" xfId="4" applyNumberFormat="1" applyFont="1" applyFill="1" applyBorder="1" applyProtection="1">
      <protection locked="0"/>
    </xf>
    <xf numFmtId="166" fontId="16" fillId="0" borderId="0" xfId="4" applyNumberFormat="1" applyFont="1" applyFill="1" applyBorder="1" applyAlignment="1" applyProtection="1">
      <alignment vertical="center"/>
      <protection locked="0"/>
    </xf>
    <xf numFmtId="166" fontId="3" fillId="0" borderId="10" xfId="0" applyNumberFormat="1" applyFont="1" applyFill="1" applyBorder="1" applyProtection="1"/>
    <xf numFmtId="166" fontId="3" fillId="0" borderId="0" xfId="0" applyNumberFormat="1" applyFont="1" applyFill="1"/>
    <xf numFmtId="43" fontId="16" fillId="12" borderId="0" xfId="33" applyFont="1" applyFill="1" applyBorder="1" applyProtection="1"/>
    <xf numFmtId="43" fontId="16" fillId="12" borderId="10" xfId="33" applyFont="1" applyFill="1" applyBorder="1" applyProtection="1"/>
    <xf numFmtId="0" fontId="4" fillId="3" borderId="61" xfId="0" applyNumberFormat="1" applyFont="1" applyFill="1" applyBorder="1" applyAlignment="1" applyProtection="1">
      <alignment horizontal="center" vertical="center"/>
      <protection locked="0"/>
    </xf>
    <xf numFmtId="0" fontId="4" fillId="3" borderId="0" xfId="0" applyNumberFormat="1" applyFont="1" applyFill="1" applyBorder="1" applyAlignment="1" applyProtection="1">
      <alignment horizontal="center" vertical="center"/>
      <protection locked="0"/>
    </xf>
    <xf numFmtId="0" fontId="4" fillId="0" borderId="0" xfId="0" applyNumberFormat="1" applyFont="1" applyFill="1" applyBorder="1" applyAlignment="1" applyProtection="1">
      <alignment horizontal="center" vertical="center"/>
      <protection locked="0"/>
    </xf>
    <xf numFmtId="165" fontId="0" fillId="0" borderId="10" xfId="0" applyNumberFormat="1" applyBorder="1" applyProtection="1"/>
    <xf numFmtId="166" fontId="5" fillId="0" borderId="10" xfId="0" applyNumberFormat="1" applyFont="1" applyBorder="1" applyProtection="1"/>
    <xf numFmtId="166" fontId="5" fillId="0" borderId="10" xfId="0" applyNumberFormat="1" applyFont="1" applyFill="1" applyBorder="1" applyProtection="1"/>
    <xf numFmtId="166" fontId="5" fillId="0" borderId="10" xfId="0" applyNumberFormat="1" applyFont="1" applyBorder="1" applyAlignment="1" applyProtection="1">
      <alignment vertical="center"/>
    </xf>
    <xf numFmtId="166" fontId="5" fillId="0" borderId="10" xfId="0" applyNumberFormat="1" applyFont="1" applyFill="1" applyBorder="1" applyAlignment="1" applyProtection="1">
      <alignment vertical="center"/>
    </xf>
    <xf numFmtId="166" fontId="4" fillId="0" borderId="10" xfId="0" applyNumberFormat="1" applyFont="1" applyFill="1" applyBorder="1" applyProtection="1"/>
    <xf numFmtId="166" fontId="4" fillId="0" borderId="10" xfId="0" applyNumberFormat="1" applyFont="1" applyFill="1" applyBorder="1"/>
    <xf numFmtId="0" fontId="3" fillId="0" borderId="10" xfId="0" applyFont="1" applyFill="1" applyBorder="1"/>
    <xf numFmtId="166" fontId="0" fillId="0" borderId="49" xfId="0" applyNumberFormat="1" applyFill="1" applyBorder="1" applyProtection="1"/>
    <xf numFmtId="0" fontId="4" fillId="0" borderId="10" xfId="0" applyFont="1" applyFill="1" applyBorder="1"/>
    <xf numFmtId="43" fontId="4" fillId="0" borderId="0" xfId="0" applyNumberFormat="1" applyFont="1" applyFill="1" applyBorder="1"/>
    <xf numFmtId="43" fontId="16" fillId="12" borderId="11" xfId="33" applyFont="1" applyFill="1" applyBorder="1" applyProtection="1"/>
    <xf numFmtId="43" fontId="16" fillId="0" borderId="18" xfId="33" applyFont="1" applyFill="1" applyBorder="1" applyAlignment="1" applyProtection="1">
      <alignment horizontal="center" vertical="center" wrapText="1"/>
    </xf>
    <xf numFmtId="43" fontId="12" fillId="0" borderId="16" xfId="33" applyFont="1" applyFill="1" applyBorder="1" applyAlignment="1" applyProtection="1">
      <alignment wrapText="1"/>
    </xf>
    <xf numFmtId="43" fontId="12" fillId="0" borderId="17" xfId="33" applyFont="1" applyFill="1" applyBorder="1" applyAlignment="1" applyProtection="1">
      <alignment wrapText="1"/>
    </xf>
    <xf numFmtId="43" fontId="23" fillId="8" borderId="47" xfId="33" applyFont="1" applyFill="1" applyBorder="1" applyProtection="1">
      <protection locked="0"/>
    </xf>
    <xf numFmtId="166" fontId="23" fillId="8" borderId="30" xfId="4" applyNumberFormat="1" applyFont="1" applyFill="1" applyBorder="1" applyProtection="1">
      <protection locked="0"/>
    </xf>
    <xf numFmtId="166" fontId="23" fillId="8" borderId="30" xfId="4" applyNumberFormat="1" applyFont="1" applyFill="1" applyBorder="1" applyAlignment="1" applyProtection="1">
      <alignment vertical="center"/>
      <protection locked="0"/>
    </xf>
    <xf numFmtId="166" fontId="23" fillId="0" borderId="62" xfId="0" applyNumberFormat="1" applyFont="1" applyFill="1" applyBorder="1" applyProtection="1"/>
    <xf numFmtId="166" fontId="23" fillId="10" borderId="0" xfId="0" applyNumberFormat="1" applyFont="1" applyFill="1" applyBorder="1" applyAlignment="1" applyProtection="1">
      <alignment vertical="center"/>
    </xf>
    <xf numFmtId="166" fontId="23" fillId="8" borderId="11" xfId="4" applyNumberFormat="1" applyFont="1" applyFill="1" applyBorder="1" applyAlignment="1" applyProtection="1">
      <alignment vertical="center"/>
      <protection locked="0"/>
    </xf>
    <xf numFmtId="166" fontId="23" fillId="10" borderId="10" xfId="0" applyNumberFormat="1" applyFont="1" applyFill="1" applyBorder="1" applyAlignment="1" applyProtection="1">
      <alignment vertical="center"/>
    </xf>
    <xf numFmtId="165" fontId="20" fillId="0" borderId="18" xfId="4" applyNumberFormat="1" applyFont="1" applyFill="1" applyBorder="1" applyAlignment="1" applyProtection="1">
      <alignment vertical="center"/>
    </xf>
    <xf numFmtId="165" fontId="20" fillId="0" borderId="0" xfId="4" applyNumberFormat="1" applyFont="1" applyFill="1" applyBorder="1" applyAlignment="1" applyProtection="1">
      <alignment vertical="center"/>
    </xf>
    <xf numFmtId="166" fontId="23" fillId="12" borderId="46" xfId="0" applyNumberFormat="1" applyFont="1" applyFill="1" applyBorder="1" applyProtection="1">
      <protection locked="0"/>
    </xf>
    <xf numFmtId="166" fontId="23" fillId="0" borderId="46" xfId="0" applyNumberFormat="1" applyFont="1" applyFill="1" applyBorder="1" applyAlignment="1" applyProtection="1">
      <alignment vertical="center"/>
      <protection locked="0"/>
    </xf>
    <xf numFmtId="0" fontId="16" fillId="0" borderId="11" xfId="4" applyFont="1" applyFill="1" applyBorder="1" applyAlignment="1" applyProtection="1"/>
    <xf numFmtId="0" fontId="12" fillId="0" borderId="11" xfId="2" applyFont="1" applyBorder="1" applyAlignment="1">
      <alignment horizontal="left" vertical="top" wrapText="1"/>
    </xf>
    <xf numFmtId="0" fontId="12" fillId="0" borderId="0" xfId="2" applyFont="1" applyBorder="1" applyAlignment="1">
      <alignment horizontal="left" vertical="top" wrapText="1"/>
    </xf>
    <xf numFmtId="0" fontId="12" fillId="0" borderId="0" xfId="2" applyFont="1" applyAlignment="1">
      <alignment horizontal="left" wrapText="1"/>
    </xf>
    <xf numFmtId="0" fontId="1" fillId="0" borderId="0" xfId="2" applyAlignment="1">
      <alignment horizontal="left" wrapText="1"/>
    </xf>
    <xf numFmtId="0" fontId="12" fillId="0" borderId="11" xfId="0" applyFont="1" applyBorder="1" applyAlignment="1" applyProtection="1">
      <alignment horizontal="left" vertical="top" wrapText="1"/>
      <protection locked="0"/>
    </xf>
    <xf numFmtId="0" fontId="12" fillId="0" borderId="0" xfId="0" applyFont="1" applyBorder="1" applyAlignment="1" applyProtection="1">
      <alignment horizontal="left" vertical="top" wrapText="1"/>
      <protection locked="0"/>
    </xf>
    <xf numFmtId="0" fontId="5" fillId="0" borderId="0" xfId="2" applyFont="1" applyFill="1" applyBorder="1" applyAlignment="1" applyProtection="1">
      <alignment horizontal="left" wrapText="1"/>
    </xf>
    <xf numFmtId="0" fontId="5" fillId="0" borderId="0" xfId="2" applyFont="1" applyFill="1" applyBorder="1" applyAlignment="1" applyProtection="1">
      <alignment wrapText="1"/>
    </xf>
    <xf numFmtId="0" fontId="5" fillId="0" borderId="10" xfId="2" applyFont="1" applyFill="1" applyBorder="1" applyAlignment="1" applyProtection="1">
      <alignment wrapText="1"/>
    </xf>
    <xf numFmtId="0" fontId="5" fillId="0" borderId="0" xfId="2" applyFont="1" applyFill="1" applyBorder="1" applyAlignment="1" applyProtection="1">
      <alignment horizontal="left" vertical="top" wrapText="1"/>
    </xf>
    <xf numFmtId="0" fontId="5" fillId="0" borderId="0" xfId="2" applyFont="1" applyFill="1" applyAlignment="1" applyProtection="1">
      <alignment wrapText="1"/>
    </xf>
    <xf numFmtId="0" fontId="1" fillId="0" borderId="0" xfId="2" applyAlignment="1" applyProtection="1">
      <alignment horizontal="left" vertical="top" wrapText="1"/>
    </xf>
    <xf numFmtId="0" fontId="1" fillId="0" borderId="0" xfId="2" applyAlignment="1">
      <alignment horizontal="left"/>
    </xf>
    <xf numFmtId="0" fontId="0" fillId="0" borderId="0" xfId="0"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5" fillId="0" borderId="0" xfId="2" applyFont="1" applyFill="1" applyBorder="1" applyAlignment="1" applyProtection="1">
      <alignment horizontal="left" wrapText="1" indent="4"/>
    </xf>
    <xf numFmtId="0" fontId="0" fillId="0" borderId="0" xfId="0" applyAlignment="1">
      <alignment horizontal="left" wrapText="1" indent="4"/>
    </xf>
    <xf numFmtId="0" fontId="5" fillId="11" borderId="2" xfId="3" applyNumberFormat="1" applyFont="1" applyFill="1" applyBorder="1" applyAlignment="1" applyProtection="1">
      <alignment horizontal="left" vertical="center"/>
      <protection locked="0"/>
    </xf>
    <xf numFmtId="0" fontId="5" fillId="11" borderId="3" xfId="3" applyNumberFormat="1" applyFont="1" applyFill="1" applyBorder="1" applyAlignment="1" applyProtection="1">
      <alignment horizontal="left" vertical="center"/>
      <protection locked="0"/>
    </xf>
    <xf numFmtId="0" fontId="5" fillId="11" borderId="4" xfId="3" applyNumberFormat="1"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wrapText="1"/>
      <protection locked="0"/>
    </xf>
    <xf numFmtId="0" fontId="5" fillId="3" borderId="3" xfId="2" applyFont="1" applyFill="1" applyBorder="1" applyAlignment="1" applyProtection="1">
      <alignment horizontal="left" vertical="center" wrapText="1"/>
      <protection locked="0"/>
    </xf>
    <xf numFmtId="0" fontId="5" fillId="3" borderId="4" xfId="2" applyFont="1" applyFill="1" applyBorder="1" applyAlignment="1" applyProtection="1">
      <alignment horizontal="left" vertical="center" wrapText="1"/>
      <protection locked="0"/>
    </xf>
    <xf numFmtId="0" fontId="6" fillId="11" borderId="2" xfId="2" applyFont="1" applyFill="1" applyBorder="1" applyAlignment="1" applyProtection="1">
      <alignment horizontal="left" vertical="center"/>
      <protection locked="0"/>
    </xf>
    <xf numFmtId="0" fontId="6" fillId="11" borderId="3" xfId="2" applyFont="1" applyFill="1" applyBorder="1" applyAlignment="1" applyProtection="1">
      <alignment horizontal="left" vertical="center"/>
      <protection locked="0"/>
    </xf>
    <xf numFmtId="0" fontId="6" fillId="11" borderId="4" xfId="2" applyFont="1" applyFill="1" applyBorder="1" applyAlignment="1" applyProtection="1">
      <alignment horizontal="left" vertical="center"/>
      <protection locked="0"/>
    </xf>
    <xf numFmtId="0" fontId="5" fillId="11" borderId="2" xfId="3" applyFont="1" applyFill="1" applyBorder="1" applyAlignment="1" applyProtection="1">
      <alignment horizontal="left" vertical="center"/>
      <protection locked="0"/>
    </xf>
    <xf numFmtId="0" fontId="5" fillId="11" borderId="3" xfId="3" applyFont="1" applyFill="1" applyBorder="1" applyAlignment="1" applyProtection="1">
      <alignment horizontal="left" vertical="center"/>
      <protection locked="0"/>
    </xf>
    <xf numFmtId="0" fontId="5" fillId="11" borderId="4" xfId="3" applyFont="1" applyFill="1" applyBorder="1" applyAlignment="1" applyProtection="1">
      <alignment horizontal="left" vertical="center"/>
      <protection locked="0"/>
    </xf>
    <xf numFmtId="0" fontId="12" fillId="0" borderId="0" xfId="14" applyFont="1" applyAlignment="1" applyProtection="1">
      <alignment horizontal="left" vertical="top" wrapText="1"/>
    </xf>
    <xf numFmtId="0" fontId="12" fillId="0" borderId="0" xfId="14" applyFont="1" applyFill="1" applyAlignment="1" applyProtection="1">
      <alignment horizontal="left" vertical="top" wrapText="1"/>
    </xf>
    <xf numFmtId="165" fontId="20" fillId="0" borderId="17" xfId="4" applyNumberFormat="1" applyFont="1" applyFill="1" applyBorder="1" applyAlignment="1" applyProtection="1">
      <alignment horizontal="center" vertical="center" wrapText="1"/>
    </xf>
    <xf numFmtId="165" fontId="20" fillId="0" borderId="10" xfId="4" applyNumberFormat="1" applyFont="1" applyFill="1" applyBorder="1" applyAlignment="1" applyProtection="1">
      <alignment horizontal="center" vertical="center" wrapText="1"/>
    </xf>
    <xf numFmtId="165" fontId="20" fillId="0" borderId="52" xfId="4" applyNumberFormat="1" applyFont="1" applyFill="1" applyBorder="1" applyAlignment="1" applyProtection="1">
      <alignment horizontal="center" vertical="center" wrapText="1"/>
    </xf>
    <xf numFmtId="165" fontId="20" fillId="0" borderId="18" xfId="4" applyNumberFormat="1" applyFont="1" applyFill="1" applyBorder="1" applyAlignment="1" applyProtection="1">
      <alignment horizontal="center" vertical="center" wrapText="1"/>
    </xf>
    <xf numFmtId="165" fontId="21" fillId="0" borderId="0" xfId="4" applyNumberFormat="1" applyFont="1" applyFill="1" applyBorder="1" applyAlignment="1" applyProtection="1">
      <alignment horizontal="center" vertical="center" wrapText="1"/>
    </xf>
    <xf numFmtId="165" fontId="20" fillId="0" borderId="16" xfId="4" applyNumberFormat="1" applyFont="1" applyFill="1" applyBorder="1" applyAlignment="1" applyProtection="1">
      <alignment horizontal="center" vertical="center" wrapText="1"/>
    </xf>
    <xf numFmtId="165" fontId="20" fillId="0" borderId="11" xfId="4" applyNumberFormat="1" applyFont="1" applyFill="1" applyBorder="1" applyAlignment="1" applyProtection="1">
      <alignment horizontal="center" vertical="center" wrapText="1"/>
    </xf>
    <xf numFmtId="165" fontId="20" fillId="8" borderId="0" xfId="4" applyNumberFormat="1" applyFont="1" applyFill="1" applyBorder="1" applyAlignment="1" applyProtection="1">
      <alignment horizontal="center" vertical="center" wrapText="1"/>
    </xf>
    <xf numFmtId="165" fontId="21" fillId="8" borderId="0" xfId="4" applyNumberFormat="1" applyFont="1" applyFill="1" applyBorder="1" applyAlignment="1" applyProtection="1">
      <alignment horizontal="center" vertical="center" wrapText="1"/>
    </xf>
    <xf numFmtId="165" fontId="20" fillId="0" borderId="0" xfId="4" applyNumberFormat="1" applyFont="1" applyFill="1" applyBorder="1" applyAlignment="1" applyProtection="1">
      <alignment horizontal="center" vertical="center" wrapText="1"/>
    </xf>
    <xf numFmtId="165" fontId="21" fillId="0" borderId="58" xfId="4" applyNumberFormat="1" applyFont="1" applyFill="1" applyBorder="1" applyAlignment="1" applyProtection="1">
      <alignment horizontal="center" vertical="center" wrapText="1"/>
    </xf>
    <xf numFmtId="165" fontId="20" fillId="0" borderId="58" xfId="4" applyNumberFormat="1" applyFont="1" applyFill="1" applyBorder="1" applyAlignment="1" applyProtection="1">
      <alignment horizontal="center" vertical="center" wrapText="1"/>
    </xf>
    <xf numFmtId="165" fontId="21" fillId="8" borderId="58" xfId="4" applyNumberFormat="1" applyFont="1" applyFill="1" applyBorder="1" applyAlignment="1" applyProtection="1">
      <alignment horizontal="center" vertical="center" wrapText="1"/>
    </xf>
    <xf numFmtId="165" fontId="21" fillId="0" borderId="10" xfId="4" applyNumberFormat="1" applyFont="1" applyFill="1" applyBorder="1" applyAlignment="1" applyProtection="1">
      <alignment horizontal="center" vertical="center" wrapText="1"/>
    </xf>
    <xf numFmtId="165" fontId="20" fillId="0" borderId="57" xfId="4" applyNumberFormat="1" applyFont="1" applyFill="1" applyBorder="1" applyAlignment="1" applyProtection="1">
      <alignment horizontal="center" vertical="center" wrapText="1"/>
    </xf>
    <xf numFmtId="165" fontId="21" fillId="0" borderId="11" xfId="4" applyNumberFormat="1" applyFont="1" applyFill="1" applyBorder="1" applyAlignment="1" applyProtection="1">
      <alignment horizontal="center" vertical="center" wrapText="1"/>
    </xf>
    <xf numFmtId="165" fontId="20" fillId="0" borderId="59" xfId="4" applyNumberFormat="1" applyFont="1" applyFill="1" applyBorder="1" applyAlignment="1" applyProtection="1">
      <alignment horizontal="center" vertical="center" wrapText="1"/>
    </xf>
    <xf numFmtId="165" fontId="20" fillId="0" borderId="23" xfId="4" applyNumberFormat="1" applyFont="1" applyFill="1" applyBorder="1" applyAlignment="1" applyProtection="1">
      <alignment horizontal="center" vertical="center" wrapText="1"/>
    </xf>
    <xf numFmtId="0" fontId="16" fillId="0" borderId="0" xfId="14" applyFont="1" applyFill="1" applyBorder="1" applyAlignment="1" applyProtection="1">
      <alignment horizontal="left" vertical="top" wrapText="1"/>
    </xf>
    <xf numFmtId="165" fontId="21" fillId="8" borderId="21" xfId="4" applyNumberFormat="1" applyFont="1" applyFill="1" applyBorder="1" applyAlignment="1" applyProtection="1">
      <alignment horizontal="center" vertical="center" wrapText="1"/>
    </xf>
    <xf numFmtId="165" fontId="20" fillId="0" borderId="21" xfId="4" applyNumberFormat="1" applyFont="1" applyFill="1" applyBorder="1" applyAlignment="1" applyProtection="1">
      <alignment horizontal="center" vertical="center" wrapText="1"/>
    </xf>
    <xf numFmtId="165" fontId="20" fillId="8" borderId="58" xfId="4" applyNumberFormat="1" applyFont="1" applyFill="1" applyBorder="1" applyAlignment="1" applyProtection="1">
      <alignment horizontal="center" vertical="center" wrapText="1"/>
    </xf>
    <xf numFmtId="0" fontId="17" fillId="0" borderId="13" xfId="4" applyNumberFormat="1" applyFont="1" applyFill="1" applyBorder="1" applyAlignment="1" applyProtection="1">
      <alignment horizontal="center" vertical="center"/>
    </xf>
    <xf numFmtId="0" fontId="17" fillId="0" borderId="14" xfId="4" applyNumberFormat="1" applyFont="1" applyFill="1" applyBorder="1" applyAlignment="1" applyProtection="1">
      <alignment horizontal="center" vertical="center"/>
    </xf>
    <xf numFmtId="0" fontId="17" fillId="0" borderId="15" xfId="4" applyNumberFormat="1" applyFont="1" applyFill="1" applyBorder="1" applyAlignment="1" applyProtection="1">
      <alignment horizontal="center" vertical="center"/>
    </xf>
    <xf numFmtId="0" fontId="18" fillId="0" borderId="13" xfId="4" applyNumberFormat="1" applyFont="1" applyBorder="1" applyAlignment="1" applyProtection="1">
      <alignment horizontal="center" wrapText="1"/>
    </xf>
    <xf numFmtId="0" fontId="18" fillId="0" borderId="14" xfId="4" applyNumberFormat="1" applyFont="1" applyBorder="1" applyAlignment="1" applyProtection="1">
      <alignment horizontal="center" wrapText="1"/>
    </xf>
    <xf numFmtId="0" fontId="18" fillId="0" borderId="15" xfId="4" applyNumberFormat="1" applyFont="1" applyBorder="1" applyAlignment="1" applyProtection="1">
      <alignment horizontal="center" wrapText="1"/>
    </xf>
    <xf numFmtId="0" fontId="19" fillId="0" borderId="16" xfId="4" applyFont="1" applyFill="1" applyBorder="1" applyAlignment="1" applyProtection="1">
      <alignment horizontal="left" vertical="center"/>
    </xf>
    <xf numFmtId="0" fontId="19" fillId="0" borderId="11" xfId="4" applyFont="1" applyFill="1" applyBorder="1" applyAlignment="1" applyProtection="1">
      <alignment horizontal="left" vertical="center"/>
    </xf>
    <xf numFmtId="0" fontId="20" fillId="0" borderId="17" xfId="4" applyFont="1" applyFill="1" applyBorder="1" applyAlignment="1" applyProtection="1">
      <alignment horizontal="center" vertical="center" wrapText="1"/>
    </xf>
    <xf numFmtId="0" fontId="20" fillId="0" borderId="10" xfId="4" applyFont="1" applyFill="1" applyBorder="1" applyAlignment="1" applyProtection="1">
      <alignment horizontal="center" vertical="center" wrapText="1"/>
    </xf>
    <xf numFmtId="0" fontId="17" fillId="0" borderId="13" xfId="4" applyNumberFormat="1" applyFont="1" applyFill="1" applyBorder="1" applyAlignment="1" applyProtection="1">
      <alignment horizontal="center" vertical="center"/>
      <protection locked="0"/>
    </xf>
    <xf numFmtId="0" fontId="17" fillId="0" borderId="14" xfId="4" applyNumberFormat="1" applyFont="1" applyFill="1" applyBorder="1" applyAlignment="1" applyProtection="1">
      <alignment horizontal="center" vertical="center"/>
      <protection locked="0"/>
    </xf>
    <xf numFmtId="0" fontId="17" fillId="0" borderId="15" xfId="4" applyNumberFormat="1" applyFont="1" applyFill="1" applyBorder="1" applyAlignment="1" applyProtection="1">
      <alignment horizontal="center" vertical="center"/>
      <protection locked="0"/>
    </xf>
    <xf numFmtId="165" fontId="20" fillId="0" borderId="19" xfId="4" applyNumberFormat="1" applyFont="1" applyFill="1" applyBorder="1" applyAlignment="1" applyProtection="1">
      <alignment horizontal="center" vertical="center" wrapText="1"/>
    </xf>
    <xf numFmtId="165" fontId="20" fillId="8" borderId="20" xfId="4" applyNumberFormat="1" applyFont="1" applyFill="1" applyBorder="1" applyAlignment="1" applyProtection="1">
      <alignment horizontal="center" vertical="center" wrapText="1"/>
    </xf>
    <xf numFmtId="165" fontId="20" fillId="8" borderId="22" xfId="4" applyNumberFormat="1" applyFont="1" applyFill="1" applyBorder="1" applyAlignment="1" applyProtection="1">
      <alignment horizontal="center" vertical="center" wrapText="1"/>
    </xf>
    <xf numFmtId="165" fontId="20" fillId="8" borderId="21" xfId="4" applyNumberFormat="1" applyFont="1" applyFill="1" applyBorder="1" applyAlignment="1" applyProtection="1">
      <alignment horizontal="center" vertical="center" wrapText="1"/>
    </xf>
    <xf numFmtId="165" fontId="21" fillId="0" borderId="21" xfId="4" applyNumberFormat="1" applyFont="1" applyFill="1" applyBorder="1" applyAlignment="1" applyProtection="1">
      <alignment horizontal="center" vertical="center" wrapText="1"/>
    </xf>
    <xf numFmtId="165" fontId="20" fillId="0" borderId="49" xfId="4" applyNumberFormat="1" applyFont="1" applyFill="1" applyBorder="1" applyAlignment="1" applyProtection="1">
      <alignment horizontal="center" vertical="center" wrapText="1"/>
    </xf>
    <xf numFmtId="165" fontId="20" fillId="0" borderId="51" xfId="4" applyNumberFormat="1" applyFont="1" applyFill="1" applyBorder="1" applyAlignment="1" applyProtection="1">
      <alignment horizontal="center" vertical="center" wrapText="1"/>
    </xf>
    <xf numFmtId="165" fontId="21" fillId="0" borderId="51" xfId="4" applyNumberFormat="1" applyFont="1" applyFill="1" applyBorder="1" applyAlignment="1" applyProtection="1">
      <alignment horizontal="center" vertical="center" wrapText="1"/>
    </xf>
    <xf numFmtId="165" fontId="21" fillId="8" borderId="35" xfId="4" applyNumberFormat="1" applyFont="1" applyFill="1" applyBorder="1" applyAlignment="1" applyProtection="1">
      <alignment horizontal="center" vertical="center" wrapText="1"/>
    </xf>
    <xf numFmtId="165" fontId="20" fillId="0" borderId="33" xfId="4" applyNumberFormat="1" applyFont="1" applyFill="1" applyBorder="1" applyAlignment="1" applyProtection="1">
      <alignment horizontal="center" vertical="center" wrapText="1"/>
    </xf>
    <xf numFmtId="165" fontId="20" fillId="8" borderId="51" xfId="4" applyNumberFormat="1" applyFont="1" applyFill="1" applyBorder="1" applyAlignment="1" applyProtection="1">
      <alignment horizontal="center" vertical="center" wrapText="1"/>
    </xf>
    <xf numFmtId="165" fontId="21" fillId="8" borderId="51" xfId="4" applyNumberFormat="1" applyFont="1" applyFill="1" applyBorder="1" applyAlignment="1" applyProtection="1">
      <alignment horizontal="center" vertical="center" wrapText="1"/>
    </xf>
    <xf numFmtId="165" fontId="20" fillId="8" borderId="35" xfId="4" applyNumberFormat="1" applyFont="1" applyFill="1" applyBorder="1" applyAlignment="1" applyProtection="1">
      <alignment horizontal="center" vertical="center" wrapText="1"/>
    </xf>
    <xf numFmtId="165" fontId="21" fillId="0" borderId="35" xfId="4" applyNumberFormat="1" applyFont="1" applyFill="1" applyBorder="1" applyAlignment="1" applyProtection="1">
      <alignment horizontal="center" vertical="center" wrapText="1"/>
    </xf>
    <xf numFmtId="165" fontId="20" fillId="0" borderId="35" xfId="4" applyNumberFormat="1" applyFont="1" applyFill="1" applyBorder="1" applyAlignment="1" applyProtection="1">
      <alignment horizontal="center" vertical="center" wrapText="1"/>
    </xf>
    <xf numFmtId="165" fontId="20" fillId="8" borderId="11" xfId="4" applyNumberFormat="1" applyFont="1" applyFill="1" applyBorder="1" applyAlignment="1" applyProtection="1">
      <alignment horizontal="center" vertical="center" wrapText="1"/>
    </xf>
    <xf numFmtId="165" fontId="20" fillId="8" borderId="33" xfId="4" applyNumberFormat="1" applyFont="1" applyFill="1" applyBorder="1" applyAlignment="1" applyProtection="1">
      <alignment horizontal="center" vertical="center" wrapText="1"/>
    </xf>
    <xf numFmtId="0" fontId="17" fillId="0" borderId="16" xfId="4" applyNumberFormat="1" applyFont="1" applyFill="1" applyBorder="1" applyAlignment="1" applyProtection="1">
      <alignment horizontal="center" vertical="center"/>
    </xf>
    <xf numFmtId="0" fontId="17" fillId="0" borderId="18" xfId="4" applyNumberFormat="1" applyFont="1" applyFill="1" applyBorder="1" applyAlignment="1" applyProtection="1">
      <alignment horizontal="center" vertical="center"/>
    </xf>
    <xf numFmtId="0" fontId="17" fillId="0" borderId="17" xfId="4" applyNumberFormat="1" applyFont="1" applyFill="1" applyBorder="1" applyAlignment="1" applyProtection="1">
      <alignment horizontal="center" vertical="center"/>
    </xf>
    <xf numFmtId="0" fontId="19" fillId="0" borderId="16" xfId="4" applyFont="1" applyFill="1" applyBorder="1" applyAlignment="1" applyProtection="1">
      <alignment horizontal="left" vertical="center" wrapText="1"/>
    </xf>
    <xf numFmtId="0" fontId="19" fillId="0" borderId="11" xfId="4" applyFont="1" applyFill="1" applyBorder="1" applyAlignment="1" applyProtection="1">
      <alignment horizontal="left" vertical="center" wrapText="1"/>
    </xf>
    <xf numFmtId="0" fontId="19" fillId="0" borderId="33" xfId="4" applyFont="1" applyFill="1" applyBorder="1" applyAlignment="1" applyProtection="1">
      <alignment horizontal="left" vertical="center" wrapText="1"/>
    </xf>
    <xf numFmtId="0" fontId="20" fillId="0" borderId="49" xfId="4" applyFont="1" applyFill="1" applyBorder="1" applyAlignment="1" applyProtection="1">
      <alignment horizontal="center" vertical="center" wrapText="1"/>
    </xf>
    <xf numFmtId="0" fontId="16" fillId="0" borderId="0" xfId="0" applyFont="1" applyAlignment="1" applyProtection="1">
      <alignment horizontal="left" vertical="top" wrapText="1"/>
    </xf>
    <xf numFmtId="0" fontId="16" fillId="0" borderId="7" xfId="0" applyFont="1" applyBorder="1" applyAlignment="1" applyProtection="1">
      <alignment horizontal="left" vertical="center" wrapText="1"/>
    </xf>
    <xf numFmtId="0" fontId="16" fillId="0" borderId="8" xfId="0" applyFont="1" applyBorder="1" applyAlignment="1" applyProtection="1">
      <alignment horizontal="left" vertical="center" wrapText="1"/>
    </xf>
    <xf numFmtId="0" fontId="16" fillId="0" borderId="9" xfId="0" applyFont="1" applyBorder="1" applyAlignment="1" applyProtection="1">
      <alignment horizontal="left" vertical="center" wrapText="1"/>
    </xf>
    <xf numFmtId="0" fontId="16" fillId="0" borderId="7" xfId="0" applyFont="1" applyBorder="1" applyAlignment="1" applyProtection="1">
      <alignment horizontal="center" vertical="center" wrapText="1"/>
    </xf>
    <xf numFmtId="0" fontId="16" fillId="0" borderId="8" xfId="0" applyFont="1" applyBorder="1" applyAlignment="1" applyProtection="1">
      <alignment horizontal="center" vertical="center" wrapText="1"/>
    </xf>
    <xf numFmtId="0" fontId="16" fillId="0" borderId="9" xfId="0" applyFont="1" applyBorder="1" applyAlignment="1" applyProtection="1">
      <alignment horizontal="center" vertical="center" wrapText="1"/>
    </xf>
    <xf numFmtId="0" fontId="39" fillId="0" borderId="0" xfId="0" applyFont="1" applyAlignment="1" applyProtection="1">
      <alignment horizontal="left" vertical="top" wrapText="1"/>
    </xf>
    <xf numFmtId="0" fontId="12" fillId="0" borderId="0" xfId="0" applyFont="1" applyAlignment="1" applyProtection="1">
      <alignment horizontal="left" wrapText="1"/>
    </xf>
    <xf numFmtId="10" fontId="31" fillId="2" borderId="1" xfId="15" applyNumberFormat="1" applyFont="1" applyFill="1" applyBorder="1" applyAlignment="1" applyProtection="1">
      <alignment horizontal="center" vertical="center" wrapText="1"/>
    </xf>
    <xf numFmtId="167" fontId="31" fillId="2" borderId="1" xfId="15" applyNumberFormat="1" applyFont="1" applyFill="1" applyBorder="1" applyAlignment="1" applyProtection="1">
      <alignment horizontal="center" vertical="center" wrapText="1"/>
    </xf>
    <xf numFmtId="0" fontId="31" fillId="0" borderId="1" xfId="15" applyFont="1" applyBorder="1" applyAlignment="1" applyProtection="1">
      <alignment horizontal="center" vertical="center" wrapText="1"/>
    </xf>
    <xf numFmtId="0" fontId="31" fillId="0" borderId="1" xfId="15" applyFont="1" applyBorder="1" applyAlignment="1" applyProtection="1">
      <alignment horizontal="center" vertical="center"/>
    </xf>
    <xf numFmtId="0" fontId="31" fillId="2" borderId="1" xfId="15" applyFont="1" applyFill="1" applyBorder="1" applyAlignment="1" applyProtection="1">
      <alignment horizontal="center" vertical="center"/>
    </xf>
    <xf numFmtId="167" fontId="31" fillId="2" borderId="1" xfId="15" applyNumberFormat="1" applyFont="1" applyFill="1" applyBorder="1" applyAlignment="1" applyProtection="1">
      <alignment horizontal="center" vertical="center"/>
    </xf>
    <xf numFmtId="0" fontId="31" fillId="2" borderId="1" xfId="15" applyNumberFormat="1" applyFont="1" applyFill="1" applyBorder="1" applyAlignment="1" applyProtection="1">
      <alignment horizontal="center" vertical="center" wrapText="1"/>
    </xf>
    <xf numFmtId="0" fontId="3" fillId="2" borderId="37" xfId="0" applyFont="1" applyFill="1" applyBorder="1" applyAlignment="1" applyProtection="1">
      <alignment horizontal="center" vertical="center" wrapText="1"/>
    </xf>
    <xf numFmtId="0" fontId="3" fillId="0" borderId="38" xfId="0" applyFont="1" applyBorder="1" applyAlignment="1" applyProtection="1">
      <alignment wrapText="1"/>
    </xf>
    <xf numFmtId="167" fontId="31" fillId="7" borderId="1" xfId="15" applyNumberFormat="1" applyFont="1" applyFill="1" applyBorder="1" applyAlignment="1" applyProtection="1">
      <alignment horizontal="center" vertical="center" wrapText="1"/>
    </xf>
    <xf numFmtId="0" fontId="12" fillId="0" borderId="1" xfId="0" applyFont="1" applyBorder="1" applyAlignment="1" applyProtection="1">
      <alignment horizontal="center" vertical="center"/>
    </xf>
    <xf numFmtId="0" fontId="12" fillId="0" borderId="0" xfId="0" applyFont="1" applyAlignment="1" applyProtection="1">
      <alignment horizontal="left" vertical="top" wrapText="1"/>
    </xf>
    <xf numFmtId="0" fontId="12" fillId="0" borderId="1" xfId="0" quotePrefix="1" applyFont="1" applyBorder="1" applyAlignment="1" applyProtection="1">
      <alignment horizontal="center" vertical="center"/>
    </xf>
    <xf numFmtId="0" fontId="0" fillId="0" borderId="1" xfId="0" applyBorder="1" applyAlignment="1" applyProtection="1">
      <alignment horizontal="center" vertical="center"/>
    </xf>
    <xf numFmtId="0" fontId="31" fillId="13" borderId="1" xfId="0" applyFont="1" applyFill="1" applyBorder="1" applyAlignment="1" applyProtection="1">
      <alignment horizontal="left" vertical="center" wrapText="1" indent="1"/>
    </xf>
    <xf numFmtId="0" fontId="12" fillId="0" borderId="1" xfId="0" applyFont="1" applyBorder="1" applyAlignment="1" applyProtection="1">
      <alignment horizontal="right" vertical="center" wrapText="1" indent="1"/>
    </xf>
    <xf numFmtId="0" fontId="31" fillId="0" borderId="1" xfId="0" applyFont="1" applyBorder="1" applyAlignment="1" applyProtection="1">
      <alignment horizontal="right" vertical="center" wrapText="1" indent="1"/>
    </xf>
    <xf numFmtId="0" fontId="31" fillId="7" borderId="1" xfId="0" applyFont="1" applyFill="1" applyBorder="1" applyAlignment="1" applyProtection="1">
      <alignment horizontal="right" vertical="center" wrapText="1" indent="1"/>
    </xf>
    <xf numFmtId="0" fontId="4" fillId="0" borderId="1" xfId="23" applyFont="1" applyBorder="1" applyAlignment="1">
      <alignment horizontal="center" wrapText="1"/>
    </xf>
    <xf numFmtId="0" fontId="3" fillId="0" borderId="1" xfId="23" applyFont="1" applyBorder="1" applyAlignment="1">
      <alignment horizontal="center"/>
    </xf>
    <xf numFmtId="0" fontId="1" fillId="0" borderId="1" xfId="23" applyBorder="1" applyAlignment="1">
      <alignment horizontal="center"/>
    </xf>
    <xf numFmtId="0" fontId="1" fillId="0" borderId="40" xfId="23" applyFill="1" applyBorder="1" applyAlignment="1">
      <alignment horizontal="center"/>
    </xf>
    <xf numFmtId="0" fontId="1" fillId="0" borderId="41" xfId="23" applyBorder="1" applyAlignment="1"/>
    <xf numFmtId="0" fontId="3" fillId="0" borderId="37" xfId="23" applyFont="1" applyBorder="1" applyAlignment="1">
      <alignment horizontal="center"/>
    </xf>
    <xf numFmtId="0" fontId="3" fillId="0" borderId="38" xfId="23" applyFont="1" applyBorder="1" applyAlignment="1">
      <alignment horizontal="center"/>
    </xf>
    <xf numFmtId="0" fontId="3" fillId="0" borderId="40" xfId="23" applyFont="1" applyFill="1" applyBorder="1" applyAlignment="1">
      <alignment horizontal="center"/>
    </xf>
    <xf numFmtId="0" fontId="1" fillId="0" borderId="41" xfId="23" applyBorder="1" applyAlignment="1">
      <alignment horizontal="center"/>
    </xf>
    <xf numFmtId="0" fontId="4" fillId="0" borderId="20" xfId="23" applyFont="1" applyFill="1" applyBorder="1" applyAlignment="1" applyProtection="1">
      <alignment horizontal="left" vertical="center" wrapText="1" indent="1"/>
    </xf>
    <xf numFmtId="0" fontId="4" fillId="0" borderId="0" xfId="23" applyFont="1" applyFill="1" applyBorder="1" applyAlignment="1" applyProtection="1">
      <alignment horizontal="left" vertical="center" wrapText="1" indent="1"/>
    </xf>
    <xf numFmtId="0" fontId="4" fillId="0" borderId="0" xfId="23" applyFont="1" applyAlignment="1" applyProtection="1">
      <alignment horizontal="left" vertical="center" wrapText="1"/>
    </xf>
    <xf numFmtId="0" fontId="1" fillId="0" borderId="0" xfId="23" applyAlignment="1">
      <alignment horizontal="left" vertical="center" wrapText="1"/>
    </xf>
    <xf numFmtId="0" fontId="1" fillId="0" borderId="39" xfId="23" applyBorder="1" applyAlignment="1">
      <alignment horizontal="left" vertical="center" wrapText="1"/>
    </xf>
    <xf numFmtId="169" fontId="0" fillId="4" borderId="1" xfId="24" applyNumberFormat="1" applyFont="1" applyFill="1" applyBorder="1" applyAlignment="1" applyProtection="1">
      <protection locked="0"/>
    </xf>
    <xf numFmtId="0" fontId="1" fillId="0" borderId="1" xfId="23" applyBorder="1" applyAlignment="1" applyProtection="1">
      <protection locked="0"/>
    </xf>
    <xf numFmtId="169" fontId="0" fillId="4" borderId="40" xfId="24" applyNumberFormat="1" applyFont="1" applyFill="1" applyBorder="1" applyAlignment="1" applyProtection="1">
      <protection locked="0"/>
    </xf>
    <xf numFmtId="0" fontId="1" fillId="0" borderId="41" xfId="23" applyBorder="1" applyAlignment="1" applyProtection="1">
      <protection locked="0"/>
    </xf>
    <xf numFmtId="0" fontId="4" fillId="0" borderId="0" xfId="26" applyFont="1" applyAlignment="1" applyProtection="1">
      <alignment horizontal="left" wrapText="1"/>
    </xf>
    <xf numFmtId="0" fontId="1" fillId="0" borderId="0" xfId="26" applyAlignment="1" applyProtection="1">
      <alignment wrapText="1"/>
    </xf>
    <xf numFmtId="0" fontId="4" fillId="0" borderId="20" xfId="26" applyFont="1" applyFill="1" applyBorder="1" applyAlignment="1" applyProtection="1">
      <alignment horizontal="left" vertical="center" wrapText="1" indent="1"/>
    </xf>
    <xf numFmtId="0" fontId="4" fillId="0" borderId="0" xfId="26" applyFont="1" applyFill="1" applyBorder="1" applyAlignment="1" applyProtection="1">
      <alignment horizontal="left" vertical="center" wrapText="1" indent="1"/>
    </xf>
    <xf numFmtId="0" fontId="4" fillId="0" borderId="0" xfId="26" applyFont="1" applyAlignment="1" applyProtection="1">
      <alignment horizontal="left"/>
    </xf>
    <xf numFmtId="0" fontId="4" fillId="0" borderId="5" xfId="26" applyFont="1" applyBorder="1" applyAlignment="1" applyProtection="1">
      <alignment horizontal="left" wrapText="1"/>
    </xf>
    <xf numFmtId="0" fontId="4" fillId="0" borderId="0" xfId="26" applyFont="1" applyBorder="1" applyAlignment="1" applyProtection="1">
      <alignment horizontal="left" wrapText="1"/>
    </xf>
  </cellXfs>
  <cellStyles count="34">
    <cellStyle name="Comma" xfId="33" builtinId="3"/>
    <cellStyle name="Comma 2 2 2 5" xfId="24"/>
    <cellStyle name="Comma 2 2 4 2" xfId="28"/>
    <cellStyle name="Comma 32" xfId="16"/>
    <cellStyle name="Comma 33" xfId="17"/>
    <cellStyle name="Comma 34" xfId="18"/>
    <cellStyle name="Comma 35" xfId="19"/>
    <cellStyle name="Comma 36" xfId="20"/>
    <cellStyle name="Currency" xfId="1" builtinId="4"/>
    <cellStyle name="Currency 2" xfId="25"/>
    <cellStyle name="Currency 4 2 4" xfId="31"/>
    <cellStyle name="Normal" xfId="0" builtinId="0"/>
    <cellStyle name="Normal 10 12" xfId="14"/>
    <cellStyle name="Normal 11 2" xfId="23"/>
    <cellStyle name="Normal 12 2" xfId="27"/>
    <cellStyle name="Normal 15" xfId="26"/>
    <cellStyle name="Normal 19" xfId="5"/>
    <cellStyle name="Normal 2" xfId="2"/>
    <cellStyle name="Normal 2 10 10" xfId="13"/>
    <cellStyle name="Normal 2 2" xfId="3"/>
    <cellStyle name="Normal 2 5" xfId="12"/>
    <cellStyle name="Normal 25" xfId="9"/>
    <cellStyle name="Normal 30" xfId="6"/>
    <cellStyle name="Normal 31" xfId="10"/>
    <cellStyle name="Normal 32" xfId="8"/>
    <cellStyle name="Normal 33" xfId="4"/>
    <cellStyle name="Normal 41" xfId="7"/>
    <cellStyle name="Normal 42" xfId="11"/>
    <cellStyle name="Normal 57" xfId="32"/>
    <cellStyle name="Normal_6. Cost Allocation for Def-Var" xfId="15"/>
    <cellStyle name="Percent 10" xfId="22"/>
    <cellStyle name="Percent 10 3" xfId="30"/>
    <cellStyle name="Percent 48" xfId="21"/>
    <cellStyle name="Percent 54 2" xf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CL60" lockText="1" noThreeD="1"/>
</file>

<file path=xl/ctrlProps/ctrlProp10.xml><?xml version="1.0" encoding="utf-8"?>
<formControlPr xmlns="http://schemas.microsoft.com/office/spreadsheetml/2009/9/main" objectType="CheckBox" fmlaLink="CL58" lockText="1" noThreeD="1"/>
</file>

<file path=xl/ctrlProps/ctrlProp100.xml><?xml version="1.0" encoding="utf-8"?>
<formControlPr xmlns="http://schemas.microsoft.com/office/spreadsheetml/2009/9/main" objectType="CheckBox" fmlaLink="CL60" lockText="1" noThreeD="1"/>
</file>

<file path=xl/ctrlProps/ctrlProp101.xml><?xml version="1.0" encoding="utf-8"?>
<formControlPr xmlns="http://schemas.microsoft.com/office/spreadsheetml/2009/9/main" objectType="CheckBox" fmlaLink="CL24" lockText="1" noThreeD="1"/>
</file>

<file path=xl/ctrlProps/ctrlProp102.xml><?xml version="1.0" encoding="utf-8"?>
<formControlPr xmlns="http://schemas.microsoft.com/office/spreadsheetml/2009/9/main" objectType="CheckBox" fmlaLink="CL54" lockText="1" noThreeD="1"/>
</file>

<file path=xl/ctrlProps/ctrlProp103.xml><?xml version="1.0" encoding="utf-8"?>
<formControlPr xmlns="http://schemas.microsoft.com/office/spreadsheetml/2009/9/main" objectType="CheckBox" fmlaLink="CL55" lockText="1" noThreeD="1"/>
</file>

<file path=xl/ctrlProps/ctrlProp104.xml><?xml version="1.0" encoding="utf-8"?>
<formControlPr xmlns="http://schemas.microsoft.com/office/spreadsheetml/2009/9/main" objectType="CheckBox" fmlaLink="CL25" lockText="1" noThreeD="1"/>
</file>

<file path=xl/ctrlProps/ctrlProp105.xml><?xml version="1.0" encoding="utf-8"?>
<formControlPr xmlns="http://schemas.microsoft.com/office/spreadsheetml/2009/9/main" objectType="CheckBox" fmlaLink="CL56" lockText="1" noThreeD="1"/>
</file>

<file path=xl/ctrlProps/ctrlProp106.xml><?xml version="1.0" encoding="utf-8"?>
<formControlPr xmlns="http://schemas.microsoft.com/office/spreadsheetml/2009/9/main" objectType="CheckBox" fmlaLink="CL57" lockText="1" noThreeD="1"/>
</file>

<file path=xl/ctrlProps/ctrlProp107.xml><?xml version="1.0" encoding="utf-8"?>
<formControlPr xmlns="http://schemas.microsoft.com/office/spreadsheetml/2009/9/main" objectType="CheckBox" fmlaLink="CL58" lockText="1" noThreeD="1"/>
</file>

<file path=xl/ctrlProps/ctrlProp108.xml><?xml version="1.0" encoding="utf-8"?>
<formControlPr xmlns="http://schemas.microsoft.com/office/spreadsheetml/2009/9/main" objectType="CheckBox" fmlaLink="#REF!" lockText="1" noThreeD="1"/>
</file>

<file path=xl/ctrlProps/ctrlProp109.xml><?xml version="1.0" encoding="utf-8"?>
<formControlPr xmlns="http://schemas.microsoft.com/office/spreadsheetml/2009/9/main" objectType="CheckBox" fmlaLink="CL61" lockText="1" noThreeD="1"/>
</file>

<file path=xl/ctrlProps/ctrlProp11.xml><?xml version="1.0" encoding="utf-8"?>
<formControlPr xmlns="http://schemas.microsoft.com/office/spreadsheetml/2009/9/main" objectType="CheckBox" fmlaLink="#REF!" lockText="1" noThreeD="1"/>
</file>

<file path=xl/ctrlProps/ctrlProp110.xml><?xml version="1.0" encoding="utf-8"?>
<formControlPr xmlns="http://schemas.microsoft.com/office/spreadsheetml/2009/9/main" objectType="CheckBox" fmlaLink="CL59" lockText="1" noThreeD="1"/>
</file>

<file path=xl/ctrlProps/ctrlProp111.xml><?xml version="1.0" encoding="utf-8"?>
<formControlPr xmlns="http://schemas.microsoft.com/office/spreadsheetml/2009/9/main" objectType="CheckBox" fmlaLink="CL60" lockText="1" noThreeD="1"/>
</file>

<file path=xl/ctrlProps/ctrlProp112.xml><?xml version="1.0" encoding="utf-8"?>
<formControlPr xmlns="http://schemas.microsoft.com/office/spreadsheetml/2009/9/main" objectType="CheckBox" fmlaLink="CL54" lockText="1" noThreeD="1"/>
</file>

<file path=xl/ctrlProps/ctrlProp113.xml><?xml version="1.0" encoding="utf-8"?>
<formControlPr xmlns="http://schemas.microsoft.com/office/spreadsheetml/2009/9/main" objectType="CheckBox" fmlaLink="CL55" lockText="1" noThreeD="1"/>
</file>

<file path=xl/ctrlProps/ctrlProp114.xml><?xml version="1.0" encoding="utf-8"?>
<formControlPr xmlns="http://schemas.microsoft.com/office/spreadsheetml/2009/9/main" objectType="CheckBox" fmlaLink="CL25" lockText="1" noThreeD="1"/>
</file>

<file path=xl/ctrlProps/ctrlProp115.xml><?xml version="1.0" encoding="utf-8"?>
<formControlPr xmlns="http://schemas.microsoft.com/office/spreadsheetml/2009/9/main" objectType="CheckBox" fmlaLink="CL56" lockText="1" noThreeD="1"/>
</file>

<file path=xl/ctrlProps/ctrlProp116.xml><?xml version="1.0" encoding="utf-8"?>
<formControlPr xmlns="http://schemas.microsoft.com/office/spreadsheetml/2009/9/main" objectType="CheckBox" fmlaLink="CL57" lockText="1" noThreeD="1"/>
</file>

<file path=xl/ctrlProps/ctrlProp117.xml><?xml version="1.0" encoding="utf-8"?>
<formControlPr xmlns="http://schemas.microsoft.com/office/spreadsheetml/2009/9/main" objectType="CheckBox" fmlaLink="CL58" lockText="1" noThreeD="1"/>
</file>

<file path=xl/ctrlProps/ctrlProp118.xml><?xml version="1.0" encoding="utf-8"?>
<formControlPr xmlns="http://schemas.microsoft.com/office/spreadsheetml/2009/9/main" objectType="CheckBox" fmlaLink="#REF!" lockText="1" noThreeD="1"/>
</file>

<file path=xl/ctrlProps/ctrlProp119.xml><?xml version="1.0" encoding="utf-8"?>
<formControlPr xmlns="http://schemas.microsoft.com/office/spreadsheetml/2009/9/main" objectType="CheckBox" fmlaLink="CL61" lockText="1" noThreeD="1"/>
</file>

<file path=xl/ctrlProps/ctrlProp12.xml><?xml version="1.0" encoding="utf-8"?>
<formControlPr xmlns="http://schemas.microsoft.com/office/spreadsheetml/2009/9/main" objectType="CheckBox" fmlaLink="CL61" lockText="1" noThreeD="1"/>
</file>

<file path=xl/ctrlProps/ctrlProp120.xml><?xml version="1.0" encoding="utf-8"?>
<formControlPr xmlns="http://schemas.microsoft.com/office/spreadsheetml/2009/9/main" objectType="CheckBox" fmlaLink="CL59" lockText="1" noThreeD="1"/>
</file>

<file path=xl/ctrlProps/ctrlProp121.xml><?xml version="1.0" encoding="utf-8"?>
<formControlPr xmlns="http://schemas.microsoft.com/office/spreadsheetml/2009/9/main" objectType="CheckBox" fmlaLink="CL60" lockText="1" noThreeD="1"/>
</file>

<file path=xl/ctrlProps/ctrlProp122.xml><?xml version="1.0" encoding="utf-8"?>
<formControlPr xmlns="http://schemas.microsoft.com/office/spreadsheetml/2009/9/main" objectType="CheckBox" fmlaLink="CL24" lockText="1" noThreeD="1"/>
</file>

<file path=xl/ctrlProps/ctrlProp123.xml><?xml version="1.0" encoding="utf-8"?>
<formControlPr xmlns="http://schemas.microsoft.com/office/spreadsheetml/2009/9/main" objectType="CheckBox" fmlaLink="CL54" lockText="1" noThreeD="1"/>
</file>

<file path=xl/ctrlProps/ctrlProp124.xml><?xml version="1.0" encoding="utf-8"?>
<formControlPr xmlns="http://schemas.microsoft.com/office/spreadsheetml/2009/9/main" objectType="CheckBox" fmlaLink="CL55" lockText="1" noThreeD="1"/>
</file>

<file path=xl/ctrlProps/ctrlProp125.xml><?xml version="1.0" encoding="utf-8"?>
<formControlPr xmlns="http://schemas.microsoft.com/office/spreadsheetml/2009/9/main" objectType="CheckBox" fmlaLink="CL25" lockText="1" noThreeD="1"/>
</file>

<file path=xl/ctrlProps/ctrlProp126.xml><?xml version="1.0" encoding="utf-8"?>
<formControlPr xmlns="http://schemas.microsoft.com/office/spreadsheetml/2009/9/main" objectType="CheckBox" fmlaLink="CL56" lockText="1" noThreeD="1"/>
</file>

<file path=xl/ctrlProps/ctrlProp127.xml><?xml version="1.0" encoding="utf-8"?>
<formControlPr xmlns="http://schemas.microsoft.com/office/spreadsheetml/2009/9/main" objectType="CheckBox" fmlaLink="CL57" lockText="1" noThreeD="1"/>
</file>

<file path=xl/ctrlProps/ctrlProp128.xml><?xml version="1.0" encoding="utf-8"?>
<formControlPr xmlns="http://schemas.microsoft.com/office/spreadsheetml/2009/9/main" objectType="CheckBox" fmlaLink="CL58" lockText="1" noThreeD="1"/>
</file>

<file path=xl/ctrlProps/ctrlProp129.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CL59" lockText="1" noThreeD="1"/>
</file>

<file path=xl/ctrlProps/ctrlProp130.xml><?xml version="1.0" encoding="utf-8"?>
<formControlPr xmlns="http://schemas.microsoft.com/office/spreadsheetml/2009/9/main" objectType="CheckBox" fmlaLink="CL61" lockText="1" noThreeD="1"/>
</file>

<file path=xl/ctrlProps/ctrlProp131.xml><?xml version="1.0" encoding="utf-8"?>
<formControlPr xmlns="http://schemas.microsoft.com/office/spreadsheetml/2009/9/main" objectType="CheckBox" fmlaLink="CL59" lockText="1" noThreeD="1"/>
</file>

<file path=xl/ctrlProps/ctrlProp132.xml><?xml version="1.0" encoding="utf-8"?>
<formControlPr xmlns="http://schemas.microsoft.com/office/spreadsheetml/2009/9/main" objectType="CheckBox" fmlaLink="CL60" lockText="1" noThreeD="1"/>
</file>

<file path=xl/ctrlProps/ctrlProp133.xml><?xml version="1.0" encoding="utf-8"?>
<formControlPr xmlns="http://schemas.microsoft.com/office/spreadsheetml/2009/9/main" objectType="CheckBox" fmlaLink="CL54" lockText="1" noThreeD="1"/>
</file>

<file path=xl/ctrlProps/ctrlProp134.xml><?xml version="1.0" encoding="utf-8"?>
<formControlPr xmlns="http://schemas.microsoft.com/office/spreadsheetml/2009/9/main" objectType="CheckBox" fmlaLink="CL55" lockText="1" noThreeD="1"/>
</file>

<file path=xl/ctrlProps/ctrlProp135.xml><?xml version="1.0" encoding="utf-8"?>
<formControlPr xmlns="http://schemas.microsoft.com/office/spreadsheetml/2009/9/main" objectType="CheckBox" fmlaLink="CL25" lockText="1" noThreeD="1"/>
</file>

<file path=xl/ctrlProps/ctrlProp136.xml><?xml version="1.0" encoding="utf-8"?>
<formControlPr xmlns="http://schemas.microsoft.com/office/spreadsheetml/2009/9/main" objectType="CheckBox" fmlaLink="CL56" lockText="1" noThreeD="1"/>
</file>

<file path=xl/ctrlProps/ctrlProp137.xml><?xml version="1.0" encoding="utf-8"?>
<formControlPr xmlns="http://schemas.microsoft.com/office/spreadsheetml/2009/9/main" objectType="CheckBox" fmlaLink="CL57" lockText="1" noThreeD="1"/>
</file>

<file path=xl/ctrlProps/ctrlProp138.xml><?xml version="1.0" encoding="utf-8"?>
<formControlPr xmlns="http://schemas.microsoft.com/office/spreadsheetml/2009/9/main" objectType="CheckBox" fmlaLink="CL58" lockText="1" noThreeD="1"/>
</file>

<file path=xl/ctrlProps/ctrlProp139.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CL60" lockText="1" noThreeD="1"/>
</file>

<file path=xl/ctrlProps/ctrlProp140.xml><?xml version="1.0" encoding="utf-8"?>
<formControlPr xmlns="http://schemas.microsoft.com/office/spreadsheetml/2009/9/main" objectType="CheckBox" fmlaLink="CL61" lockText="1" noThreeD="1"/>
</file>

<file path=xl/ctrlProps/ctrlProp141.xml><?xml version="1.0" encoding="utf-8"?>
<formControlPr xmlns="http://schemas.microsoft.com/office/spreadsheetml/2009/9/main" objectType="CheckBox" fmlaLink="CL59" lockText="1" noThreeD="1"/>
</file>

<file path=xl/ctrlProps/ctrlProp142.xml><?xml version="1.0" encoding="utf-8"?>
<formControlPr xmlns="http://schemas.microsoft.com/office/spreadsheetml/2009/9/main" objectType="CheckBox" fmlaLink="CL60" lockText="1" noThreeD="1"/>
</file>

<file path=xl/ctrlProps/ctrlProp143.xml><?xml version="1.0" encoding="utf-8"?>
<formControlPr xmlns="http://schemas.microsoft.com/office/spreadsheetml/2009/9/main" objectType="CheckBox" fmlaLink="CL24" lockText="1" noThreeD="1"/>
</file>

<file path=xl/ctrlProps/ctrlProp144.xml><?xml version="1.0" encoding="utf-8"?>
<formControlPr xmlns="http://schemas.microsoft.com/office/spreadsheetml/2009/9/main" objectType="CheckBox" fmlaLink="CL54" lockText="1" noThreeD="1"/>
</file>

<file path=xl/ctrlProps/ctrlProp145.xml><?xml version="1.0" encoding="utf-8"?>
<formControlPr xmlns="http://schemas.microsoft.com/office/spreadsheetml/2009/9/main" objectType="CheckBox" fmlaLink="CL55" lockText="1" noThreeD="1"/>
</file>

<file path=xl/ctrlProps/ctrlProp146.xml><?xml version="1.0" encoding="utf-8"?>
<formControlPr xmlns="http://schemas.microsoft.com/office/spreadsheetml/2009/9/main" objectType="CheckBox" fmlaLink="CL25" lockText="1" noThreeD="1"/>
</file>

<file path=xl/ctrlProps/ctrlProp147.xml><?xml version="1.0" encoding="utf-8"?>
<formControlPr xmlns="http://schemas.microsoft.com/office/spreadsheetml/2009/9/main" objectType="CheckBox" fmlaLink="CL56" lockText="1" noThreeD="1"/>
</file>

<file path=xl/ctrlProps/ctrlProp148.xml><?xml version="1.0" encoding="utf-8"?>
<formControlPr xmlns="http://schemas.microsoft.com/office/spreadsheetml/2009/9/main" objectType="CheckBox" fmlaLink="CL57" lockText="1" noThreeD="1"/>
</file>

<file path=xl/ctrlProps/ctrlProp149.xml><?xml version="1.0" encoding="utf-8"?>
<formControlPr xmlns="http://schemas.microsoft.com/office/spreadsheetml/2009/9/main" objectType="CheckBox" fmlaLink="CL58" lockText="1" noThreeD="1"/>
</file>

<file path=xl/ctrlProps/ctrlProp15.xml><?xml version="1.0" encoding="utf-8"?>
<formControlPr xmlns="http://schemas.microsoft.com/office/spreadsheetml/2009/9/main" objectType="CheckBox" fmlaLink="CL50" lockText="1" noThreeD="1"/>
</file>

<file path=xl/ctrlProps/ctrlProp150.xml><?xml version="1.0" encoding="utf-8"?>
<formControlPr xmlns="http://schemas.microsoft.com/office/spreadsheetml/2009/9/main" objectType="CheckBox" fmlaLink="#REF!" lockText="1" noThreeD="1"/>
</file>

<file path=xl/ctrlProps/ctrlProp151.xml><?xml version="1.0" encoding="utf-8"?>
<formControlPr xmlns="http://schemas.microsoft.com/office/spreadsheetml/2009/9/main" objectType="CheckBox" fmlaLink="CL61" lockText="1" noThreeD="1"/>
</file>

<file path=xl/ctrlProps/ctrlProp152.xml><?xml version="1.0" encoding="utf-8"?>
<formControlPr xmlns="http://schemas.microsoft.com/office/spreadsheetml/2009/9/main" objectType="CheckBox" fmlaLink="CL59" lockText="1" noThreeD="1"/>
</file>

<file path=xl/ctrlProps/ctrlProp153.xml><?xml version="1.0" encoding="utf-8"?>
<formControlPr xmlns="http://schemas.microsoft.com/office/spreadsheetml/2009/9/main" objectType="CheckBox" fmlaLink="CL60" lockText="1" noThreeD="1"/>
</file>

<file path=xl/ctrlProps/ctrlProp154.xml><?xml version="1.0" encoding="utf-8"?>
<formControlPr xmlns="http://schemas.microsoft.com/office/spreadsheetml/2009/9/main" objectType="CheckBox" fmlaLink="CL54" lockText="1" noThreeD="1"/>
</file>

<file path=xl/ctrlProps/ctrlProp155.xml><?xml version="1.0" encoding="utf-8"?>
<formControlPr xmlns="http://schemas.microsoft.com/office/spreadsheetml/2009/9/main" objectType="CheckBox" fmlaLink="CL55" lockText="1" noThreeD="1"/>
</file>

<file path=xl/ctrlProps/ctrlProp156.xml><?xml version="1.0" encoding="utf-8"?>
<formControlPr xmlns="http://schemas.microsoft.com/office/spreadsheetml/2009/9/main" objectType="CheckBox" fmlaLink="CL25" lockText="1" noThreeD="1"/>
</file>

<file path=xl/ctrlProps/ctrlProp157.xml><?xml version="1.0" encoding="utf-8"?>
<formControlPr xmlns="http://schemas.microsoft.com/office/spreadsheetml/2009/9/main" objectType="CheckBox" fmlaLink="CL56" lockText="1" noThreeD="1"/>
</file>

<file path=xl/ctrlProps/ctrlProp158.xml><?xml version="1.0" encoding="utf-8"?>
<formControlPr xmlns="http://schemas.microsoft.com/office/spreadsheetml/2009/9/main" objectType="CheckBox" fmlaLink="CL57" lockText="1" noThreeD="1"/>
</file>

<file path=xl/ctrlProps/ctrlProp159.xml><?xml version="1.0" encoding="utf-8"?>
<formControlPr xmlns="http://schemas.microsoft.com/office/spreadsheetml/2009/9/main" objectType="CheckBox" fmlaLink="CL58" lockText="1" noThreeD="1"/>
</file>

<file path=xl/ctrlProps/ctrlProp16.xml><?xml version="1.0" encoding="utf-8"?>
<formControlPr xmlns="http://schemas.microsoft.com/office/spreadsheetml/2009/9/main" objectType="CheckBox" fmlaLink="CL51" lockText="1" noThreeD="1"/>
</file>

<file path=xl/ctrlProps/ctrlProp160.xml><?xml version="1.0" encoding="utf-8"?>
<formControlPr xmlns="http://schemas.microsoft.com/office/spreadsheetml/2009/9/main" objectType="CheckBox" fmlaLink="#REF!" lockText="1" noThreeD="1"/>
</file>

<file path=xl/ctrlProps/ctrlProp161.xml><?xml version="1.0" encoding="utf-8"?>
<formControlPr xmlns="http://schemas.microsoft.com/office/spreadsheetml/2009/9/main" objectType="CheckBox" fmlaLink="CL61" lockText="1" noThreeD="1"/>
</file>

<file path=xl/ctrlProps/ctrlProp162.xml><?xml version="1.0" encoding="utf-8"?>
<formControlPr xmlns="http://schemas.microsoft.com/office/spreadsheetml/2009/9/main" objectType="CheckBox" fmlaLink="CL59" lockText="1" noThreeD="1"/>
</file>

<file path=xl/ctrlProps/ctrlProp163.xml><?xml version="1.0" encoding="utf-8"?>
<formControlPr xmlns="http://schemas.microsoft.com/office/spreadsheetml/2009/9/main" objectType="CheckBox" fmlaLink="CL60" lockText="1" noThreeD="1"/>
</file>

<file path=xl/ctrlProps/ctrlProp164.xml><?xml version="1.0" encoding="utf-8"?>
<formControlPr xmlns="http://schemas.microsoft.com/office/spreadsheetml/2009/9/main" objectType="CheckBox" fmlaLink="CL24" lockText="1" noThreeD="1"/>
</file>

<file path=xl/ctrlProps/ctrlProp165.xml><?xml version="1.0" encoding="utf-8"?>
<formControlPr xmlns="http://schemas.microsoft.com/office/spreadsheetml/2009/9/main" objectType="CheckBox" fmlaLink="CL54" lockText="1" noThreeD="1"/>
</file>

<file path=xl/ctrlProps/ctrlProp166.xml><?xml version="1.0" encoding="utf-8"?>
<formControlPr xmlns="http://schemas.microsoft.com/office/spreadsheetml/2009/9/main" objectType="CheckBox" fmlaLink="CL55" lockText="1" noThreeD="1"/>
</file>

<file path=xl/ctrlProps/ctrlProp167.xml><?xml version="1.0" encoding="utf-8"?>
<formControlPr xmlns="http://schemas.microsoft.com/office/spreadsheetml/2009/9/main" objectType="CheckBox" fmlaLink="CL25" lockText="1" noThreeD="1"/>
</file>

<file path=xl/ctrlProps/ctrlProp168.xml><?xml version="1.0" encoding="utf-8"?>
<formControlPr xmlns="http://schemas.microsoft.com/office/spreadsheetml/2009/9/main" objectType="CheckBox" fmlaLink="CL56" lockText="1" noThreeD="1"/>
</file>

<file path=xl/ctrlProps/ctrlProp169.xml><?xml version="1.0" encoding="utf-8"?>
<formControlPr xmlns="http://schemas.microsoft.com/office/spreadsheetml/2009/9/main" objectType="CheckBox" fmlaLink="CL57" lockText="1" noThreeD="1"/>
</file>

<file path=xl/ctrlProps/ctrlProp17.xml><?xml version="1.0" encoding="utf-8"?>
<formControlPr xmlns="http://schemas.microsoft.com/office/spreadsheetml/2009/9/main" objectType="CheckBox" fmlaLink="CL24" lockText="1" noThreeD="1"/>
</file>

<file path=xl/ctrlProps/ctrlProp170.xml><?xml version="1.0" encoding="utf-8"?>
<formControlPr xmlns="http://schemas.microsoft.com/office/spreadsheetml/2009/9/main" objectType="CheckBox" fmlaLink="CL58"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CL61" lockText="1" noThreeD="1"/>
</file>

<file path=xl/ctrlProps/ctrlProp173.xml><?xml version="1.0" encoding="utf-8"?>
<formControlPr xmlns="http://schemas.microsoft.com/office/spreadsheetml/2009/9/main" objectType="CheckBox" fmlaLink="CL59" lockText="1" noThreeD="1"/>
</file>

<file path=xl/ctrlProps/ctrlProp174.xml><?xml version="1.0" encoding="utf-8"?>
<formControlPr xmlns="http://schemas.microsoft.com/office/spreadsheetml/2009/9/main" objectType="CheckBox" fmlaLink="CL60" lockText="1" noThreeD="1"/>
</file>

<file path=xl/ctrlProps/ctrlProp175.xml><?xml version="1.0" encoding="utf-8"?>
<formControlPr xmlns="http://schemas.microsoft.com/office/spreadsheetml/2009/9/main" objectType="CheckBox" fmlaLink="CL54" lockText="1" noThreeD="1"/>
</file>

<file path=xl/ctrlProps/ctrlProp176.xml><?xml version="1.0" encoding="utf-8"?>
<formControlPr xmlns="http://schemas.microsoft.com/office/spreadsheetml/2009/9/main" objectType="CheckBox" fmlaLink="CL55" lockText="1" noThreeD="1"/>
</file>

<file path=xl/ctrlProps/ctrlProp177.xml><?xml version="1.0" encoding="utf-8"?>
<formControlPr xmlns="http://schemas.microsoft.com/office/spreadsheetml/2009/9/main" objectType="CheckBox" fmlaLink="CL25" lockText="1" noThreeD="1"/>
</file>

<file path=xl/ctrlProps/ctrlProp178.xml><?xml version="1.0" encoding="utf-8"?>
<formControlPr xmlns="http://schemas.microsoft.com/office/spreadsheetml/2009/9/main" objectType="CheckBox" fmlaLink="CL56" lockText="1" noThreeD="1"/>
</file>

<file path=xl/ctrlProps/ctrlProp179.xml><?xml version="1.0" encoding="utf-8"?>
<formControlPr xmlns="http://schemas.microsoft.com/office/spreadsheetml/2009/9/main" objectType="CheckBox" fmlaLink="CL57" lockText="1" noThreeD="1"/>
</file>

<file path=xl/ctrlProps/ctrlProp18.xml><?xml version="1.0" encoding="utf-8"?>
<formControlPr xmlns="http://schemas.microsoft.com/office/spreadsheetml/2009/9/main" objectType="CheckBox" fmlaLink="CL54" lockText="1" noThreeD="1"/>
</file>

<file path=xl/ctrlProps/ctrlProp180.xml><?xml version="1.0" encoding="utf-8"?>
<formControlPr xmlns="http://schemas.microsoft.com/office/spreadsheetml/2009/9/main" objectType="CheckBox" fmlaLink="CL58" lockText="1" noThreeD="1"/>
</file>

<file path=xl/ctrlProps/ctrlProp181.xml><?xml version="1.0" encoding="utf-8"?>
<formControlPr xmlns="http://schemas.microsoft.com/office/spreadsheetml/2009/9/main" objectType="CheckBox" fmlaLink="#REF!" lockText="1" noThreeD="1"/>
</file>

<file path=xl/ctrlProps/ctrlProp182.xml><?xml version="1.0" encoding="utf-8"?>
<formControlPr xmlns="http://schemas.microsoft.com/office/spreadsheetml/2009/9/main" objectType="CheckBox" fmlaLink="CL61" lockText="1" noThreeD="1"/>
</file>

<file path=xl/ctrlProps/ctrlProp183.xml><?xml version="1.0" encoding="utf-8"?>
<formControlPr xmlns="http://schemas.microsoft.com/office/spreadsheetml/2009/9/main" objectType="CheckBox" fmlaLink="CL59" lockText="1" noThreeD="1"/>
</file>

<file path=xl/ctrlProps/ctrlProp184.xml><?xml version="1.0" encoding="utf-8"?>
<formControlPr xmlns="http://schemas.microsoft.com/office/spreadsheetml/2009/9/main" objectType="CheckBox" fmlaLink="CL60" lockText="1" noThreeD="1"/>
</file>

<file path=xl/ctrlProps/ctrlProp185.xml><?xml version="1.0" encoding="utf-8"?>
<formControlPr xmlns="http://schemas.microsoft.com/office/spreadsheetml/2009/9/main" objectType="CheckBox" fmlaLink="CL24" lockText="1" noThreeD="1"/>
</file>

<file path=xl/ctrlProps/ctrlProp186.xml><?xml version="1.0" encoding="utf-8"?>
<formControlPr xmlns="http://schemas.microsoft.com/office/spreadsheetml/2009/9/main" objectType="CheckBox" fmlaLink="CL54" lockText="1" noThreeD="1"/>
</file>

<file path=xl/ctrlProps/ctrlProp187.xml><?xml version="1.0" encoding="utf-8"?>
<formControlPr xmlns="http://schemas.microsoft.com/office/spreadsheetml/2009/9/main" objectType="CheckBox" fmlaLink="CL55" lockText="1" noThreeD="1"/>
</file>

<file path=xl/ctrlProps/ctrlProp188.xml><?xml version="1.0" encoding="utf-8"?>
<formControlPr xmlns="http://schemas.microsoft.com/office/spreadsheetml/2009/9/main" objectType="CheckBox" fmlaLink="CL25" lockText="1" noThreeD="1"/>
</file>

<file path=xl/ctrlProps/ctrlProp189.xml><?xml version="1.0" encoding="utf-8"?>
<formControlPr xmlns="http://schemas.microsoft.com/office/spreadsheetml/2009/9/main" objectType="CheckBox" fmlaLink="CL56" lockText="1" noThreeD="1"/>
</file>

<file path=xl/ctrlProps/ctrlProp19.xml><?xml version="1.0" encoding="utf-8"?>
<formControlPr xmlns="http://schemas.microsoft.com/office/spreadsheetml/2009/9/main" objectType="CheckBox" fmlaLink="CL55" lockText="1" noThreeD="1"/>
</file>

<file path=xl/ctrlProps/ctrlProp190.xml><?xml version="1.0" encoding="utf-8"?>
<formControlPr xmlns="http://schemas.microsoft.com/office/spreadsheetml/2009/9/main" objectType="CheckBox" fmlaLink="CL57" lockText="1" noThreeD="1"/>
</file>

<file path=xl/ctrlProps/ctrlProp191.xml><?xml version="1.0" encoding="utf-8"?>
<formControlPr xmlns="http://schemas.microsoft.com/office/spreadsheetml/2009/9/main" objectType="CheckBox" fmlaLink="CL58" lockText="1" noThreeD="1"/>
</file>

<file path=xl/ctrlProps/ctrlProp192.xml><?xml version="1.0" encoding="utf-8"?>
<formControlPr xmlns="http://schemas.microsoft.com/office/spreadsheetml/2009/9/main" objectType="CheckBox" fmlaLink="#REF!" lockText="1" noThreeD="1"/>
</file>

<file path=xl/ctrlProps/ctrlProp193.xml><?xml version="1.0" encoding="utf-8"?>
<formControlPr xmlns="http://schemas.microsoft.com/office/spreadsheetml/2009/9/main" objectType="CheckBox" fmlaLink="CL61" lockText="1" noThreeD="1"/>
</file>

<file path=xl/ctrlProps/ctrlProp194.xml><?xml version="1.0" encoding="utf-8"?>
<formControlPr xmlns="http://schemas.microsoft.com/office/spreadsheetml/2009/9/main" objectType="CheckBox" fmlaLink="CL59" lockText="1" noThreeD="1"/>
</file>

<file path=xl/ctrlProps/ctrlProp195.xml><?xml version="1.0" encoding="utf-8"?>
<formControlPr xmlns="http://schemas.microsoft.com/office/spreadsheetml/2009/9/main" objectType="Button" lockText="1"/>
</file>

<file path=xl/ctrlProps/ctrlProp196.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L50" lockText="1" noThreeD="1"/>
</file>

<file path=xl/ctrlProps/ctrlProp20.xml><?xml version="1.0" encoding="utf-8"?>
<formControlPr xmlns="http://schemas.microsoft.com/office/spreadsheetml/2009/9/main" objectType="CheckBox" fmlaLink="CL25" lockText="1" noThreeD="1"/>
</file>

<file path=xl/ctrlProps/ctrlProp21.xml><?xml version="1.0" encoding="utf-8"?>
<formControlPr xmlns="http://schemas.microsoft.com/office/spreadsheetml/2009/9/main" objectType="CheckBox" fmlaLink="CL56" lockText="1" noThreeD="1"/>
</file>

<file path=xl/ctrlProps/ctrlProp22.xml><?xml version="1.0" encoding="utf-8"?>
<formControlPr xmlns="http://schemas.microsoft.com/office/spreadsheetml/2009/9/main" objectType="CheckBox" fmlaLink="CL57" lockText="1" noThreeD="1"/>
</file>

<file path=xl/ctrlProps/ctrlProp23.xml><?xml version="1.0" encoding="utf-8"?>
<formControlPr xmlns="http://schemas.microsoft.com/office/spreadsheetml/2009/9/main" objectType="CheckBox" fmlaLink="CL58"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CL61" lockText="1" noThreeD="1"/>
</file>

<file path=xl/ctrlProps/ctrlProp26.xml><?xml version="1.0" encoding="utf-8"?>
<formControlPr xmlns="http://schemas.microsoft.com/office/spreadsheetml/2009/9/main" objectType="CheckBox" fmlaLink="CL59" lockText="1" noThreeD="1"/>
</file>

<file path=xl/ctrlProps/ctrlProp27.xml><?xml version="1.0" encoding="utf-8"?>
<formControlPr xmlns="http://schemas.microsoft.com/office/spreadsheetml/2009/9/main" objectType="CheckBox" fmlaLink="CL60" lockText="1" noThreeD="1"/>
</file>

<file path=xl/ctrlProps/ctrlProp28.xml><?xml version="1.0" encoding="utf-8"?>
<formControlPr xmlns="http://schemas.microsoft.com/office/spreadsheetml/2009/9/main" objectType="CheckBox" fmlaLink="CL54" lockText="1" noThreeD="1"/>
</file>

<file path=xl/ctrlProps/ctrlProp29.xml><?xml version="1.0" encoding="utf-8"?>
<formControlPr xmlns="http://schemas.microsoft.com/office/spreadsheetml/2009/9/main" objectType="CheckBox" fmlaLink="CL55" lockText="1" noThreeD="1"/>
</file>

<file path=xl/ctrlProps/ctrlProp3.xml><?xml version="1.0" encoding="utf-8"?>
<formControlPr xmlns="http://schemas.microsoft.com/office/spreadsheetml/2009/9/main" objectType="CheckBox" fmlaLink="CL51" lockText="1" noThreeD="1"/>
</file>

<file path=xl/ctrlProps/ctrlProp30.xml><?xml version="1.0" encoding="utf-8"?>
<formControlPr xmlns="http://schemas.microsoft.com/office/spreadsheetml/2009/9/main" objectType="CheckBox" fmlaLink="CL25" lockText="1" noThreeD="1"/>
</file>

<file path=xl/ctrlProps/ctrlProp31.xml><?xml version="1.0" encoding="utf-8"?>
<formControlPr xmlns="http://schemas.microsoft.com/office/spreadsheetml/2009/9/main" objectType="CheckBox" fmlaLink="CL56" lockText="1" noThreeD="1"/>
</file>

<file path=xl/ctrlProps/ctrlProp32.xml><?xml version="1.0" encoding="utf-8"?>
<formControlPr xmlns="http://schemas.microsoft.com/office/spreadsheetml/2009/9/main" objectType="CheckBox" fmlaLink="CL57" lockText="1" noThreeD="1"/>
</file>

<file path=xl/ctrlProps/ctrlProp33.xml><?xml version="1.0" encoding="utf-8"?>
<formControlPr xmlns="http://schemas.microsoft.com/office/spreadsheetml/2009/9/main" objectType="CheckBox" fmlaLink="CL58" lockText="1" noThreeD="1"/>
</file>

<file path=xl/ctrlProps/ctrlProp34.xml><?xml version="1.0" encoding="utf-8"?>
<formControlPr xmlns="http://schemas.microsoft.com/office/spreadsheetml/2009/9/main" objectType="CheckBox" fmlaLink="#REF!" lockText="1" noThreeD="1"/>
</file>

<file path=xl/ctrlProps/ctrlProp35.xml><?xml version="1.0" encoding="utf-8"?>
<formControlPr xmlns="http://schemas.microsoft.com/office/spreadsheetml/2009/9/main" objectType="CheckBox" fmlaLink="CL61" lockText="1" noThreeD="1"/>
</file>

<file path=xl/ctrlProps/ctrlProp36.xml><?xml version="1.0" encoding="utf-8"?>
<formControlPr xmlns="http://schemas.microsoft.com/office/spreadsheetml/2009/9/main" objectType="CheckBox" fmlaLink="CL59" lockText="1" noThreeD="1"/>
</file>

<file path=xl/ctrlProps/ctrlProp37.xml><?xml version="1.0" encoding="utf-8"?>
<formControlPr xmlns="http://schemas.microsoft.com/office/spreadsheetml/2009/9/main" objectType="CheckBox" fmlaLink="CL60" lockText="1" noThreeD="1"/>
</file>

<file path=xl/ctrlProps/ctrlProp38.xml><?xml version="1.0" encoding="utf-8"?>
<formControlPr xmlns="http://schemas.microsoft.com/office/spreadsheetml/2009/9/main" objectType="CheckBox" fmlaLink="CL24" lockText="1" noThreeD="1"/>
</file>

<file path=xl/ctrlProps/ctrlProp39.xml><?xml version="1.0" encoding="utf-8"?>
<formControlPr xmlns="http://schemas.microsoft.com/office/spreadsheetml/2009/9/main" objectType="CheckBox" fmlaLink="CL54" lockText="1" noThreeD="1"/>
</file>

<file path=xl/ctrlProps/ctrlProp4.xml><?xml version="1.0" encoding="utf-8"?>
<formControlPr xmlns="http://schemas.microsoft.com/office/spreadsheetml/2009/9/main" objectType="CheckBox" fmlaLink="CL24" lockText="1" noThreeD="1"/>
</file>

<file path=xl/ctrlProps/ctrlProp40.xml><?xml version="1.0" encoding="utf-8"?>
<formControlPr xmlns="http://schemas.microsoft.com/office/spreadsheetml/2009/9/main" objectType="CheckBox" fmlaLink="CL55" lockText="1" noThreeD="1"/>
</file>

<file path=xl/ctrlProps/ctrlProp41.xml><?xml version="1.0" encoding="utf-8"?>
<formControlPr xmlns="http://schemas.microsoft.com/office/spreadsheetml/2009/9/main" objectType="CheckBox" fmlaLink="CL25" lockText="1" noThreeD="1"/>
</file>

<file path=xl/ctrlProps/ctrlProp42.xml><?xml version="1.0" encoding="utf-8"?>
<formControlPr xmlns="http://schemas.microsoft.com/office/spreadsheetml/2009/9/main" objectType="CheckBox" fmlaLink="CL56" lockText="1" noThreeD="1"/>
</file>

<file path=xl/ctrlProps/ctrlProp43.xml><?xml version="1.0" encoding="utf-8"?>
<formControlPr xmlns="http://schemas.microsoft.com/office/spreadsheetml/2009/9/main" objectType="CheckBox" fmlaLink="CL57" lockText="1" noThreeD="1"/>
</file>

<file path=xl/ctrlProps/ctrlProp44.xml><?xml version="1.0" encoding="utf-8"?>
<formControlPr xmlns="http://schemas.microsoft.com/office/spreadsheetml/2009/9/main" objectType="CheckBox" fmlaLink="CL58" lockText="1" noThreeD="1"/>
</file>

<file path=xl/ctrlProps/ctrlProp45.xml><?xml version="1.0" encoding="utf-8"?>
<formControlPr xmlns="http://schemas.microsoft.com/office/spreadsheetml/2009/9/main" objectType="CheckBox" fmlaLink="#REF!" lockText="1" noThreeD="1"/>
</file>

<file path=xl/ctrlProps/ctrlProp46.xml><?xml version="1.0" encoding="utf-8"?>
<formControlPr xmlns="http://schemas.microsoft.com/office/spreadsheetml/2009/9/main" objectType="CheckBox" fmlaLink="CL61" lockText="1" noThreeD="1"/>
</file>

<file path=xl/ctrlProps/ctrlProp47.xml><?xml version="1.0" encoding="utf-8"?>
<formControlPr xmlns="http://schemas.microsoft.com/office/spreadsheetml/2009/9/main" objectType="CheckBox" fmlaLink="CL59" lockText="1" noThreeD="1"/>
</file>

<file path=xl/ctrlProps/ctrlProp48.xml><?xml version="1.0" encoding="utf-8"?>
<formControlPr xmlns="http://schemas.microsoft.com/office/spreadsheetml/2009/9/main" objectType="CheckBox" fmlaLink="CL60" lockText="1" noThreeD="1"/>
</file>

<file path=xl/ctrlProps/ctrlProp49.xml><?xml version="1.0" encoding="utf-8"?>
<formControlPr xmlns="http://schemas.microsoft.com/office/spreadsheetml/2009/9/main" objectType="CheckBox" fmlaLink="CL54" lockText="1" noThreeD="1"/>
</file>

<file path=xl/ctrlProps/ctrlProp5.xml><?xml version="1.0" encoding="utf-8"?>
<formControlPr xmlns="http://schemas.microsoft.com/office/spreadsheetml/2009/9/main" objectType="CheckBox" fmlaLink="CL54" lockText="1" noThreeD="1"/>
</file>

<file path=xl/ctrlProps/ctrlProp50.xml><?xml version="1.0" encoding="utf-8"?>
<formControlPr xmlns="http://schemas.microsoft.com/office/spreadsheetml/2009/9/main" objectType="CheckBox" fmlaLink="CL55" lockText="1" noThreeD="1"/>
</file>

<file path=xl/ctrlProps/ctrlProp51.xml><?xml version="1.0" encoding="utf-8"?>
<formControlPr xmlns="http://schemas.microsoft.com/office/spreadsheetml/2009/9/main" objectType="CheckBox" fmlaLink="CL25" lockText="1" noThreeD="1"/>
</file>

<file path=xl/ctrlProps/ctrlProp52.xml><?xml version="1.0" encoding="utf-8"?>
<formControlPr xmlns="http://schemas.microsoft.com/office/spreadsheetml/2009/9/main" objectType="CheckBox" fmlaLink="CL56" lockText="1" noThreeD="1"/>
</file>

<file path=xl/ctrlProps/ctrlProp53.xml><?xml version="1.0" encoding="utf-8"?>
<formControlPr xmlns="http://schemas.microsoft.com/office/spreadsheetml/2009/9/main" objectType="CheckBox" fmlaLink="CL57" lockText="1" noThreeD="1"/>
</file>

<file path=xl/ctrlProps/ctrlProp54.xml><?xml version="1.0" encoding="utf-8"?>
<formControlPr xmlns="http://schemas.microsoft.com/office/spreadsheetml/2009/9/main" objectType="CheckBox" fmlaLink="CL58" lockText="1" noThreeD="1"/>
</file>

<file path=xl/ctrlProps/ctrlProp55.xml><?xml version="1.0" encoding="utf-8"?>
<formControlPr xmlns="http://schemas.microsoft.com/office/spreadsheetml/2009/9/main" objectType="CheckBox" fmlaLink="#REF!" lockText="1" noThreeD="1"/>
</file>

<file path=xl/ctrlProps/ctrlProp56.xml><?xml version="1.0" encoding="utf-8"?>
<formControlPr xmlns="http://schemas.microsoft.com/office/spreadsheetml/2009/9/main" objectType="CheckBox" fmlaLink="CL61" lockText="1" noThreeD="1"/>
</file>

<file path=xl/ctrlProps/ctrlProp57.xml><?xml version="1.0" encoding="utf-8"?>
<formControlPr xmlns="http://schemas.microsoft.com/office/spreadsheetml/2009/9/main" objectType="CheckBox" fmlaLink="CL59" lockText="1" noThreeD="1"/>
</file>

<file path=xl/ctrlProps/ctrlProp58.xml><?xml version="1.0" encoding="utf-8"?>
<formControlPr xmlns="http://schemas.microsoft.com/office/spreadsheetml/2009/9/main" objectType="CheckBox" fmlaLink="CL60" lockText="1" noThreeD="1"/>
</file>

<file path=xl/ctrlProps/ctrlProp59.xml><?xml version="1.0" encoding="utf-8"?>
<formControlPr xmlns="http://schemas.microsoft.com/office/spreadsheetml/2009/9/main" objectType="CheckBox" fmlaLink="CL24" lockText="1" noThreeD="1"/>
</file>

<file path=xl/ctrlProps/ctrlProp6.xml><?xml version="1.0" encoding="utf-8"?>
<formControlPr xmlns="http://schemas.microsoft.com/office/spreadsheetml/2009/9/main" objectType="CheckBox" fmlaLink="CL55" lockText="1" noThreeD="1"/>
</file>

<file path=xl/ctrlProps/ctrlProp60.xml><?xml version="1.0" encoding="utf-8"?>
<formControlPr xmlns="http://schemas.microsoft.com/office/spreadsheetml/2009/9/main" objectType="CheckBox" fmlaLink="CL54" lockText="1" noThreeD="1"/>
</file>

<file path=xl/ctrlProps/ctrlProp61.xml><?xml version="1.0" encoding="utf-8"?>
<formControlPr xmlns="http://schemas.microsoft.com/office/spreadsheetml/2009/9/main" objectType="CheckBox" fmlaLink="CL55" lockText="1" noThreeD="1"/>
</file>

<file path=xl/ctrlProps/ctrlProp62.xml><?xml version="1.0" encoding="utf-8"?>
<formControlPr xmlns="http://schemas.microsoft.com/office/spreadsheetml/2009/9/main" objectType="CheckBox" fmlaLink="CL25" lockText="1" noThreeD="1"/>
</file>

<file path=xl/ctrlProps/ctrlProp63.xml><?xml version="1.0" encoding="utf-8"?>
<formControlPr xmlns="http://schemas.microsoft.com/office/spreadsheetml/2009/9/main" objectType="CheckBox" fmlaLink="CL56" lockText="1" noThreeD="1"/>
</file>

<file path=xl/ctrlProps/ctrlProp64.xml><?xml version="1.0" encoding="utf-8"?>
<formControlPr xmlns="http://schemas.microsoft.com/office/spreadsheetml/2009/9/main" objectType="CheckBox" fmlaLink="CL57" lockText="1" noThreeD="1"/>
</file>

<file path=xl/ctrlProps/ctrlProp65.xml><?xml version="1.0" encoding="utf-8"?>
<formControlPr xmlns="http://schemas.microsoft.com/office/spreadsheetml/2009/9/main" objectType="CheckBox" fmlaLink="CL58" lockText="1" noThreeD="1"/>
</file>

<file path=xl/ctrlProps/ctrlProp66.xml><?xml version="1.0" encoding="utf-8"?>
<formControlPr xmlns="http://schemas.microsoft.com/office/spreadsheetml/2009/9/main" objectType="CheckBox" fmlaLink="#REF!" lockText="1" noThreeD="1"/>
</file>

<file path=xl/ctrlProps/ctrlProp67.xml><?xml version="1.0" encoding="utf-8"?>
<formControlPr xmlns="http://schemas.microsoft.com/office/spreadsheetml/2009/9/main" objectType="CheckBox" fmlaLink="CL61" lockText="1" noThreeD="1"/>
</file>

<file path=xl/ctrlProps/ctrlProp68.xml><?xml version="1.0" encoding="utf-8"?>
<formControlPr xmlns="http://schemas.microsoft.com/office/spreadsheetml/2009/9/main" objectType="CheckBox" fmlaLink="CL59" lockText="1" noThreeD="1"/>
</file>

<file path=xl/ctrlProps/ctrlProp69.xml><?xml version="1.0" encoding="utf-8"?>
<formControlPr xmlns="http://schemas.microsoft.com/office/spreadsheetml/2009/9/main" objectType="CheckBox" fmlaLink="CL60" lockText="1" noThreeD="1"/>
</file>

<file path=xl/ctrlProps/ctrlProp7.xml><?xml version="1.0" encoding="utf-8"?>
<formControlPr xmlns="http://schemas.microsoft.com/office/spreadsheetml/2009/9/main" objectType="CheckBox" fmlaLink="CL25" lockText="1" noThreeD="1"/>
</file>

<file path=xl/ctrlProps/ctrlProp70.xml><?xml version="1.0" encoding="utf-8"?>
<formControlPr xmlns="http://schemas.microsoft.com/office/spreadsheetml/2009/9/main" objectType="CheckBox" fmlaLink="CL54" lockText="1" noThreeD="1"/>
</file>

<file path=xl/ctrlProps/ctrlProp71.xml><?xml version="1.0" encoding="utf-8"?>
<formControlPr xmlns="http://schemas.microsoft.com/office/spreadsheetml/2009/9/main" objectType="CheckBox" fmlaLink="CL55" lockText="1" noThreeD="1"/>
</file>

<file path=xl/ctrlProps/ctrlProp72.xml><?xml version="1.0" encoding="utf-8"?>
<formControlPr xmlns="http://schemas.microsoft.com/office/spreadsheetml/2009/9/main" objectType="CheckBox" fmlaLink="CL25" lockText="1" noThreeD="1"/>
</file>

<file path=xl/ctrlProps/ctrlProp73.xml><?xml version="1.0" encoding="utf-8"?>
<formControlPr xmlns="http://schemas.microsoft.com/office/spreadsheetml/2009/9/main" objectType="CheckBox" fmlaLink="CL56" lockText="1" noThreeD="1"/>
</file>

<file path=xl/ctrlProps/ctrlProp74.xml><?xml version="1.0" encoding="utf-8"?>
<formControlPr xmlns="http://schemas.microsoft.com/office/spreadsheetml/2009/9/main" objectType="CheckBox" fmlaLink="CL57" lockText="1" noThreeD="1"/>
</file>

<file path=xl/ctrlProps/ctrlProp75.xml><?xml version="1.0" encoding="utf-8"?>
<formControlPr xmlns="http://schemas.microsoft.com/office/spreadsheetml/2009/9/main" objectType="CheckBox" fmlaLink="CL58" lockText="1" noThreeD="1"/>
</file>

<file path=xl/ctrlProps/ctrlProp76.xml><?xml version="1.0" encoding="utf-8"?>
<formControlPr xmlns="http://schemas.microsoft.com/office/spreadsheetml/2009/9/main" objectType="CheckBox" fmlaLink="#REF!" lockText="1" noThreeD="1"/>
</file>

<file path=xl/ctrlProps/ctrlProp77.xml><?xml version="1.0" encoding="utf-8"?>
<formControlPr xmlns="http://schemas.microsoft.com/office/spreadsheetml/2009/9/main" objectType="CheckBox" fmlaLink="CL61" lockText="1" noThreeD="1"/>
</file>

<file path=xl/ctrlProps/ctrlProp78.xml><?xml version="1.0" encoding="utf-8"?>
<formControlPr xmlns="http://schemas.microsoft.com/office/spreadsheetml/2009/9/main" objectType="CheckBox" fmlaLink="CL59" lockText="1" noThreeD="1"/>
</file>

<file path=xl/ctrlProps/ctrlProp79.xml><?xml version="1.0" encoding="utf-8"?>
<formControlPr xmlns="http://schemas.microsoft.com/office/spreadsheetml/2009/9/main" objectType="CheckBox" fmlaLink="CL60" lockText="1" noThreeD="1"/>
</file>

<file path=xl/ctrlProps/ctrlProp8.xml><?xml version="1.0" encoding="utf-8"?>
<formControlPr xmlns="http://schemas.microsoft.com/office/spreadsheetml/2009/9/main" objectType="CheckBox" fmlaLink="CL56" lockText="1" noThreeD="1"/>
</file>

<file path=xl/ctrlProps/ctrlProp80.xml><?xml version="1.0" encoding="utf-8"?>
<formControlPr xmlns="http://schemas.microsoft.com/office/spreadsheetml/2009/9/main" objectType="CheckBox" fmlaLink="CL24" lockText="1" noThreeD="1"/>
</file>

<file path=xl/ctrlProps/ctrlProp81.xml><?xml version="1.0" encoding="utf-8"?>
<formControlPr xmlns="http://schemas.microsoft.com/office/spreadsheetml/2009/9/main" objectType="CheckBox" fmlaLink="CL54" lockText="1" noThreeD="1"/>
</file>

<file path=xl/ctrlProps/ctrlProp82.xml><?xml version="1.0" encoding="utf-8"?>
<formControlPr xmlns="http://schemas.microsoft.com/office/spreadsheetml/2009/9/main" objectType="CheckBox" fmlaLink="CL55" lockText="1" noThreeD="1"/>
</file>

<file path=xl/ctrlProps/ctrlProp83.xml><?xml version="1.0" encoding="utf-8"?>
<formControlPr xmlns="http://schemas.microsoft.com/office/spreadsheetml/2009/9/main" objectType="CheckBox" fmlaLink="CL25" lockText="1" noThreeD="1"/>
</file>

<file path=xl/ctrlProps/ctrlProp84.xml><?xml version="1.0" encoding="utf-8"?>
<formControlPr xmlns="http://schemas.microsoft.com/office/spreadsheetml/2009/9/main" objectType="CheckBox" fmlaLink="CL56" lockText="1" noThreeD="1"/>
</file>

<file path=xl/ctrlProps/ctrlProp85.xml><?xml version="1.0" encoding="utf-8"?>
<formControlPr xmlns="http://schemas.microsoft.com/office/spreadsheetml/2009/9/main" objectType="CheckBox" fmlaLink="CL57" lockText="1" noThreeD="1"/>
</file>

<file path=xl/ctrlProps/ctrlProp86.xml><?xml version="1.0" encoding="utf-8"?>
<formControlPr xmlns="http://schemas.microsoft.com/office/spreadsheetml/2009/9/main" objectType="CheckBox" fmlaLink="CL58"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CL61" lockText="1" noThreeD="1"/>
</file>

<file path=xl/ctrlProps/ctrlProp89.xml><?xml version="1.0" encoding="utf-8"?>
<formControlPr xmlns="http://schemas.microsoft.com/office/spreadsheetml/2009/9/main" objectType="CheckBox" fmlaLink="CL59" lockText="1" noThreeD="1"/>
</file>

<file path=xl/ctrlProps/ctrlProp9.xml><?xml version="1.0" encoding="utf-8"?>
<formControlPr xmlns="http://schemas.microsoft.com/office/spreadsheetml/2009/9/main" objectType="CheckBox" fmlaLink="CL57" lockText="1" noThreeD="1"/>
</file>

<file path=xl/ctrlProps/ctrlProp90.xml><?xml version="1.0" encoding="utf-8"?>
<formControlPr xmlns="http://schemas.microsoft.com/office/spreadsheetml/2009/9/main" objectType="CheckBox" fmlaLink="CL60" lockText="1" noThreeD="1"/>
</file>

<file path=xl/ctrlProps/ctrlProp91.xml><?xml version="1.0" encoding="utf-8"?>
<formControlPr xmlns="http://schemas.microsoft.com/office/spreadsheetml/2009/9/main" objectType="CheckBox" fmlaLink="CL54" lockText="1" noThreeD="1"/>
</file>

<file path=xl/ctrlProps/ctrlProp92.xml><?xml version="1.0" encoding="utf-8"?>
<formControlPr xmlns="http://schemas.microsoft.com/office/spreadsheetml/2009/9/main" objectType="CheckBox" fmlaLink="CL55" lockText="1" noThreeD="1"/>
</file>

<file path=xl/ctrlProps/ctrlProp93.xml><?xml version="1.0" encoding="utf-8"?>
<formControlPr xmlns="http://schemas.microsoft.com/office/spreadsheetml/2009/9/main" objectType="CheckBox" fmlaLink="CL25" lockText="1" noThreeD="1"/>
</file>

<file path=xl/ctrlProps/ctrlProp94.xml><?xml version="1.0" encoding="utf-8"?>
<formControlPr xmlns="http://schemas.microsoft.com/office/spreadsheetml/2009/9/main" objectType="CheckBox" fmlaLink="CL56" lockText="1" noThreeD="1"/>
</file>

<file path=xl/ctrlProps/ctrlProp95.xml><?xml version="1.0" encoding="utf-8"?>
<formControlPr xmlns="http://schemas.microsoft.com/office/spreadsheetml/2009/9/main" objectType="CheckBox" fmlaLink="CL57" lockText="1" noThreeD="1"/>
</file>

<file path=xl/ctrlProps/ctrlProp96.xml><?xml version="1.0" encoding="utf-8"?>
<formControlPr xmlns="http://schemas.microsoft.com/office/spreadsheetml/2009/9/main" objectType="CheckBox" fmlaLink="CL58"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CL61" lockText="1" noThreeD="1"/>
</file>

<file path=xl/ctrlProps/ctrlProp99.xml><?xml version="1.0" encoding="utf-8"?>
<formControlPr xmlns="http://schemas.microsoft.com/office/spreadsheetml/2009/9/main" objectType="CheckBox" fmlaLink="CL59"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2" name="Text Box 50"/>
        <xdr:cNvSpPr txBox="1">
          <a:spLocks noChangeArrowheads="1"/>
        </xdr:cNvSpPr>
      </xdr:nvSpPr>
      <xdr:spPr bwMode="auto">
        <a:xfrm>
          <a:off x="182217" y="17105641"/>
          <a:ext cx="9081051" cy="969072"/>
        </a:xfrm>
        <a:prstGeom prst="rect">
          <a:avLst/>
        </a:prstGeom>
        <a:noFill/>
        <a:ln>
          <a:noFill/>
        </a:ln>
        <a:effectLst>
          <a:softEdge rad="31750"/>
        </a:effectLst>
        <a:ex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3" name="Group 2"/>
        <xdr:cNvGrpSpPr/>
      </xdr:nvGrpSpPr>
      <xdr:grpSpPr>
        <a:xfrm>
          <a:off x="0" y="0"/>
          <a:ext cx="9609895" cy="1852266"/>
          <a:chOff x="0" y="0"/>
          <a:chExt cx="8857420" cy="1915766"/>
        </a:xfrm>
      </xdr:grpSpPr>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5" name="Rectangle 4"/>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17</xdr:row>
          <xdr:rowOff>31750</xdr:rowOff>
        </xdr:from>
        <xdr:to>
          <xdr:col>71</xdr:col>
          <xdr:colOff>12700</xdr:colOff>
          <xdr:row>18</xdr:row>
          <xdr:rowOff>69850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18</xdr:row>
          <xdr:rowOff>31750</xdr:rowOff>
        </xdr:from>
        <xdr:to>
          <xdr:col>71</xdr:col>
          <xdr:colOff>12700</xdr:colOff>
          <xdr:row>18</xdr:row>
          <xdr:rowOff>260350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18</xdr:row>
          <xdr:rowOff>31750</xdr:rowOff>
        </xdr:from>
        <xdr:to>
          <xdr:col>71</xdr:col>
          <xdr:colOff>12700</xdr:colOff>
          <xdr:row>18</xdr:row>
          <xdr:rowOff>260350</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1" name="Check Box 19" hidden="1">
              <a:extLst>
                <a:ext uri="{63B3BB69-23CF-44E3-9099-C40C66FF867C}">
                  <a14:compatExt spid="_x0000_s8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2" name="Check Box 20" hidden="1">
              <a:extLst>
                <a:ext uri="{63B3BB69-23CF-44E3-9099-C40C66FF867C}">
                  <a14:compatExt spid="_x0000_s8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3" name="Check Box 21" hidden="1">
              <a:extLst>
                <a:ext uri="{63B3BB69-23CF-44E3-9099-C40C66FF867C}">
                  <a14:compatExt spid="_x0000_s8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4" name="Check Box 22" hidden="1">
              <a:extLst>
                <a:ext uri="{63B3BB69-23CF-44E3-9099-C40C66FF867C}">
                  <a14:compatExt spid="_x0000_s8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5" name="Check Box 23" hidden="1">
              <a:extLst>
                <a:ext uri="{63B3BB69-23CF-44E3-9099-C40C66FF867C}">
                  <a14:compatExt spid="_x0000_s8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6" name="Check Box 24" hidden="1">
              <a:extLst>
                <a:ext uri="{63B3BB69-23CF-44E3-9099-C40C66FF867C}">
                  <a14:compatExt spid="_x0000_s8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7" name="Check Box 25" hidden="1">
              <a:extLst>
                <a:ext uri="{63B3BB69-23CF-44E3-9099-C40C66FF867C}">
                  <a14:compatExt spid="_x0000_s8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19</xdr:row>
          <xdr:rowOff>0</xdr:rowOff>
        </xdr:from>
        <xdr:to>
          <xdr:col>71</xdr:col>
          <xdr:colOff>12700</xdr:colOff>
          <xdr:row>20</xdr:row>
          <xdr:rowOff>0</xdr:rowOff>
        </xdr:to>
        <xdr:sp macro="" textlink="">
          <xdr:nvSpPr>
            <xdr:cNvPr id="8218" name="Check Box 26" hidden="1">
              <a:extLst>
                <a:ext uri="{63B3BB69-23CF-44E3-9099-C40C66FF867C}">
                  <a14:compatExt spid="_x0000_s8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22" name="Check Box 30" hidden="1">
              <a:extLst>
                <a:ext uri="{63B3BB69-23CF-44E3-9099-C40C66FF867C}">
                  <a14:compatExt spid="_x0000_s8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3" name="Check Box 31" hidden="1">
              <a:extLst>
                <a:ext uri="{63B3BB69-23CF-44E3-9099-C40C66FF867C}">
                  <a14:compatExt spid="_x0000_s8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4" name="Check Box 32" hidden="1">
              <a:extLst>
                <a:ext uri="{63B3BB69-23CF-44E3-9099-C40C66FF867C}">
                  <a14:compatExt spid="_x0000_s8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5" name="Check Box 33" hidden="1">
              <a:extLst>
                <a:ext uri="{63B3BB69-23CF-44E3-9099-C40C66FF867C}">
                  <a14:compatExt spid="_x0000_s8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26" name="Check Box 34" hidden="1">
              <a:extLst>
                <a:ext uri="{63B3BB69-23CF-44E3-9099-C40C66FF867C}">
                  <a14:compatExt spid="_x0000_s8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27" name="Check Box 35" hidden="1">
              <a:extLst>
                <a:ext uri="{63B3BB69-23CF-44E3-9099-C40C66FF867C}">
                  <a14:compatExt spid="_x0000_s8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28" name="Check Box 36" hidden="1">
              <a:extLst>
                <a:ext uri="{63B3BB69-23CF-44E3-9099-C40C66FF867C}">
                  <a14:compatExt spid="_x0000_s8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29" name="Check Box 37" hidden="1">
              <a:extLst>
                <a:ext uri="{63B3BB69-23CF-44E3-9099-C40C66FF867C}">
                  <a14:compatExt spid="_x0000_s8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16</xdr:row>
          <xdr:rowOff>31750</xdr:rowOff>
        </xdr:from>
        <xdr:to>
          <xdr:col>71</xdr:col>
          <xdr:colOff>12700</xdr:colOff>
          <xdr:row>17</xdr:row>
          <xdr:rowOff>69850</xdr:rowOff>
        </xdr:to>
        <xdr:sp macro="" textlink="">
          <xdr:nvSpPr>
            <xdr:cNvPr id="8230" name="Check Box 38" hidden="1">
              <a:extLst>
                <a:ext uri="{63B3BB69-23CF-44E3-9099-C40C66FF867C}">
                  <a14:compatExt spid="_x0000_s8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31" name="Check Box 39" hidden="1">
              <a:extLst>
                <a:ext uri="{63B3BB69-23CF-44E3-9099-C40C66FF867C}">
                  <a14:compatExt spid="_x0000_s8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32" name="Check Box 40" hidden="1">
              <a:extLst>
                <a:ext uri="{63B3BB69-23CF-44E3-9099-C40C66FF867C}">
                  <a14:compatExt spid="_x0000_s8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3" name="Check Box 41" hidden="1">
              <a:extLst>
                <a:ext uri="{63B3BB69-23CF-44E3-9099-C40C66FF867C}">
                  <a14:compatExt spid="_x0000_s8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4" name="Check Box 42" hidden="1">
              <a:extLst>
                <a:ext uri="{63B3BB69-23CF-44E3-9099-C40C66FF867C}">
                  <a14:compatExt spid="_x0000_s8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5" name="Check Box 43" hidden="1">
              <a:extLst>
                <a:ext uri="{63B3BB69-23CF-44E3-9099-C40C66FF867C}">
                  <a14:compatExt spid="_x0000_s8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36" name="Check Box 44" hidden="1">
              <a:extLst>
                <a:ext uri="{63B3BB69-23CF-44E3-9099-C40C66FF867C}">
                  <a14:compatExt spid="_x0000_s8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37" name="Check Box 45" hidden="1">
              <a:extLst>
                <a:ext uri="{63B3BB69-23CF-44E3-9099-C40C66FF867C}">
                  <a14:compatExt spid="_x0000_s8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38" name="Check Box 46" hidden="1">
              <a:extLst>
                <a:ext uri="{63B3BB69-23CF-44E3-9099-C40C66FF867C}">
                  <a14:compatExt spid="_x0000_s8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39" name="Check Box 47" hidden="1">
              <a:extLst>
                <a:ext uri="{63B3BB69-23CF-44E3-9099-C40C66FF867C}">
                  <a14:compatExt spid="_x0000_s8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16</xdr:row>
          <xdr:rowOff>31750</xdr:rowOff>
        </xdr:from>
        <xdr:to>
          <xdr:col>71</xdr:col>
          <xdr:colOff>12700</xdr:colOff>
          <xdr:row>17</xdr:row>
          <xdr:rowOff>69850</xdr:rowOff>
        </xdr:to>
        <xdr:sp macro="" textlink="">
          <xdr:nvSpPr>
            <xdr:cNvPr id="8240" name="Check Box 48" hidden="1">
              <a:extLst>
                <a:ext uri="{63B3BB69-23CF-44E3-9099-C40C66FF867C}">
                  <a14:compatExt spid="_x0000_s8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17</xdr:row>
          <xdr:rowOff>31750</xdr:rowOff>
        </xdr:from>
        <xdr:to>
          <xdr:col>71</xdr:col>
          <xdr:colOff>12700</xdr:colOff>
          <xdr:row>18</xdr:row>
          <xdr:rowOff>69850</xdr:rowOff>
        </xdr:to>
        <xdr:sp macro="" textlink="">
          <xdr:nvSpPr>
            <xdr:cNvPr id="8241" name="Check Box 49" hidden="1">
              <a:extLst>
                <a:ext uri="{63B3BB69-23CF-44E3-9099-C40C66FF867C}">
                  <a14:compatExt spid="_x0000_s8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42" name="Check Box 50" hidden="1">
              <a:extLst>
                <a:ext uri="{63B3BB69-23CF-44E3-9099-C40C66FF867C}">
                  <a14:compatExt spid="_x0000_s8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43" name="Check Box 51" hidden="1">
              <a:extLst>
                <a:ext uri="{63B3BB69-23CF-44E3-9099-C40C66FF867C}">
                  <a14:compatExt spid="_x0000_s8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0</xdr:rowOff>
        </xdr:from>
        <xdr:to>
          <xdr:col>71</xdr:col>
          <xdr:colOff>12700</xdr:colOff>
          <xdr:row>11</xdr:row>
          <xdr:rowOff>31750</xdr:rowOff>
        </xdr:to>
        <xdr:sp macro="" textlink="">
          <xdr:nvSpPr>
            <xdr:cNvPr id="8244" name="Check Box 52" hidden="1">
              <a:extLst>
                <a:ext uri="{63B3BB69-23CF-44E3-9099-C40C66FF867C}">
                  <a14:compatExt spid="_x0000_s8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45" name="Check Box 53" hidden="1">
              <a:extLst>
                <a:ext uri="{63B3BB69-23CF-44E3-9099-C40C66FF867C}">
                  <a14:compatExt spid="_x0000_s8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46" name="Check Box 54" hidden="1">
              <a:extLst>
                <a:ext uri="{63B3BB69-23CF-44E3-9099-C40C66FF867C}">
                  <a14:compatExt spid="_x0000_s8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47" name="Check Box 55" hidden="1">
              <a:extLst>
                <a:ext uri="{63B3BB69-23CF-44E3-9099-C40C66FF867C}">
                  <a14:compatExt spid="_x0000_s8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48" name="Check Box 56" hidden="1">
              <a:extLst>
                <a:ext uri="{63B3BB69-23CF-44E3-9099-C40C66FF867C}">
                  <a14:compatExt spid="_x0000_s8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49" name="Check Box 57" hidden="1">
              <a:extLst>
                <a:ext uri="{63B3BB69-23CF-44E3-9099-C40C66FF867C}">
                  <a14:compatExt spid="_x0000_s8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50" name="Check Box 58" hidden="1">
              <a:extLst>
                <a:ext uri="{63B3BB69-23CF-44E3-9099-C40C66FF867C}">
                  <a14:compatExt spid="_x0000_s8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51" name="Check Box 59" hidden="1">
              <a:extLst>
                <a:ext uri="{63B3BB69-23CF-44E3-9099-C40C66FF867C}">
                  <a14:compatExt spid="_x0000_s8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52" name="Check Box 60" hidden="1">
              <a:extLst>
                <a:ext uri="{63B3BB69-23CF-44E3-9099-C40C66FF867C}">
                  <a14:compatExt spid="_x0000_s8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53" name="Check Box 61" hidden="1">
              <a:extLst>
                <a:ext uri="{63B3BB69-23CF-44E3-9099-C40C66FF867C}">
                  <a14:compatExt spid="_x0000_s8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0</xdr:rowOff>
        </xdr:from>
        <xdr:to>
          <xdr:col>71</xdr:col>
          <xdr:colOff>12700</xdr:colOff>
          <xdr:row>11</xdr:row>
          <xdr:rowOff>31750</xdr:rowOff>
        </xdr:to>
        <xdr:sp macro="" textlink="">
          <xdr:nvSpPr>
            <xdr:cNvPr id="8254" name="Check Box 62" hidden="1">
              <a:extLst>
                <a:ext uri="{63B3BB69-23CF-44E3-9099-C40C66FF867C}">
                  <a14:compatExt spid="_x0000_s8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55" name="Check Box 63" hidden="1">
              <a:extLst>
                <a:ext uri="{63B3BB69-23CF-44E3-9099-C40C66FF867C}">
                  <a14:compatExt spid="_x0000_s8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56" name="Check Box 64" hidden="1">
              <a:extLst>
                <a:ext uri="{63B3BB69-23CF-44E3-9099-C40C66FF867C}">
                  <a14:compatExt spid="_x0000_s8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57" name="Check Box 65" hidden="1">
              <a:extLst>
                <a:ext uri="{63B3BB69-23CF-44E3-9099-C40C66FF867C}">
                  <a14:compatExt spid="_x0000_s8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58" name="Check Box 66" hidden="1">
              <a:extLst>
                <a:ext uri="{63B3BB69-23CF-44E3-9099-C40C66FF867C}">
                  <a14:compatExt spid="_x0000_s8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59" name="Check Box 67" hidden="1">
              <a:extLst>
                <a:ext uri="{63B3BB69-23CF-44E3-9099-C40C66FF867C}">
                  <a14:compatExt spid="_x0000_s8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60" name="Check Box 68" hidden="1">
              <a:extLst>
                <a:ext uri="{63B3BB69-23CF-44E3-9099-C40C66FF867C}">
                  <a14:compatExt spid="_x0000_s8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61" name="Check Box 69" hidden="1">
              <a:extLst>
                <a:ext uri="{63B3BB69-23CF-44E3-9099-C40C66FF867C}">
                  <a14:compatExt spid="_x0000_s8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16</xdr:row>
          <xdr:rowOff>31750</xdr:rowOff>
        </xdr:from>
        <xdr:to>
          <xdr:col>71</xdr:col>
          <xdr:colOff>12700</xdr:colOff>
          <xdr:row>17</xdr:row>
          <xdr:rowOff>69850</xdr:rowOff>
        </xdr:to>
        <xdr:sp macro="" textlink="">
          <xdr:nvSpPr>
            <xdr:cNvPr id="8262" name="Check Box 70" hidden="1">
              <a:extLst>
                <a:ext uri="{63B3BB69-23CF-44E3-9099-C40C66FF867C}">
                  <a14:compatExt spid="_x0000_s8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63" name="Check Box 71" hidden="1">
              <a:extLst>
                <a:ext uri="{63B3BB69-23CF-44E3-9099-C40C66FF867C}">
                  <a14:compatExt spid="_x0000_s8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64" name="Check Box 72" hidden="1">
              <a:extLst>
                <a:ext uri="{63B3BB69-23CF-44E3-9099-C40C66FF867C}">
                  <a14:compatExt spid="_x0000_s8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0</xdr:rowOff>
        </xdr:from>
        <xdr:to>
          <xdr:col>71</xdr:col>
          <xdr:colOff>12700</xdr:colOff>
          <xdr:row>6</xdr:row>
          <xdr:rowOff>222250</xdr:rowOff>
        </xdr:to>
        <xdr:sp macro="" textlink="">
          <xdr:nvSpPr>
            <xdr:cNvPr id="8265" name="Check Box 73" hidden="1">
              <a:extLst>
                <a:ext uri="{63B3BB69-23CF-44E3-9099-C40C66FF867C}">
                  <a14:compatExt spid="_x0000_s8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66" name="Check Box 74" hidden="1">
              <a:extLst>
                <a:ext uri="{63B3BB69-23CF-44E3-9099-C40C66FF867C}">
                  <a14:compatExt spid="_x0000_s8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67" name="Check Box 75" hidden="1">
              <a:extLst>
                <a:ext uri="{63B3BB69-23CF-44E3-9099-C40C66FF867C}">
                  <a14:compatExt spid="_x0000_s8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68" name="Check Box 76" hidden="1">
              <a:extLst>
                <a:ext uri="{63B3BB69-23CF-44E3-9099-C40C66FF867C}">
                  <a14:compatExt spid="_x0000_s8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69" name="Check Box 77" hidden="1">
              <a:extLst>
                <a:ext uri="{63B3BB69-23CF-44E3-9099-C40C66FF867C}">
                  <a14:compatExt spid="_x0000_s8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70" name="Check Box 78" hidden="1">
              <a:extLst>
                <a:ext uri="{63B3BB69-23CF-44E3-9099-C40C66FF867C}">
                  <a14:compatExt spid="_x0000_s8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71" name="Check Box 79" hidden="1">
              <a:extLst>
                <a:ext uri="{63B3BB69-23CF-44E3-9099-C40C66FF867C}">
                  <a14:compatExt spid="_x0000_s8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72" name="Check Box 80" hidden="1">
              <a:extLst>
                <a:ext uri="{63B3BB69-23CF-44E3-9099-C40C66FF867C}">
                  <a14:compatExt spid="_x0000_s8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73" name="Check Box 81" hidden="1">
              <a:extLst>
                <a:ext uri="{63B3BB69-23CF-44E3-9099-C40C66FF867C}">
                  <a14:compatExt spid="_x0000_s8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74" name="Check Box 82" hidden="1">
              <a:extLst>
                <a:ext uri="{63B3BB69-23CF-44E3-9099-C40C66FF867C}">
                  <a14:compatExt spid="_x0000_s8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0</xdr:rowOff>
        </xdr:from>
        <xdr:to>
          <xdr:col>71</xdr:col>
          <xdr:colOff>12700</xdr:colOff>
          <xdr:row>6</xdr:row>
          <xdr:rowOff>222250</xdr:rowOff>
        </xdr:to>
        <xdr:sp macro="" textlink="">
          <xdr:nvSpPr>
            <xdr:cNvPr id="8275" name="Check Box 83" hidden="1">
              <a:extLst>
                <a:ext uri="{63B3BB69-23CF-44E3-9099-C40C66FF867C}">
                  <a14:compatExt spid="_x0000_s8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76" name="Check Box 84" hidden="1">
              <a:extLst>
                <a:ext uri="{63B3BB69-23CF-44E3-9099-C40C66FF867C}">
                  <a14:compatExt spid="_x0000_s8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77" name="Check Box 85" hidden="1">
              <a:extLst>
                <a:ext uri="{63B3BB69-23CF-44E3-9099-C40C66FF867C}">
                  <a14:compatExt spid="_x0000_s8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78" name="Check Box 86" hidden="1">
              <a:extLst>
                <a:ext uri="{63B3BB69-23CF-44E3-9099-C40C66FF867C}">
                  <a14:compatExt spid="_x0000_s8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79" name="Check Box 87" hidden="1">
              <a:extLst>
                <a:ext uri="{63B3BB69-23CF-44E3-9099-C40C66FF867C}">
                  <a14:compatExt spid="_x0000_s8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80" name="Check Box 88" hidden="1">
              <a:extLst>
                <a:ext uri="{63B3BB69-23CF-44E3-9099-C40C66FF867C}">
                  <a14:compatExt spid="_x0000_s8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81" name="Check Box 89" hidden="1">
              <a:extLst>
                <a:ext uri="{63B3BB69-23CF-44E3-9099-C40C66FF867C}">
                  <a14:compatExt spid="_x0000_s8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282" name="Check Box 90" hidden="1">
              <a:extLst>
                <a:ext uri="{63B3BB69-23CF-44E3-9099-C40C66FF867C}">
                  <a14:compatExt spid="_x0000_s8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15</xdr:row>
          <xdr:rowOff>31750</xdr:rowOff>
        </xdr:from>
        <xdr:to>
          <xdr:col>71</xdr:col>
          <xdr:colOff>12700</xdr:colOff>
          <xdr:row>18</xdr:row>
          <xdr:rowOff>12700</xdr:rowOff>
        </xdr:to>
        <xdr:sp macro="" textlink="">
          <xdr:nvSpPr>
            <xdr:cNvPr id="8283" name="Check Box 91" hidden="1">
              <a:extLst>
                <a:ext uri="{63B3BB69-23CF-44E3-9099-C40C66FF867C}">
                  <a14:compatExt spid="_x0000_s8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84" name="Check Box 92" hidden="1">
              <a:extLst>
                <a:ext uri="{63B3BB69-23CF-44E3-9099-C40C66FF867C}">
                  <a14:compatExt spid="_x0000_s8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285" name="Check Box 93" hidden="1">
              <a:extLst>
                <a:ext uri="{63B3BB69-23CF-44E3-9099-C40C66FF867C}">
                  <a14:compatExt spid="_x0000_s8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0</xdr:rowOff>
        </xdr:from>
        <xdr:to>
          <xdr:col>71</xdr:col>
          <xdr:colOff>12700</xdr:colOff>
          <xdr:row>5</xdr:row>
          <xdr:rowOff>222250</xdr:rowOff>
        </xdr:to>
        <xdr:sp macro="" textlink="">
          <xdr:nvSpPr>
            <xdr:cNvPr id="8286" name="Check Box 94" hidden="1">
              <a:extLst>
                <a:ext uri="{63B3BB69-23CF-44E3-9099-C40C66FF867C}">
                  <a14:compatExt spid="_x0000_s8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287" name="Check Box 95" hidden="1">
              <a:extLst>
                <a:ext uri="{63B3BB69-23CF-44E3-9099-C40C66FF867C}">
                  <a14:compatExt spid="_x0000_s8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88" name="Check Box 96" hidden="1">
              <a:extLst>
                <a:ext uri="{63B3BB69-23CF-44E3-9099-C40C66FF867C}">
                  <a14:compatExt spid="_x0000_s8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89" name="Check Box 97" hidden="1">
              <a:extLst>
                <a:ext uri="{63B3BB69-23CF-44E3-9099-C40C66FF867C}">
                  <a14:compatExt spid="_x0000_s8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90" name="Check Box 98" hidden="1">
              <a:extLst>
                <a:ext uri="{63B3BB69-23CF-44E3-9099-C40C66FF867C}">
                  <a14:compatExt spid="_x0000_s8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91" name="Check Box 99" hidden="1">
              <a:extLst>
                <a:ext uri="{63B3BB69-23CF-44E3-9099-C40C66FF867C}">
                  <a14:compatExt spid="_x0000_s8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92" name="Check Box 100" hidden="1">
              <a:extLst>
                <a:ext uri="{63B3BB69-23CF-44E3-9099-C40C66FF867C}">
                  <a14:compatExt spid="_x0000_s8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293" name="Check Box 101" hidden="1">
              <a:extLst>
                <a:ext uri="{63B3BB69-23CF-44E3-9099-C40C66FF867C}">
                  <a14:compatExt spid="_x0000_s8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294" name="Check Box 102" hidden="1">
              <a:extLst>
                <a:ext uri="{63B3BB69-23CF-44E3-9099-C40C66FF867C}">
                  <a14:compatExt spid="_x0000_s8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295" name="Check Box 103" hidden="1">
              <a:extLst>
                <a:ext uri="{63B3BB69-23CF-44E3-9099-C40C66FF867C}">
                  <a14:compatExt spid="_x0000_s8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0</xdr:rowOff>
        </xdr:from>
        <xdr:to>
          <xdr:col>71</xdr:col>
          <xdr:colOff>12700</xdr:colOff>
          <xdr:row>5</xdr:row>
          <xdr:rowOff>222250</xdr:rowOff>
        </xdr:to>
        <xdr:sp macro="" textlink="">
          <xdr:nvSpPr>
            <xdr:cNvPr id="8296" name="Check Box 104" hidden="1">
              <a:extLst>
                <a:ext uri="{63B3BB69-23CF-44E3-9099-C40C66FF867C}">
                  <a14:compatExt spid="_x0000_s8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297" name="Check Box 105" hidden="1">
              <a:extLst>
                <a:ext uri="{63B3BB69-23CF-44E3-9099-C40C66FF867C}">
                  <a14:compatExt spid="_x0000_s8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298" name="Check Box 106" hidden="1">
              <a:extLst>
                <a:ext uri="{63B3BB69-23CF-44E3-9099-C40C66FF867C}">
                  <a14:compatExt spid="_x0000_s8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299" name="Check Box 107" hidden="1">
              <a:extLst>
                <a:ext uri="{63B3BB69-23CF-44E3-9099-C40C66FF867C}">
                  <a14:compatExt spid="_x0000_s8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0" name="Check Box 108" hidden="1">
              <a:extLst>
                <a:ext uri="{63B3BB69-23CF-44E3-9099-C40C66FF867C}">
                  <a14:compatExt spid="_x0000_s8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1" name="Check Box 109" hidden="1">
              <a:extLst>
                <a:ext uri="{63B3BB69-23CF-44E3-9099-C40C66FF867C}">
                  <a14:compatExt spid="_x0000_s8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2" name="Check Box 110" hidden="1">
              <a:extLst>
                <a:ext uri="{63B3BB69-23CF-44E3-9099-C40C66FF867C}">
                  <a14:compatExt spid="_x0000_s8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303" name="Check Box 111" hidden="1">
              <a:extLst>
                <a:ext uri="{63B3BB69-23CF-44E3-9099-C40C66FF867C}">
                  <a14:compatExt spid="_x0000_s8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14</xdr:row>
          <xdr:rowOff>31750</xdr:rowOff>
        </xdr:from>
        <xdr:to>
          <xdr:col>71</xdr:col>
          <xdr:colOff>12700</xdr:colOff>
          <xdr:row>14</xdr:row>
          <xdr:rowOff>260350</xdr:rowOff>
        </xdr:to>
        <xdr:sp macro="" textlink="">
          <xdr:nvSpPr>
            <xdr:cNvPr id="8304" name="Check Box 112" hidden="1">
              <a:extLst>
                <a:ext uri="{63B3BB69-23CF-44E3-9099-C40C66FF867C}">
                  <a14:compatExt spid="_x0000_s8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05" name="Check Box 113" hidden="1">
              <a:extLst>
                <a:ext uri="{63B3BB69-23CF-44E3-9099-C40C66FF867C}">
                  <a14:compatExt spid="_x0000_s8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06" name="Check Box 114" hidden="1">
              <a:extLst>
                <a:ext uri="{63B3BB69-23CF-44E3-9099-C40C66FF867C}">
                  <a14:compatExt spid="_x0000_s8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0</xdr:rowOff>
        </xdr:from>
        <xdr:to>
          <xdr:col>71</xdr:col>
          <xdr:colOff>12700</xdr:colOff>
          <xdr:row>5</xdr:row>
          <xdr:rowOff>31750</xdr:rowOff>
        </xdr:to>
        <xdr:sp macro="" textlink="">
          <xdr:nvSpPr>
            <xdr:cNvPr id="8307" name="Check Box 115" hidden="1">
              <a:extLst>
                <a:ext uri="{63B3BB69-23CF-44E3-9099-C40C66FF867C}">
                  <a14:compatExt spid="_x0000_s8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08" name="Check Box 116" hidden="1">
              <a:extLst>
                <a:ext uri="{63B3BB69-23CF-44E3-9099-C40C66FF867C}">
                  <a14:compatExt spid="_x0000_s8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09" name="Check Box 117" hidden="1">
              <a:extLst>
                <a:ext uri="{63B3BB69-23CF-44E3-9099-C40C66FF867C}">
                  <a14:compatExt spid="_x0000_s8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10" name="Check Box 118" hidden="1">
              <a:extLst>
                <a:ext uri="{63B3BB69-23CF-44E3-9099-C40C66FF867C}">
                  <a14:compatExt spid="_x0000_s8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11" name="Check Box 119" hidden="1">
              <a:extLst>
                <a:ext uri="{63B3BB69-23CF-44E3-9099-C40C66FF867C}">
                  <a14:compatExt spid="_x0000_s8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12" name="Check Box 120" hidden="1">
              <a:extLst>
                <a:ext uri="{63B3BB69-23CF-44E3-9099-C40C66FF867C}">
                  <a14:compatExt spid="_x0000_s8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13" name="Check Box 121" hidden="1">
              <a:extLst>
                <a:ext uri="{63B3BB69-23CF-44E3-9099-C40C66FF867C}">
                  <a14:compatExt spid="_x0000_s8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314" name="Check Box 122" hidden="1">
              <a:extLst>
                <a:ext uri="{63B3BB69-23CF-44E3-9099-C40C66FF867C}">
                  <a14:compatExt spid="_x0000_s8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15" name="Check Box 123" hidden="1">
              <a:extLst>
                <a:ext uri="{63B3BB69-23CF-44E3-9099-C40C66FF867C}">
                  <a14:compatExt spid="_x0000_s8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16" name="Check Box 124" hidden="1">
              <a:extLst>
                <a:ext uri="{63B3BB69-23CF-44E3-9099-C40C66FF867C}">
                  <a14:compatExt spid="_x0000_s8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0</xdr:rowOff>
        </xdr:from>
        <xdr:to>
          <xdr:col>71</xdr:col>
          <xdr:colOff>12700</xdr:colOff>
          <xdr:row>5</xdr:row>
          <xdr:rowOff>31750</xdr:rowOff>
        </xdr:to>
        <xdr:sp macro="" textlink="">
          <xdr:nvSpPr>
            <xdr:cNvPr id="8317" name="Check Box 125" hidden="1">
              <a:extLst>
                <a:ext uri="{63B3BB69-23CF-44E3-9099-C40C66FF867C}">
                  <a14:compatExt spid="_x0000_s8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18" name="Check Box 126" hidden="1">
              <a:extLst>
                <a:ext uri="{63B3BB69-23CF-44E3-9099-C40C66FF867C}">
                  <a14:compatExt spid="_x0000_s8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19" name="Check Box 127" hidden="1">
              <a:extLst>
                <a:ext uri="{63B3BB69-23CF-44E3-9099-C40C66FF867C}">
                  <a14:compatExt spid="_x0000_s8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20" name="Check Box 128" hidden="1">
              <a:extLst>
                <a:ext uri="{63B3BB69-23CF-44E3-9099-C40C66FF867C}">
                  <a14:compatExt spid="_x0000_s8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21" name="Check Box 129" hidden="1">
              <a:extLst>
                <a:ext uri="{63B3BB69-23CF-44E3-9099-C40C66FF867C}">
                  <a14:compatExt spid="_x0000_s8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2" name="Check Box 130" hidden="1">
              <a:extLst>
                <a:ext uri="{63B3BB69-23CF-44E3-9099-C40C66FF867C}">
                  <a14:compatExt spid="_x0000_s8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3" name="Check Box 131" hidden="1">
              <a:extLst>
                <a:ext uri="{63B3BB69-23CF-44E3-9099-C40C66FF867C}">
                  <a14:compatExt spid="_x0000_s8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324" name="Check Box 132" hidden="1">
              <a:extLst>
                <a:ext uri="{63B3BB69-23CF-44E3-9099-C40C66FF867C}">
                  <a14:compatExt spid="_x0000_s8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13</xdr:row>
          <xdr:rowOff>31750</xdr:rowOff>
        </xdr:from>
        <xdr:to>
          <xdr:col>71</xdr:col>
          <xdr:colOff>12700</xdr:colOff>
          <xdr:row>14</xdr:row>
          <xdr:rowOff>0</xdr:rowOff>
        </xdr:to>
        <xdr:sp macro="" textlink="">
          <xdr:nvSpPr>
            <xdr:cNvPr id="8325" name="Check Box 133" hidden="1">
              <a:extLst>
                <a:ext uri="{63B3BB69-23CF-44E3-9099-C40C66FF867C}">
                  <a14:compatExt spid="_x0000_s8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6" name="Check Box 134" hidden="1">
              <a:extLst>
                <a:ext uri="{63B3BB69-23CF-44E3-9099-C40C66FF867C}">
                  <a14:compatExt spid="_x0000_s8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27" name="Check Box 135" hidden="1">
              <a:extLst>
                <a:ext uri="{63B3BB69-23CF-44E3-9099-C40C66FF867C}">
                  <a14:compatExt spid="_x0000_s8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0</xdr:rowOff>
        </xdr:from>
        <xdr:to>
          <xdr:col>71</xdr:col>
          <xdr:colOff>12700</xdr:colOff>
          <xdr:row>4</xdr:row>
          <xdr:rowOff>31750</xdr:rowOff>
        </xdr:to>
        <xdr:sp macro="" textlink="">
          <xdr:nvSpPr>
            <xdr:cNvPr id="8328" name="Check Box 136" hidden="1">
              <a:extLst>
                <a:ext uri="{63B3BB69-23CF-44E3-9099-C40C66FF867C}">
                  <a14:compatExt spid="_x0000_s8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29" name="Check Box 137" hidden="1">
              <a:extLst>
                <a:ext uri="{63B3BB69-23CF-44E3-9099-C40C66FF867C}">
                  <a14:compatExt spid="_x0000_s8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30" name="Check Box 138" hidden="1">
              <a:extLst>
                <a:ext uri="{63B3BB69-23CF-44E3-9099-C40C66FF867C}">
                  <a14:compatExt spid="_x0000_s8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31" name="Check Box 139" hidden="1">
              <a:extLst>
                <a:ext uri="{63B3BB69-23CF-44E3-9099-C40C66FF867C}">
                  <a14:compatExt spid="_x0000_s8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32" name="Check Box 140" hidden="1">
              <a:extLst>
                <a:ext uri="{63B3BB69-23CF-44E3-9099-C40C66FF867C}">
                  <a14:compatExt spid="_x0000_s8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33" name="Check Box 141" hidden="1">
              <a:extLst>
                <a:ext uri="{63B3BB69-23CF-44E3-9099-C40C66FF867C}">
                  <a14:compatExt spid="_x0000_s8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34" name="Check Box 142" hidden="1">
              <a:extLst>
                <a:ext uri="{63B3BB69-23CF-44E3-9099-C40C66FF867C}">
                  <a14:compatExt spid="_x0000_s8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35" name="Check Box 143" hidden="1">
              <a:extLst>
                <a:ext uri="{63B3BB69-23CF-44E3-9099-C40C66FF867C}">
                  <a14:compatExt spid="_x0000_s8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36" name="Check Box 144" hidden="1">
              <a:extLst>
                <a:ext uri="{63B3BB69-23CF-44E3-9099-C40C66FF867C}">
                  <a14:compatExt spid="_x0000_s8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37" name="Check Box 145" hidden="1">
              <a:extLst>
                <a:ext uri="{63B3BB69-23CF-44E3-9099-C40C66FF867C}">
                  <a14:compatExt spid="_x0000_s8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0</xdr:rowOff>
        </xdr:from>
        <xdr:to>
          <xdr:col>71</xdr:col>
          <xdr:colOff>12700</xdr:colOff>
          <xdr:row>4</xdr:row>
          <xdr:rowOff>31750</xdr:rowOff>
        </xdr:to>
        <xdr:sp macro="" textlink="">
          <xdr:nvSpPr>
            <xdr:cNvPr id="8338" name="Check Box 146" hidden="1">
              <a:extLst>
                <a:ext uri="{63B3BB69-23CF-44E3-9099-C40C66FF867C}">
                  <a14:compatExt spid="_x0000_s8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39" name="Check Box 147" hidden="1">
              <a:extLst>
                <a:ext uri="{63B3BB69-23CF-44E3-9099-C40C66FF867C}">
                  <a14:compatExt spid="_x0000_s8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40" name="Check Box 148" hidden="1">
              <a:extLst>
                <a:ext uri="{63B3BB69-23CF-44E3-9099-C40C66FF867C}">
                  <a14:compatExt spid="_x0000_s8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41" name="Check Box 149" hidden="1">
              <a:extLst>
                <a:ext uri="{63B3BB69-23CF-44E3-9099-C40C66FF867C}">
                  <a14:compatExt spid="_x0000_s8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42" name="Check Box 150" hidden="1">
              <a:extLst>
                <a:ext uri="{63B3BB69-23CF-44E3-9099-C40C66FF867C}">
                  <a14:compatExt spid="_x0000_s8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43" name="Check Box 151" hidden="1">
              <a:extLst>
                <a:ext uri="{63B3BB69-23CF-44E3-9099-C40C66FF867C}">
                  <a14:compatExt spid="_x0000_s8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44" name="Check Box 152" hidden="1">
              <a:extLst>
                <a:ext uri="{63B3BB69-23CF-44E3-9099-C40C66FF867C}">
                  <a14:compatExt spid="_x0000_s8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45" name="Check Box 153" hidden="1">
              <a:extLst>
                <a:ext uri="{63B3BB69-23CF-44E3-9099-C40C66FF867C}">
                  <a14:compatExt spid="_x0000_s8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12</xdr:row>
          <xdr:rowOff>31750</xdr:rowOff>
        </xdr:from>
        <xdr:to>
          <xdr:col>71</xdr:col>
          <xdr:colOff>12700</xdr:colOff>
          <xdr:row>12</xdr:row>
          <xdr:rowOff>260350</xdr:rowOff>
        </xdr:to>
        <xdr:sp macro="" textlink="">
          <xdr:nvSpPr>
            <xdr:cNvPr id="8346" name="Check Box 154" hidden="1">
              <a:extLst>
                <a:ext uri="{63B3BB69-23CF-44E3-9099-C40C66FF867C}">
                  <a14:compatExt spid="_x0000_s8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47" name="Check Box 155" hidden="1">
              <a:extLst>
                <a:ext uri="{63B3BB69-23CF-44E3-9099-C40C66FF867C}">
                  <a14:compatExt spid="_x0000_s8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48" name="Check Box 156" hidden="1">
              <a:extLst>
                <a:ext uri="{63B3BB69-23CF-44E3-9099-C40C66FF867C}">
                  <a14:compatExt spid="_x0000_s8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0</xdr:rowOff>
        </xdr:from>
        <xdr:to>
          <xdr:col>71</xdr:col>
          <xdr:colOff>12700</xdr:colOff>
          <xdr:row>2</xdr:row>
          <xdr:rowOff>222250</xdr:rowOff>
        </xdr:to>
        <xdr:sp macro="" textlink="">
          <xdr:nvSpPr>
            <xdr:cNvPr id="8349" name="Check Box 157" hidden="1">
              <a:extLst>
                <a:ext uri="{63B3BB69-23CF-44E3-9099-C40C66FF867C}">
                  <a14:compatExt spid="_x0000_s8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50" name="Check Box 158" hidden="1">
              <a:extLst>
                <a:ext uri="{63B3BB69-23CF-44E3-9099-C40C66FF867C}">
                  <a14:compatExt spid="_x0000_s8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51" name="Check Box 159" hidden="1">
              <a:extLst>
                <a:ext uri="{63B3BB69-23CF-44E3-9099-C40C66FF867C}">
                  <a14:compatExt spid="_x0000_s8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52" name="Check Box 160" hidden="1">
              <a:extLst>
                <a:ext uri="{63B3BB69-23CF-44E3-9099-C40C66FF867C}">
                  <a14:compatExt spid="_x0000_s8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53" name="Check Box 161" hidden="1">
              <a:extLst>
                <a:ext uri="{63B3BB69-23CF-44E3-9099-C40C66FF867C}">
                  <a14:compatExt spid="_x0000_s8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54" name="Check Box 162" hidden="1">
              <a:extLst>
                <a:ext uri="{63B3BB69-23CF-44E3-9099-C40C66FF867C}">
                  <a14:compatExt spid="_x0000_s8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55" name="Check Box 163" hidden="1">
              <a:extLst>
                <a:ext uri="{63B3BB69-23CF-44E3-9099-C40C66FF867C}">
                  <a14:compatExt spid="_x0000_s8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56" name="Check Box 164" hidden="1">
              <a:extLst>
                <a:ext uri="{63B3BB69-23CF-44E3-9099-C40C66FF867C}">
                  <a14:compatExt spid="_x0000_s8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57" name="Check Box 165" hidden="1">
              <a:extLst>
                <a:ext uri="{63B3BB69-23CF-44E3-9099-C40C66FF867C}">
                  <a14:compatExt spid="_x0000_s8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58" name="Check Box 166" hidden="1">
              <a:extLst>
                <a:ext uri="{63B3BB69-23CF-44E3-9099-C40C66FF867C}">
                  <a14:compatExt spid="_x0000_s8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0</xdr:rowOff>
        </xdr:from>
        <xdr:to>
          <xdr:col>71</xdr:col>
          <xdr:colOff>12700</xdr:colOff>
          <xdr:row>2</xdr:row>
          <xdr:rowOff>222250</xdr:rowOff>
        </xdr:to>
        <xdr:sp macro="" textlink="">
          <xdr:nvSpPr>
            <xdr:cNvPr id="8359" name="Check Box 167" hidden="1">
              <a:extLst>
                <a:ext uri="{63B3BB69-23CF-44E3-9099-C40C66FF867C}">
                  <a14:compatExt spid="_x0000_s8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60" name="Check Box 168" hidden="1">
              <a:extLst>
                <a:ext uri="{63B3BB69-23CF-44E3-9099-C40C66FF867C}">
                  <a14:compatExt spid="_x0000_s8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61" name="Check Box 169" hidden="1">
              <a:extLst>
                <a:ext uri="{63B3BB69-23CF-44E3-9099-C40C66FF867C}">
                  <a14:compatExt spid="_x0000_s8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62" name="Check Box 170" hidden="1">
              <a:extLst>
                <a:ext uri="{63B3BB69-23CF-44E3-9099-C40C66FF867C}">
                  <a14:compatExt spid="_x0000_s8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63" name="Check Box 171" hidden="1">
              <a:extLst>
                <a:ext uri="{63B3BB69-23CF-44E3-9099-C40C66FF867C}">
                  <a14:compatExt spid="_x0000_s8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64" name="Check Box 172" hidden="1">
              <a:extLst>
                <a:ext uri="{63B3BB69-23CF-44E3-9099-C40C66FF867C}">
                  <a14:compatExt spid="_x0000_s8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65" name="Check Box 173" hidden="1">
              <a:extLst>
                <a:ext uri="{63B3BB69-23CF-44E3-9099-C40C66FF867C}">
                  <a14:compatExt spid="_x0000_s8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66" name="Check Box 174" hidden="1">
              <a:extLst>
                <a:ext uri="{63B3BB69-23CF-44E3-9099-C40C66FF867C}">
                  <a14:compatExt spid="_x0000_s8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11</xdr:row>
          <xdr:rowOff>31750</xdr:rowOff>
        </xdr:from>
        <xdr:to>
          <xdr:col>71</xdr:col>
          <xdr:colOff>12700</xdr:colOff>
          <xdr:row>12</xdr:row>
          <xdr:rowOff>69850</xdr:rowOff>
        </xdr:to>
        <xdr:sp macro="" textlink="">
          <xdr:nvSpPr>
            <xdr:cNvPr id="8367" name="Check Box 175" hidden="1">
              <a:extLst>
                <a:ext uri="{63B3BB69-23CF-44E3-9099-C40C66FF867C}">
                  <a14:compatExt spid="_x0000_s8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68" name="Check Box 176" hidden="1">
              <a:extLst>
                <a:ext uri="{63B3BB69-23CF-44E3-9099-C40C66FF867C}">
                  <a14:compatExt spid="_x0000_s8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69" name="Check Box 177" hidden="1">
              <a:extLst>
                <a:ext uri="{63B3BB69-23CF-44E3-9099-C40C66FF867C}">
                  <a14:compatExt spid="_x0000_s8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0</xdr:rowOff>
        </xdr:from>
        <xdr:to>
          <xdr:col>71</xdr:col>
          <xdr:colOff>12700</xdr:colOff>
          <xdr:row>2</xdr:row>
          <xdr:rowOff>31750</xdr:rowOff>
        </xdr:to>
        <xdr:sp macro="" textlink="">
          <xdr:nvSpPr>
            <xdr:cNvPr id="8370" name="Check Box 178" hidden="1">
              <a:extLst>
                <a:ext uri="{63B3BB69-23CF-44E3-9099-C40C66FF867C}">
                  <a14:compatExt spid="_x0000_s8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31750</xdr:rowOff>
        </xdr:from>
        <xdr:to>
          <xdr:col>71</xdr:col>
          <xdr:colOff>12700</xdr:colOff>
          <xdr:row>2</xdr:row>
          <xdr:rowOff>69850</xdr:rowOff>
        </xdr:to>
        <xdr:sp macro="" textlink="">
          <xdr:nvSpPr>
            <xdr:cNvPr id="8371" name="Check Box 179" hidden="1">
              <a:extLst>
                <a:ext uri="{63B3BB69-23CF-44E3-9099-C40C66FF867C}">
                  <a14:compatExt spid="_x0000_s8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72" name="Check Box 180" hidden="1">
              <a:extLst>
                <a:ext uri="{63B3BB69-23CF-44E3-9099-C40C66FF867C}">
                  <a14:compatExt spid="_x0000_s8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73" name="Check Box 181" hidden="1">
              <a:extLst>
                <a:ext uri="{63B3BB69-23CF-44E3-9099-C40C66FF867C}">
                  <a14:compatExt spid="_x0000_s8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74" name="Check Box 182" hidden="1">
              <a:extLst>
                <a:ext uri="{63B3BB69-23CF-44E3-9099-C40C66FF867C}">
                  <a14:compatExt spid="_x0000_s8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75" name="Check Box 183" hidden="1">
              <a:extLst>
                <a:ext uri="{63B3BB69-23CF-44E3-9099-C40C66FF867C}">
                  <a14:compatExt spid="_x0000_s8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76" name="Check Box 184" hidden="1">
              <a:extLst>
                <a:ext uri="{63B3BB69-23CF-44E3-9099-C40C66FF867C}">
                  <a14:compatExt spid="_x0000_s8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77" name="Check Box 185" hidden="1">
              <a:extLst>
                <a:ext uri="{63B3BB69-23CF-44E3-9099-C40C66FF867C}">
                  <a14:compatExt spid="_x0000_s8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78" name="Check Box 186" hidden="1">
              <a:extLst>
                <a:ext uri="{63B3BB69-23CF-44E3-9099-C40C66FF867C}">
                  <a14:compatExt spid="_x0000_s8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79" name="Check Box 187" hidden="1">
              <a:extLst>
                <a:ext uri="{63B3BB69-23CF-44E3-9099-C40C66FF867C}">
                  <a14:compatExt spid="_x0000_s8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0</xdr:rowOff>
        </xdr:from>
        <xdr:to>
          <xdr:col>71</xdr:col>
          <xdr:colOff>12700</xdr:colOff>
          <xdr:row>2</xdr:row>
          <xdr:rowOff>31750</xdr:rowOff>
        </xdr:to>
        <xdr:sp macro="" textlink="">
          <xdr:nvSpPr>
            <xdr:cNvPr id="8380" name="Check Box 188" hidden="1">
              <a:extLst>
                <a:ext uri="{63B3BB69-23CF-44E3-9099-C40C66FF867C}">
                  <a14:compatExt spid="_x0000_s8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1</xdr:row>
          <xdr:rowOff>31750</xdr:rowOff>
        </xdr:from>
        <xdr:to>
          <xdr:col>71</xdr:col>
          <xdr:colOff>12700</xdr:colOff>
          <xdr:row>2</xdr:row>
          <xdr:rowOff>69850</xdr:rowOff>
        </xdr:to>
        <xdr:sp macro="" textlink="">
          <xdr:nvSpPr>
            <xdr:cNvPr id="8381" name="Check Box 189" hidden="1">
              <a:extLst>
                <a:ext uri="{63B3BB69-23CF-44E3-9099-C40C66FF867C}">
                  <a14:compatExt spid="_x0000_s8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2</xdr:row>
          <xdr:rowOff>31750</xdr:rowOff>
        </xdr:from>
        <xdr:to>
          <xdr:col>71</xdr:col>
          <xdr:colOff>12700</xdr:colOff>
          <xdr:row>2</xdr:row>
          <xdr:rowOff>260350</xdr:rowOff>
        </xdr:to>
        <xdr:sp macro="" textlink="">
          <xdr:nvSpPr>
            <xdr:cNvPr id="8382" name="Check Box 190" hidden="1">
              <a:extLst>
                <a:ext uri="{63B3BB69-23CF-44E3-9099-C40C66FF867C}">
                  <a14:compatExt spid="_x0000_s8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3</xdr:row>
          <xdr:rowOff>31750</xdr:rowOff>
        </xdr:from>
        <xdr:to>
          <xdr:col>71</xdr:col>
          <xdr:colOff>12700</xdr:colOff>
          <xdr:row>4</xdr:row>
          <xdr:rowOff>69850</xdr:rowOff>
        </xdr:to>
        <xdr:sp macro="" textlink="">
          <xdr:nvSpPr>
            <xdr:cNvPr id="8383" name="Check Box 191" hidden="1">
              <a:extLst>
                <a:ext uri="{63B3BB69-23CF-44E3-9099-C40C66FF867C}">
                  <a14:compatExt spid="_x0000_s8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4</xdr:row>
          <xdr:rowOff>31750</xdr:rowOff>
        </xdr:from>
        <xdr:to>
          <xdr:col>71</xdr:col>
          <xdr:colOff>12700</xdr:colOff>
          <xdr:row>5</xdr:row>
          <xdr:rowOff>69850</xdr:rowOff>
        </xdr:to>
        <xdr:sp macro="" textlink="">
          <xdr:nvSpPr>
            <xdr:cNvPr id="8384" name="Check Box 192" hidden="1">
              <a:extLst>
                <a:ext uri="{63B3BB69-23CF-44E3-9099-C40C66FF867C}">
                  <a14:compatExt spid="_x0000_s8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5</xdr:row>
          <xdr:rowOff>31750</xdr:rowOff>
        </xdr:from>
        <xdr:to>
          <xdr:col>71</xdr:col>
          <xdr:colOff>12700</xdr:colOff>
          <xdr:row>5</xdr:row>
          <xdr:rowOff>260350</xdr:rowOff>
        </xdr:to>
        <xdr:sp macro="" textlink="">
          <xdr:nvSpPr>
            <xdr:cNvPr id="8385" name="Check Box 193" hidden="1">
              <a:extLst>
                <a:ext uri="{63B3BB69-23CF-44E3-9099-C40C66FF867C}">
                  <a14:compatExt spid="_x0000_s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6</xdr:row>
          <xdr:rowOff>31750</xdr:rowOff>
        </xdr:from>
        <xdr:to>
          <xdr:col>71</xdr:col>
          <xdr:colOff>12700</xdr:colOff>
          <xdr:row>6</xdr:row>
          <xdr:rowOff>260350</xdr:rowOff>
        </xdr:to>
        <xdr:sp macro="" textlink="">
          <xdr:nvSpPr>
            <xdr:cNvPr id="8386" name="Check Box 194" hidden="1">
              <a:extLst>
                <a:ext uri="{63B3BB69-23CF-44E3-9099-C40C66FF867C}">
                  <a14:compatExt spid="_x0000_s8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87" name="Check Box 195" hidden="1">
              <a:extLst>
                <a:ext uri="{63B3BB69-23CF-44E3-9099-C40C66FF867C}">
                  <a14:compatExt spid="_x0000_s8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8</xdr:row>
          <xdr:rowOff>0</xdr:rowOff>
        </xdr:from>
        <xdr:to>
          <xdr:col>71</xdr:col>
          <xdr:colOff>12700</xdr:colOff>
          <xdr:row>12</xdr:row>
          <xdr:rowOff>31750</xdr:rowOff>
        </xdr:to>
        <xdr:sp macro="" textlink="">
          <xdr:nvSpPr>
            <xdr:cNvPr id="8388" name="Check Box 196" hidden="1">
              <a:extLst>
                <a:ext uri="{63B3BB69-23CF-44E3-9099-C40C66FF867C}">
                  <a14:compatExt spid="_x0000_s8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107950</xdr:colOff>
          <xdr:row>7</xdr:row>
          <xdr:rowOff>31750</xdr:rowOff>
        </xdr:from>
        <xdr:to>
          <xdr:col>71</xdr:col>
          <xdr:colOff>12700</xdr:colOff>
          <xdr:row>11</xdr:row>
          <xdr:rowOff>69850</xdr:rowOff>
        </xdr:to>
        <xdr:sp macro="" textlink="">
          <xdr:nvSpPr>
            <xdr:cNvPr id="8389" name="Check Box 197" hidden="1">
              <a:extLst>
                <a:ext uri="{63B3BB69-23CF-44E3-9099-C40C66FF867C}">
                  <a14:compatExt spid="_x0000_s8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1822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3" name="Rectangle 2"/>
        <xdr:cNvSpPr/>
      </xdr:nvSpPr>
      <xdr:spPr>
        <a:xfrm>
          <a:off x="299136" y="701561"/>
          <a:ext cx="95095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5" name="Rectangle 4"/>
        <xdr:cNvSpPr/>
      </xdr:nvSpPr>
      <xdr:spPr>
        <a:xfrm>
          <a:off x="660671"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94327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3" name="Rectangle 2"/>
        <xdr:cNvSpPr/>
      </xdr:nvSpPr>
      <xdr:spPr>
        <a:xfrm>
          <a:off x="61011" y="701561"/>
          <a:ext cx="94333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5" name="Rectangle 4"/>
        <xdr:cNvSpPr/>
      </xdr:nvSpPr>
      <xdr:spPr>
        <a:xfrm>
          <a:off x="4701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xdr:cNvGrpSpPr/>
      </xdr:nvGrpSpPr>
      <xdr:grpSpPr>
        <a:xfrm>
          <a:off x="1" y="0"/>
          <a:ext cx="12239624" cy="2143124"/>
          <a:chOff x="200024" y="4499942"/>
          <a:chExt cx="8891405" cy="1915766"/>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527050</xdr:colOff>
          <xdr:row>24</xdr:row>
          <xdr:rowOff>31750</xdr:rowOff>
        </xdr:from>
        <xdr:to>
          <xdr:col>3</xdr:col>
          <xdr:colOff>2241550</xdr:colOff>
          <xdr:row>25</xdr:row>
          <xdr:rowOff>0</xdr:rowOff>
        </xdr:to>
        <xdr:sp macro="" textlink="">
          <xdr:nvSpPr>
            <xdr:cNvPr id="5121" name="Button 1" hidden="1">
              <a:extLst>
                <a:ext uri="{63B3BB69-23CF-44E3-9099-C40C66FF867C}">
                  <a14:compatExt spid="_x0000_s5121"/>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488950</xdr:colOff>
          <xdr:row>486</xdr:row>
          <xdr:rowOff>184150</xdr:rowOff>
        </xdr:from>
        <xdr:to>
          <xdr:col>3</xdr:col>
          <xdr:colOff>2203450</xdr:colOff>
          <xdr:row>486</xdr:row>
          <xdr:rowOff>533400</xdr:rowOff>
        </xdr:to>
        <xdr:sp macro="" textlink="">
          <xdr:nvSpPr>
            <xdr:cNvPr id="5122" name="Button 2" hidden="1">
              <a:extLst>
                <a:ext uri="{63B3BB69-23CF-44E3-9099-C40C66FF867C}">
                  <a14:compatExt spid="_x0000_s5122"/>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9" name="Rectangle 8"/>
        <xdr:cNvSpPr/>
      </xdr:nvSpPr>
      <xdr:spPr>
        <a:xfrm>
          <a:off x="1371601" y="609600"/>
          <a:ext cx="9314324"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xdr:cNvGrpSpPr/>
      </xdr:nvGrpSpPr>
      <xdr:grpSpPr>
        <a:xfrm>
          <a:off x="1" y="0"/>
          <a:ext cx="12239624" cy="2038350"/>
          <a:chOff x="200024" y="4499942"/>
          <a:chExt cx="8857420" cy="1915766"/>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7" name="Rectangle 6"/>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2021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ynchFolder/Exhibit%201.1%20-%20Hydro%20One%20Consolidated%20Continuity%20Schedule%20RSVA%20balances_2021%20update.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6 List"/>
      <sheetName val="1.1 Instruction Sheet"/>
      <sheetName val="1. Information Sheet"/>
      <sheetName val="2a. Continuity Schedule"/>
      <sheetName val="2b. Continuity Schedule"/>
      <sheetName val="3. Appendix A"/>
      <sheetName val="4. Billing Determinants"/>
      <sheetName val="5. Allocation of Balances"/>
      <sheetName val="6. Class A Consumption Data"/>
      <sheetName val="6.1a GA Allocation"/>
      <sheetName val="6.2a CBR B_Allocation"/>
      <sheetName val="6.2 CBR B"/>
      <sheetName val="7. Rate Rider Calculations"/>
      <sheetName val="2.1.7 Filing"/>
      <sheetName val="Summary Sheet"/>
      <sheetName val="Exhibit 1"/>
    </sheetNames>
    <definedNames>
      <definedName name="ClrAll3a_Click"/>
      <definedName name="ClrAll3b_Click"/>
    </definedNames>
    <sheetDataSet>
      <sheetData sheetId="0"/>
      <sheetData sheetId="1"/>
      <sheetData sheetId="2"/>
      <sheetData sheetId="3">
        <row r="61">
          <cell r="L61">
            <v>0</v>
          </cell>
        </row>
      </sheetData>
      <sheetData sheetId="4">
        <row r="20">
          <cell r="C20" t="str">
            <v>Account Descriptions</v>
          </cell>
        </row>
        <row r="32">
          <cell r="BT32">
            <v>-30922031.909119129</v>
          </cell>
        </row>
        <row r="45">
          <cell r="BT45">
            <v>-30922031.909119129</v>
          </cell>
        </row>
      </sheetData>
      <sheetData sheetId="5">
        <row r="20">
          <cell r="C20" t="str">
            <v>Account Descriptions</v>
          </cell>
        </row>
        <row r="45">
          <cell r="BT45">
            <v>0</v>
          </cell>
        </row>
        <row r="51">
          <cell r="C51" t="str">
            <v>Other Regulatory Assets - Sub-Account - Other</v>
          </cell>
        </row>
        <row r="52">
          <cell r="C52">
            <v>0</v>
          </cell>
        </row>
        <row r="53">
          <cell r="C53">
            <v>0</v>
          </cell>
        </row>
        <row r="54">
          <cell r="C54">
            <v>0</v>
          </cell>
        </row>
        <row r="55">
          <cell r="C55">
            <v>0</v>
          </cell>
        </row>
        <row r="56">
          <cell r="C56">
            <v>0</v>
          </cell>
        </row>
        <row r="57">
          <cell r="C57">
            <v>0</v>
          </cell>
        </row>
        <row r="58">
          <cell r="C58">
            <v>0</v>
          </cell>
        </row>
        <row r="59">
          <cell r="C59">
            <v>0</v>
          </cell>
        </row>
        <row r="60">
          <cell r="C60">
            <v>0</v>
          </cell>
        </row>
        <row r="61">
          <cell r="C61">
            <v>0</v>
          </cell>
        </row>
        <row r="62">
          <cell r="C62">
            <v>0</v>
          </cell>
        </row>
        <row r="63">
          <cell r="C63">
            <v>0</v>
          </cell>
        </row>
        <row r="64">
          <cell r="C64">
            <v>0</v>
          </cell>
        </row>
        <row r="65">
          <cell r="C65">
            <v>0</v>
          </cell>
        </row>
        <row r="66">
          <cell r="C66">
            <v>0</v>
          </cell>
        </row>
        <row r="67">
          <cell r="C67">
            <v>0</v>
          </cell>
        </row>
        <row r="68">
          <cell r="C68">
            <v>0</v>
          </cell>
        </row>
        <row r="69">
          <cell r="C69">
            <v>0</v>
          </cell>
        </row>
        <row r="70">
          <cell r="C70">
            <v>0</v>
          </cell>
        </row>
        <row r="88">
          <cell r="BT88">
            <v>0</v>
          </cell>
        </row>
      </sheetData>
      <sheetData sheetId="6">
        <row r="20">
          <cell r="E20" t="str">
            <v>Variance                           RRR vs. 2019 Balance                        (Principal + Interest)</v>
          </cell>
        </row>
      </sheetData>
      <sheetData sheetId="7">
        <row r="19">
          <cell r="B19" t="str">
            <v>Rate Class 
(Enter Rate Classes in cells below as they appear on your current tariff of rates and charges)</v>
          </cell>
          <cell r="C19" t="str">
            <v>Units</v>
          </cell>
          <cell r="D19" t="str">
            <v># of Customers</v>
          </cell>
          <cell r="E19" t="str">
            <v>Total 
Metered kWh</v>
          </cell>
          <cell r="F19" t="str">
            <v>Total 
Metered kW</v>
          </cell>
          <cell r="G19" t="str">
            <v>Metered kWh for 
Non-RPP Customers 4</v>
          </cell>
          <cell r="H19" t="str">
            <v>Metered kW for 
Non-RPP Customers 4</v>
          </cell>
          <cell r="I19" t="str">
            <v xml:space="preserve">Distribution Revenue </v>
          </cell>
          <cell r="J19" t="str">
            <v>Metered kWh for Wholesale Market Participants (WMP)</v>
          </cell>
          <cell r="K19" t="str">
            <v>Metered kW for Wholesale Market Participants (WMP)</v>
          </cell>
          <cell r="L19" t="str">
            <v xml:space="preserve">Total Metered kWh less WMP consumption 
(if applicable) </v>
          </cell>
          <cell r="M19" t="str">
            <v>Total Metered kW less WMP consumption  
(if applicable)</v>
          </cell>
          <cell r="N19" t="str">
            <v>GA Allocator for Class A, 
Non-WMP Customers 
(if applicable)2</v>
          </cell>
          <cell r="O19" t="str">
            <v>Forecast Total Metered Test Year kWh for Full Year Class A Customers</v>
          </cell>
          <cell r="P19" t="str">
            <v>Forecast Total Metered Test Year kWh for Transition Customers</v>
          </cell>
          <cell r="Q19">
            <v>0</v>
          </cell>
          <cell r="R19" t="str">
            <v xml:space="preserve"> Metered kW Consumption for New Class A customer(s) in the period prior to becoming Class A (i.e. Jan. 1 - June 30, 2015) </v>
          </cell>
          <cell r="S19" t="str">
            <v>Non-RPP Metered Consumption for Current Class B Customers (Non-RPP Consumption excluding WMP, Class A and Transition Customers' Consumption</v>
          </cell>
          <cell r="T19" t="str">
            <v>Total Metered kW for
Non-RPP Customers less WMP and 
Class A Consumption</v>
          </cell>
          <cell r="U19" t="str">
            <v>1595 Recovery Share Proportion (2009) 1</v>
          </cell>
          <cell r="V19" t="str">
            <v>1595 Recovery Share Proportion (2010) 1</v>
          </cell>
          <cell r="W19" t="str">
            <v>1595 Recovery Share Proportion (2014 and pre-2014) 1</v>
          </cell>
          <cell r="X19" t="str">
            <v>1595 Recovery Share Proportion (2015) 1</v>
          </cell>
          <cell r="Y19" t="str">
            <v>1595 Recovery Share Proportion (2016) 1</v>
          </cell>
          <cell r="Z19" t="str">
            <v>1595 Recovery Share Proportion (2017) 1</v>
          </cell>
          <cell r="AA19" t="str">
            <v>1595 Recovery Share Proportion (2017) 1</v>
          </cell>
          <cell r="AB19" t="str">
            <v>1595 Recovery Share Proportion (2018) 1</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row>
        <row r="41">
          <cell r="B41" t="str">
            <v>Total</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row>
      </sheetData>
      <sheetData sheetId="8"/>
      <sheetData sheetId="9">
        <row r="30">
          <cell r="L30">
            <v>0</v>
          </cell>
          <cell r="M30">
            <v>0</v>
          </cell>
          <cell r="N30">
            <v>0</v>
          </cell>
          <cell r="O30">
            <v>0</v>
          </cell>
        </row>
        <row r="32">
          <cell r="L32">
            <v>0</v>
          </cell>
          <cell r="M32">
            <v>0</v>
          </cell>
          <cell r="N32">
            <v>0</v>
          </cell>
          <cell r="O32">
            <v>0</v>
          </cell>
        </row>
        <row r="33">
          <cell r="L33">
            <v>0</v>
          </cell>
          <cell r="M33">
            <v>0</v>
          </cell>
          <cell r="N33">
            <v>0</v>
          </cell>
          <cell r="O33">
            <v>0</v>
          </cell>
        </row>
        <row r="35">
          <cell r="L35">
            <v>0</v>
          </cell>
          <cell r="M35">
            <v>0</v>
          </cell>
          <cell r="N35">
            <v>0</v>
          </cell>
          <cell r="O35">
            <v>0</v>
          </cell>
        </row>
        <row r="36">
          <cell r="L36">
            <v>0</v>
          </cell>
          <cell r="M36">
            <v>0</v>
          </cell>
          <cell r="N36">
            <v>0</v>
          </cell>
          <cell r="O36">
            <v>0</v>
          </cell>
        </row>
        <row r="38">
          <cell r="L38">
            <v>0</v>
          </cell>
          <cell r="M38">
            <v>0</v>
          </cell>
          <cell r="N38">
            <v>0</v>
          </cell>
          <cell r="O38">
            <v>0</v>
          </cell>
        </row>
        <row r="39">
          <cell r="L39">
            <v>0</v>
          </cell>
          <cell r="M39">
            <v>0</v>
          </cell>
          <cell r="N39">
            <v>0</v>
          </cell>
          <cell r="O39">
            <v>0</v>
          </cell>
        </row>
        <row r="41">
          <cell r="L41">
            <v>0</v>
          </cell>
          <cell r="M41">
            <v>0</v>
          </cell>
          <cell r="N41">
            <v>0</v>
          </cell>
          <cell r="O41">
            <v>0</v>
          </cell>
        </row>
        <row r="42">
          <cell r="L42">
            <v>0</v>
          </cell>
          <cell r="M42">
            <v>0</v>
          </cell>
          <cell r="N42">
            <v>0</v>
          </cell>
          <cell r="O42">
            <v>0</v>
          </cell>
        </row>
        <row r="44">
          <cell r="L44">
            <v>0</v>
          </cell>
          <cell r="M44">
            <v>0</v>
          </cell>
          <cell r="N44">
            <v>0</v>
          </cell>
          <cell r="O44">
            <v>0</v>
          </cell>
        </row>
        <row r="45">
          <cell r="L45">
            <v>0</v>
          </cell>
          <cell r="M45">
            <v>0</v>
          </cell>
          <cell r="N45">
            <v>0</v>
          </cell>
          <cell r="O45">
            <v>0</v>
          </cell>
        </row>
        <row r="47">
          <cell r="L47">
            <v>0</v>
          </cell>
          <cell r="M47">
            <v>0</v>
          </cell>
          <cell r="N47">
            <v>0</v>
          </cell>
          <cell r="O47">
            <v>0</v>
          </cell>
        </row>
        <row r="48">
          <cell r="L48">
            <v>0</v>
          </cell>
          <cell r="M48">
            <v>0</v>
          </cell>
          <cell r="N48">
            <v>0</v>
          </cell>
          <cell r="O48">
            <v>0</v>
          </cell>
        </row>
        <row r="50">
          <cell r="L50">
            <v>0</v>
          </cell>
          <cell r="M50">
            <v>0</v>
          </cell>
          <cell r="N50">
            <v>0</v>
          </cell>
          <cell r="O50">
            <v>0</v>
          </cell>
        </row>
        <row r="51">
          <cell r="L51">
            <v>0</v>
          </cell>
          <cell r="M51">
            <v>0</v>
          </cell>
          <cell r="N51">
            <v>0</v>
          </cell>
          <cell r="O51">
            <v>0</v>
          </cell>
        </row>
        <row r="53">
          <cell r="L53">
            <v>0</v>
          </cell>
          <cell r="M53">
            <v>0</v>
          </cell>
          <cell r="N53">
            <v>0</v>
          </cell>
          <cell r="O53">
            <v>0</v>
          </cell>
        </row>
        <row r="54">
          <cell r="L54">
            <v>0</v>
          </cell>
          <cell r="M54">
            <v>0</v>
          </cell>
          <cell r="N54">
            <v>0</v>
          </cell>
          <cell r="O54">
            <v>0</v>
          </cell>
        </row>
        <row r="56">
          <cell r="L56">
            <v>0</v>
          </cell>
          <cell r="M56">
            <v>0</v>
          </cell>
          <cell r="N56">
            <v>0</v>
          </cell>
          <cell r="O56">
            <v>0</v>
          </cell>
        </row>
        <row r="57">
          <cell r="L57">
            <v>0</v>
          </cell>
          <cell r="M57">
            <v>0</v>
          </cell>
          <cell r="N57">
            <v>0</v>
          </cell>
          <cell r="O57">
            <v>0</v>
          </cell>
        </row>
        <row r="59">
          <cell r="L59">
            <v>0</v>
          </cell>
          <cell r="M59">
            <v>0</v>
          </cell>
          <cell r="N59">
            <v>0</v>
          </cell>
          <cell r="O59">
            <v>0</v>
          </cell>
        </row>
        <row r="60">
          <cell r="L60">
            <v>0</v>
          </cell>
          <cell r="M60">
            <v>0</v>
          </cell>
          <cell r="N60">
            <v>0</v>
          </cell>
          <cell r="O60">
            <v>0</v>
          </cell>
        </row>
        <row r="62">
          <cell r="L62">
            <v>0</v>
          </cell>
          <cell r="M62">
            <v>0</v>
          </cell>
          <cell r="N62">
            <v>0</v>
          </cell>
          <cell r="O62">
            <v>0</v>
          </cell>
        </row>
        <row r="63">
          <cell r="L63">
            <v>0</v>
          </cell>
          <cell r="M63">
            <v>0</v>
          </cell>
          <cell r="N63">
            <v>0</v>
          </cell>
          <cell r="O63">
            <v>0</v>
          </cell>
        </row>
        <row r="65">
          <cell r="L65">
            <v>0</v>
          </cell>
          <cell r="M65">
            <v>0</v>
          </cell>
          <cell r="N65">
            <v>0</v>
          </cell>
          <cell r="O65">
            <v>0</v>
          </cell>
        </row>
        <row r="66">
          <cell r="L66">
            <v>0</v>
          </cell>
          <cell r="M66">
            <v>0</v>
          </cell>
          <cell r="N66">
            <v>0</v>
          </cell>
          <cell r="O66">
            <v>0</v>
          </cell>
        </row>
        <row r="68">
          <cell r="L68">
            <v>0</v>
          </cell>
          <cell r="M68">
            <v>0</v>
          </cell>
          <cell r="N68">
            <v>0</v>
          </cell>
          <cell r="O68">
            <v>0</v>
          </cell>
        </row>
        <row r="69">
          <cell r="L69">
            <v>0</v>
          </cell>
          <cell r="M69">
            <v>0</v>
          </cell>
          <cell r="N69">
            <v>0</v>
          </cell>
          <cell r="O69">
            <v>0</v>
          </cell>
        </row>
        <row r="71">
          <cell r="L71">
            <v>0</v>
          </cell>
          <cell r="M71">
            <v>0</v>
          </cell>
          <cell r="N71">
            <v>0</v>
          </cell>
          <cell r="O71">
            <v>0</v>
          </cell>
        </row>
        <row r="72">
          <cell r="L72">
            <v>0</v>
          </cell>
          <cell r="M72">
            <v>0</v>
          </cell>
          <cell r="N72">
            <v>0</v>
          </cell>
          <cell r="O72">
            <v>0</v>
          </cell>
        </row>
        <row r="74">
          <cell r="L74">
            <v>0</v>
          </cell>
          <cell r="M74">
            <v>0</v>
          </cell>
          <cell r="N74">
            <v>0</v>
          </cell>
          <cell r="O74">
            <v>0</v>
          </cell>
        </row>
        <row r="75">
          <cell r="L75">
            <v>0</v>
          </cell>
          <cell r="M75">
            <v>0</v>
          </cell>
          <cell r="N75">
            <v>0</v>
          </cell>
          <cell r="O75">
            <v>0</v>
          </cell>
        </row>
        <row r="77">
          <cell r="L77">
            <v>0</v>
          </cell>
          <cell r="M77">
            <v>0</v>
          </cell>
          <cell r="N77">
            <v>0</v>
          </cell>
          <cell r="O77">
            <v>0</v>
          </cell>
        </row>
        <row r="78">
          <cell r="L78">
            <v>0</v>
          </cell>
          <cell r="M78">
            <v>0</v>
          </cell>
          <cell r="N78">
            <v>0</v>
          </cell>
          <cell r="O78">
            <v>0</v>
          </cell>
        </row>
        <row r="80">
          <cell r="L80">
            <v>0</v>
          </cell>
          <cell r="M80">
            <v>0</v>
          </cell>
          <cell r="N80">
            <v>0</v>
          </cell>
          <cell r="O80">
            <v>0</v>
          </cell>
        </row>
        <row r="81">
          <cell r="L81">
            <v>0</v>
          </cell>
          <cell r="M81">
            <v>0</v>
          </cell>
          <cell r="N81">
            <v>0</v>
          </cell>
          <cell r="O81">
            <v>0</v>
          </cell>
        </row>
        <row r="83">
          <cell r="L83">
            <v>0</v>
          </cell>
          <cell r="M83">
            <v>0</v>
          </cell>
          <cell r="N83">
            <v>0</v>
          </cell>
          <cell r="O83">
            <v>0</v>
          </cell>
        </row>
        <row r="84">
          <cell r="L84">
            <v>0</v>
          </cell>
          <cell r="M84">
            <v>0</v>
          </cell>
          <cell r="N84">
            <v>0</v>
          </cell>
          <cell r="O84">
            <v>0</v>
          </cell>
        </row>
        <row r="86">
          <cell r="L86">
            <v>0</v>
          </cell>
          <cell r="M86">
            <v>0</v>
          </cell>
          <cell r="N86">
            <v>0</v>
          </cell>
          <cell r="O86">
            <v>0</v>
          </cell>
        </row>
        <row r="87">
          <cell r="L87">
            <v>0</v>
          </cell>
          <cell r="M87">
            <v>0</v>
          </cell>
          <cell r="N87">
            <v>0</v>
          </cell>
          <cell r="O87">
            <v>0</v>
          </cell>
        </row>
        <row r="89">
          <cell r="L89">
            <v>0</v>
          </cell>
          <cell r="M89">
            <v>0</v>
          </cell>
          <cell r="N89">
            <v>0</v>
          </cell>
          <cell r="O89">
            <v>0</v>
          </cell>
        </row>
        <row r="90">
          <cell r="L90">
            <v>0</v>
          </cell>
          <cell r="M90">
            <v>0</v>
          </cell>
          <cell r="N90">
            <v>0</v>
          </cell>
          <cell r="O90">
            <v>0</v>
          </cell>
        </row>
        <row r="92">
          <cell r="L92">
            <v>0</v>
          </cell>
          <cell r="M92">
            <v>0</v>
          </cell>
          <cell r="N92">
            <v>0</v>
          </cell>
          <cell r="O92">
            <v>0</v>
          </cell>
        </row>
        <row r="93">
          <cell r="L93">
            <v>0</v>
          </cell>
          <cell r="M93">
            <v>0</v>
          </cell>
          <cell r="N93">
            <v>0</v>
          </cell>
          <cell r="O93">
            <v>0</v>
          </cell>
        </row>
        <row r="95">
          <cell r="L95">
            <v>0</v>
          </cell>
          <cell r="M95">
            <v>0</v>
          </cell>
          <cell r="N95">
            <v>0</v>
          </cell>
          <cell r="O95">
            <v>0</v>
          </cell>
        </row>
        <row r="96">
          <cell r="L96">
            <v>0</v>
          </cell>
          <cell r="M96">
            <v>0</v>
          </cell>
          <cell r="N96">
            <v>0</v>
          </cell>
          <cell r="O96">
            <v>0</v>
          </cell>
        </row>
        <row r="98">
          <cell r="L98">
            <v>0</v>
          </cell>
          <cell r="M98">
            <v>0</v>
          </cell>
          <cell r="N98">
            <v>0</v>
          </cell>
          <cell r="O98">
            <v>0</v>
          </cell>
        </row>
        <row r="99">
          <cell r="L99">
            <v>0</v>
          </cell>
          <cell r="M99">
            <v>0</v>
          </cell>
          <cell r="N99">
            <v>0</v>
          </cell>
          <cell r="O99">
            <v>0</v>
          </cell>
        </row>
        <row r="101">
          <cell r="L101">
            <v>0</v>
          </cell>
          <cell r="M101">
            <v>0</v>
          </cell>
          <cell r="N101">
            <v>0</v>
          </cell>
          <cell r="O101">
            <v>0</v>
          </cell>
        </row>
        <row r="102">
          <cell r="L102">
            <v>0</v>
          </cell>
          <cell r="M102">
            <v>0</v>
          </cell>
          <cell r="N102">
            <v>0</v>
          </cell>
          <cell r="O102">
            <v>0</v>
          </cell>
        </row>
        <row r="104">
          <cell r="L104">
            <v>0</v>
          </cell>
          <cell r="M104">
            <v>0</v>
          </cell>
          <cell r="N104">
            <v>0</v>
          </cell>
          <cell r="O104">
            <v>0</v>
          </cell>
        </row>
        <row r="105">
          <cell r="L105">
            <v>0</v>
          </cell>
          <cell r="M105">
            <v>0</v>
          </cell>
          <cell r="N105">
            <v>0</v>
          </cell>
          <cell r="O105">
            <v>0</v>
          </cell>
        </row>
        <row r="107">
          <cell r="L107">
            <v>0</v>
          </cell>
          <cell r="M107">
            <v>0</v>
          </cell>
          <cell r="N107">
            <v>0</v>
          </cell>
          <cell r="O107">
            <v>0</v>
          </cell>
        </row>
        <row r="108">
          <cell r="L108">
            <v>0</v>
          </cell>
          <cell r="M108">
            <v>0</v>
          </cell>
          <cell r="N108">
            <v>0</v>
          </cell>
          <cell r="O108">
            <v>0</v>
          </cell>
        </row>
        <row r="110">
          <cell r="L110">
            <v>0</v>
          </cell>
          <cell r="M110">
            <v>0</v>
          </cell>
          <cell r="N110">
            <v>0</v>
          </cell>
          <cell r="O110">
            <v>0</v>
          </cell>
        </row>
        <row r="111">
          <cell r="L111">
            <v>0</v>
          </cell>
          <cell r="M111">
            <v>0</v>
          </cell>
          <cell r="N111">
            <v>0</v>
          </cell>
          <cell r="O111">
            <v>0</v>
          </cell>
        </row>
        <row r="113">
          <cell r="L113">
            <v>0</v>
          </cell>
          <cell r="M113">
            <v>0</v>
          </cell>
          <cell r="N113">
            <v>0</v>
          </cell>
          <cell r="O113">
            <v>0</v>
          </cell>
        </row>
        <row r="114">
          <cell r="L114">
            <v>0</v>
          </cell>
          <cell r="M114">
            <v>0</v>
          </cell>
          <cell r="N114">
            <v>0</v>
          </cell>
          <cell r="O114">
            <v>0</v>
          </cell>
        </row>
        <row r="116">
          <cell r="L116">
            <v>0</v>
          </cell>
          <cell r="M116">
            <v>0</v>
          </cell>
          <cell r="N116">
            <v>0</v>
          </cell>
          <cell r="O116">
            <v>0</v>
          </cell>
        </row>
        <row r="117">
          <cell r="L117">
            <v>0</v>
          </cell>
          <cell r="M117">
            <v>0</v>
          </cell>
          <cell r="N117">
            <v>0</v>
          </cell>
          <cell r="O117">
            <v>0</v>
          </cell>
        </row>
        <row r="119">
          <cell r="L119">
            <v>0</v>
          </cell>
          <cell r="M119">
            <v>0</v>
          </cell>
          <cell r="N119">
            <v>0</v>
          </cell>
          <cell r="O119">
            <v>0</v>
          </cell>
        </row>
        <row r="120">
          <cell r="L120">
            <v>0</v>
          </cell>
          <cell r="M120">
            <v>0</v>
          </cell>
          <cell r="N120">
            <v>0</v>
          </cell>
          <cell r="O120">
            <v>0</v>
          </cell>
        </row>
        <row r="122">
          <cell r="L122">
            <v>0</v>
          </cell>
          <cell r="M122">
            <v>0</v>
          </cell>
          <cell r="N122">
            <v>0</v>
          </cell>
          <cell r="O122">
            <v>0</v>
          </cell>
        </row>
        <row r="123">
          <cell r="L123">
            <v>0</v>
          </cell>
          <cell r="M123">
            <v>0</v>
          </cell>
          <cell r="N123">
            <v>0</v>
          </cell>
          <cell r="O123">
            <v>0</v>
          </cell>
        </row>
        <row r="125">
          <cell r="L125">
            <v>0</v>
          </cell>
          <cell r="M125">
            <v>0</v>
          </cell>
          <cell r="N125">
            <v>0</v>
          </cell>
          <cell r="O125">
            <v>0</v>
          </cell>
        </row>
        <row r="126">
          <cell r="L126">
            <v>0</v>
          </cell>
          <cell r="M126">
            <v>0</v>
          </cell>
          <cell r="N126">
            <v>0</v>
          </cell>
          <cell r="O126">
            <v>0</v>
          </cell>
        </row>
        <row r="128">
          <cell r="L128">
            <v>0</v>
          </cell>
          <cell r="M128">
            <v>0</v>
          </cell>
          <cell r="N128">
            <v>0</v>
          </cell>
          <cell r="O128">
            <v>0</v>
          </cell>
        </row>
        <row r="129">
          <cell r="L129">
            <v>0</v>
          </cell>
          <cell r="M129">
            <v>0</v>
          </cell>
          <cell r="N129">
            <v>0</v>
          </cell>
          <cell r="O129">
            <v>0</v>
          </cell>
        </row>
        <row r="131">
          <cell r="L131">
            <v>0</v>
          </cell>
          <cell r="M131">
            <v>0</v>
          </cell>
          <cell r="N131">
            <v>0</v>
          </cell>
          <cell r="O131">
            <v>0</v>
          </cell>
        </row>
        <row r="132">
          <cell r="L132">
            <v>0</v>
          </cell>
          <cell r="M132">
            <v>0</v>
          </cell>
          <cell r="N132">
            <v>0</v>
          </cell>
          <cell r="O132">
            <v>0</v>
          </cell>
        </row>
        <row r="134">
          <cell r="L134">
            <v>0</v>
          </cell>
          <cell r="M134">
            <v>0</v>
          </cell>
          <cell r="N134">
            <v>0</v>
          </cell>
          <cell r="O134">
            <v>0</v>
          </cell>
        </row>
        <row r="135">
          <cell r="L135">
            <v>0</v>
          </cell>
          <cell r="M135">
            <v>0</v>
          </cell>
          <cell r="N135">
            <v>0</v>
          </cell>
          <cell r="O135">
            <v>0</v>
          </cell>
        </row>
        <row r="137">
          <cell r="L137">
            <v>0</v>
          </cell>
          <cell r="M137">
            <v>0</v>
          </cell>
          <cell r="N137">
            <v>0</v>
          </cell>
          <cell r="O137">
            <v>0</v>
          </cell>
        </row>
        <row r="138">
          <cell r="L138">
            <v>0</v>
          </cell>
          <cell r="M138">
            <v>0</v>
          </cell>
          <cell r="N138">
            <v>0</v>
          </cell>
          <cell r="O138">
            <v>0</v>
          </cell>
        </row>
        <row r="140">
          <cell r="L140">
            <v>0</v>
          </cell>
          <cell r="M140">
            <v>0</v>
          </cell>
          <cell r="N140">
            <v>0</v>
          </cell>
          <cell r="O140">
            <v>0</v>
          </cell>
        </row>
        <row r="141">
          <cell r="L141">
            <v>0</v>
          </cell>
          <cell r="M141">
            <v>0</v>
          </cell>
          <cell r="N141">
            <v>0</v>
          </cell>
          <cell r="O141">
            <v>0</v>
          </cell>
        </row>
        <row r="143">
          <cell r="L143">
            <v>0</v>
          </cell>
          <cell r="M143">
            <v>0</v>
          </cell>
          <cell r="N143">
            <v>0</v>
          </cell>
          <cell r="O143">
            <v>0</v>
          </cell>
        </row>
        <row r="144">
          <cell r="L144">
            <v>0</v>
          </cell>
          <cell r="M144">
            <v>0</v>
          </cell>
          <cell r="N144">
            <v>0</v>
          </cell>
          <cell r="O144">
            <v>0</v>
          </cell>
        </row>
        <row r="146">
          <cell r="L146">
            <v>0</v>
          </cell>
          <cell r="M146">
            <v>0</v>
          </cell>
          <cell r="N146">
            <v>0</v>
          </cell>
          <cell r="O146">
            <v>0</v>
          </cell>
        </row>
        <row r="147">
          <cell r="L147">
            <v>0</v>
          </cell>
          <cell r="M147">
            <v>0</v>
          </cell>
          <cell r="N147">
            <v>0</v>
          </cell>
          <cell r="O147">
            <v>0</v>
          </cell>
        </row>
        <row r="149">
          <cell r="L149">
            <v>0</v>
          </cell>
          <cell r="M149">
            <v>0</v>
          </cell>
          <cell r="N149">
            <v>0</v>
          </cell>
          <cell r="O149">
            <v>0</v>
          </cell>
        </row>
        <row r="150">
          <cell r="L150">
            <v>0</v>
          </cell>
          <cell r="M150">
            <v>0</v>
          </cell>
          <cell r="N150">
            <v>0</v>
          </cell>
          <cell r="O150">
            <v>0</v>
          </cell>
        </row>
        <row r="152">
          <cell r="L152">
            <v>0</v>
          </cell>
          <cell r="M152">
            <v>0</v>
          </cell>
          <cell r="N152">
            <v>0</v>
          </cell>
          <cell r="O152">
            <v>0</v>
          </cell>
        </row>
        <row r="153">
          <cell r="L153">
            <v>0</v>
          </cell>
          <cell r="M153">
            <v>0</v>
          </cell>
          <cell r="N153">
            <v>0</v>
          </cell>
          <cell r="O153">
            <v>0</v>
          </cell>
        </row>
        <row r="155">
          <cell r="L155">
            <v>0</v>
          </cell>
          <cell r="M155">
            <v>0</v>
          </cell>
          <cell r="N155">
            <v>0</v>
          </cell>
          <cell r="O155">
            <v>0</v>
          </cell>
        </row>
        <row r="156">
          <cell r="L156">
            <v>0</v>
          </cell>
          <cell r="M156">
            <v>0</v>
          </cell>
          <cell r="N156">
            <v>0</v>
          </cell>
          <cell r="O156">
            <v>0</v>
          </cell>
        </row>
        <row r="158">
          <cell r="L158">
            <v>0</v>
          </cell>
          <cell r="M158">
            <v>0</v>
          </cell>
          <cell r="N158">
            <v>0</v>
          </cell>
          <cell r="O158">
            <v>0</v>
          </cell>
        </row>
        <row r="159">
          <cell r="L159">
            <v>0</v>
          </cell>
          <cell r="M159">
            <v>0</v>
          </cell>
          <cell r="N159">
            <v>0</v>
          </cell>
          <cell r="O159">
            <v>0</v>
          </cell>
        </row>
        <row r="161">
          <cell r="L161">
            <v>0</v>
          </cell>
          <cell r="M161">
            <v>0</v>
          </cell>
          <cell r="N161">
            <v>0</v>
          </cell>
          <cell r="O161">
            <v>0</v>
          </cell>
        </row>
        <row r="162">
          <cell r="L162">
            <v>0</v>
          </cell>
          <cell r="M162">
            <v>0</v>
          </cell>
          <cell r="N162">
            <v>0</v>
          </cell>
          <cell r="O162">
            <v>0</v>
          </cell>
        </row>
        <row r="164">
          <cell r="L164">
            <v>0</v>
          </cell>
          <cell r="M164">
            <v>0</v>
          </cell>
          <cell r="N164">
            <v>0</v>
          </cell>
          <cell r="O164">
            <v>0</v>
          </cell>
        </row>
        <row r="165">
          <cell r="L165">
            <v>0</v>
          </cell>
          <cell r="M165">
            <v>0</v>
          </cell>
          <cell r="N165">
            <v>0</v>
          </cell>
          <cell r="O165">
            <v>0</v>
          </cell>
        </row>
        <row r="167">
          <cell r="L167">
            <v>0</v>
          </cell>
          <cell r="M167">
            <v>0</v>
          </cell>
          <cell r="N167">
            <v>0</v>
          </cell>
          <cell r="O167">
            <v>0</v>
          </cell>
        </row>
        <row r="168">
          <cell r="L168">
            <v>0</v>
          </cell>
          <cell r="M168">
            <v>0</v>
          </cell>
          <cell r="N168">
            <v>0</v>
          </cell>
          <cell r="O168">
            <v>0</v>
          </cell>
        </row>
        <row r="170">
          <cell r="L170">
            <v>0</v>
          </cell>
          <cell r="M170">
            <v>0</v>
          </cell>
          <cell r="N170">
            <v>0</v>
          </cell>
          <cell r="O170">
            <v>0</v>
          </cell>
        </row>
        <row r="171">
          <cell r="L171">
            <v>0</v>
          </cell>
          <cell r="M171">
            <v>0</v>
          </cell>
          <cell r="N171">
            <v>0</v>
          </cell>
          <cell r="O171">
            <v>0</v>
          </cell>
        </row>
        <row r="173">
          <cell r="L173">
            <v>0</v>
          </cell>
          <cell r="M173">
            <v>0</v>
          </cell>
          <cell r="N173">
            <v>0</v>
          </cell>
          <cell r="O173">
            <v>0</v>
          </cell>
        </row>
        <row r="174">
          <cell r="L174">
            <v>0</v>
          </cell>
          <cell r="M174">
            <v>0</v>
          </cell>
          <cell r="N174">
            <v>0</v>
          </cell>
          <cell r="O174">
            <v>0</v>
          </cell>
        </row>
        <row r="176">
          <cell r="L176">
            <v>0</v>
          </cell>
          <cell r="M176">
            <v>0</v>
          </cell>
          <cell r="N176">
            <v>0</v>
          </cell>
          <cell r="O176">
            <v>0</v>
          </cell>
        </row>
        <row r="177">
          <cell r="L177">
            <v>0</v>
          </cell>
          <cell r="M177">
            <v>0</v>
          </cell>
          <cell r="N177">
            <v>0</v>
          </cell>
          <cell r="O177">
            <v>0</v>
          </cell>
        </row>
        <row r="179">
          <cell r="L179">
            <v>0</v>
          </cell>
          <cell r="M179">
            <v>0</v>
          </cell>
          <cell r="N179">
            <v>0</v>
          </cell>
          <cell r="O179">
            <v>0</v>
          </cell>
        </row>
        <row r="180">
          <cell r="L180">
            <v>0</v>
          </cell>
          <cell r="M180">
            <v>0</v>
          </cell>
          <cell r="N180">
            <v>0</v>
          </cell>
          <cell r="O180">
            <v>0</v>
          </cell>
        </row>
        <row r="182">
          <cell r="L182">
            <v>0</v>
          </cell>
          <cell r="M182">
            <v>0</v>
          </cell>
          <cell r="N182">
            <v>0</v>
          </cell>
          <cell r="O182">
            <v>0</v>
          </cell>
        </row>
        <row r="183">
          <cell r="L183">
            <v>0</v>
          </cell>
          <cell r="M183">
            <v>0</v>
          </cell>
          <cell r="N183">
            <v>0</v>
          </cell>
          <cell r="O183">
            <v>0</v>
          </cell>
        </row>
        <row r="185">
          <cell r="L185">
            <v>0</v>
          </cell>
          <cell r="M185">
            <v>0</v>
          </cell>
          <cell r="N185">
            <v>0</v>
          </cell>
          <cell r="O185">
            <v>0</v>
          </cell>
        </row>
        <row r="186">
          <cell r="L186">
            <v>0</v>
          </cell>
          <cell r="M186">
            <v>0</v>
          </cell>
          <cell r="N186">
            <v>0</v>
          </cell>
          <cell r="O186">
            <v>0</v>
          </cell>
        </row>
        <row r="188">
          <cell r="L188">
            <v>0</v>
          </cell>
          <cell r="M188">
            <v>0</v>
          </cell>
          <cell r="N188">
            <v>0</v>
          </cell>
          <cell r="O188">
            <v>0</v>
          </cell>
        </row>
        <row r="189">
          <cell r="L189">
            <v>0</v>
          </cell>
          <cell r="M189">
            <v>0</v>
          </cell>
          <cell r="N189">
            <v>0</v>
          </cell>
          <cell r="O189">
            <v>0</v>
          </cell>
        </row>
        <row r="191">
          <cell r="L191">
            <v>0</v>
          </cell>
          <cell r="M191">
            <v>0</v>
          </cell>
          <cell r="N191">
            <v>0</v>
          </cell>
          <cell r="O191">
            <v>0</v>
          </cell>
        </row>
        <row r="192">
          <cell r="L192">
            <v>0</v>
          </cell>
          <cell r="M192">
            <v>0</v>
          </cell>
          <cell r="N192">
            <v>0</v>
          </cell>
          <cell r="O192">
            <v>0</v>
          </cell>
        </row>
        <row r="194">
          <cell r="L194">
            <v>0</v>
          </cell>
          <cell r="M194">
            <v>0</v>
          </cell>
          <cell r="N194">
            <v>0</v>
          </cell>
          <cell r="O194">
            <v>0</v>
          </cell>
        </row>
        <row r="195">
          <cell r="L195">
            <v>0</v>
          </cell>
          <cell r="M195">
            <v>0</v>
          </cell>
          <cell r="N195">
            <v>0</v>
          </cell>
          <cell r="O195">
            <v>0</v>
          </cell>
        </row>
        <row r="197">
          <cell r="L197">
            <v>0</v>
          </cell>
          <cell r="M197">
            <v>0</v>
          </cell>
          <cell r="N197">
            <v>0</v>
          </cell>
          <cell r="O197">
            <v>0</v>
          </cell>
        </row>
        <row r="198">
          <cell r="L198">
            <v>0</v>
          </cell>
          <cell r="M198">
            <v>0</v>
          </cell>
          <cell r="N198">
            <v>0</v>
          </cell>
          <cell r="O198">
            <v>0</v>
          </cell>
        </row>
        <row r="200">
          <cell r="L200">
            <v>0</v>
          </cell>
          <cell r="M200">
            <v>0</v>
          </cell>
          <cell r="N200">
            <v>0</v>
          </cell>
          <cell r="O200">
            <v>0</v>
          </cell>
        </row>
        <row r="201">
          <cell r="L201">
            <v>0</v>
          </cell>
          <cell r="M201">
            <v>0</v>
          </cell>
          <cell r="N201">
            <v>0</v>
          </cell>
          <cell r="O201">
            <v>0</v>
          </cell>
        </row>
        <row r="203">
          <cell r="L203">
            <v>0</v>
          </cell>
          <cell r="M203">
            <v>0</v>
          </cell>
          <cell r="N203">
            <v>0</v>
          </cell>
          <cell r="O203">
            <v>0</v>
          </cell>
        </row>
        <row r="204">
          <cell r="L204">
            <v>0</v>
          </cell>
          <cell r="M204">
            <v>0</v>
          </cell>
          <cell r="N204">
            <v>0</v>
          </cell>
          <cell r="O204">
            <v>0</v>
          </cell>
        </row>
        <row r="206">
          <cell r="L206">
            <v>0</v>
          </cell>
          <cell r="M206">
            <v>0</v>
          </cell>
          <cell r="N206">
            <v>0</v>
          </cell>
          <cell r="O206">
            <v>0</v>
          </cell>
        </row>
        <row r="207">
          <cell r="L207">
            <v>0</v>
          </cell>
          <cell r="M207">
            <v>0</v>
          </cell>
          <cell r="N207">
            <v>0</v>
          </cell>
          <cell r="O207">
            <v>0</v>
          </cell>
        </row>
        <row r="209">
          <cell r="L209">
            <v>0</v>
          </cell>
          <cell r="M209">
            <v>0</v>
          </cell>
          <cell r="N209">
            <v>0</v>
          </cell>
          <cell r="O209">
            <v>0</v>
          </cell>
        </row>
        <row r="210">
          <cell r="L210">
            <v>0</v>
          </cell>
          <cell r="M210">
            <v>0</v>
          </cell>
          <cell r="N210">
            <v>0</v>
          </cell>
          <cell r="O210">
            <v>0</v>
          </cell>
        </row>
        <row r="212">
          <cell r="L212">
            <v>0</v>
          </cell>
          <cell r="M212">
            <v>0</v>
          </cell>
          <cell r="N212">
            <v>0</v>
          </cell>
          <cell r="O212">
            <v>0</v>
          </cell>
        </row>
        <row r="213">
          <cell r="L213">
            <v>0</v>
          </cell>
          <cell r="M213">
            <v>0</v>
          </cell>
          <cell r="N213">
            <v>0</v>
          </cell>
          <cell r="O213">
            <v>0</v>
          </cell>
        </row>
        <row r="215">
          <cell r="L215">
            <v>0</v>
          </cell>
          <cell r="M215">
            <v>0</v>
          </cell>
          <cell r="N215">
            <v>0</v>
          </cell>
          <cell r="O215">
            <v>0</v>
          </cell>
        </row>
        <row r="216">
          <cell r="L216">
            <v>0</v>
          </cell>
          <cell r="M216">
            <v>0</v>
          </cell>
          <cell r="N216">
            <v>0</v>
          </cell>
          <cell r="O216">
            <v>0</v>
          </cell>
        </row>
        <row r="218">
          <cell r="L218">
            <v>0</v>
          </cell>
          <cell r="M218">
            <v>0</v>
          </cell>
          <cell r="N218">
            <v>0</v>
          </cell>
          <cell r="O218">
            <v>0</v>
          </cell>
        </row>
        <row r="219">
          <cell r="L219">
            <v>0</v>
          </cell>
          <cell r="M219">
            <v>0</v>
          </cell>
          <cell r="N219">
            <v>0</v>
          </cell>
          <cell r="O219">
            <v>0</v>
          </cell>
        </row>
        <row r="221">
          <cell r="L221">
            <v>0</v>
          </cell>
          <cell r="M221">
            <v>0</v>
          </cell>
          <cell r="N221">
            <v>0</v>
          </cell>
          <cell r="O221">
            <v>0</v>
          </cell>
        </row>
        <row r="222">
          <cell r="L222">
            <v>0</v>
          </cell>
          <cell r="M222">
            <v>0</v>
          </cell>
          <cell r="N222">
            <v>0</v>
          </cell>
          <cell r="O222">
            <v>0</v>
          </cell>
        </row>
        <row r="224">
          <cell r="L224">
            <v>0</v>
          </cell>
          <cell r="M224">
            <v>0</v>
          </cell>
          <cell r="N224">
            <v>0</v>
          </cell>
          <cell r="O224">
            <v>0</v>
          </cell>
        </row>
        <row r="225">
          <cell r="L225">
            <v>0</v>
          </cell>
          <cell r="M225">
            <v>0</v>
          </cell>
          <cell r="N225">
            <v>0</v>
          </cell>
          <cell r="O225">
            <v>0</v>
          </cell>
        </row>
        <row r="227">
          <cell r="L227">
            <v>0</v>
          </cell>
          <cell r="M227">
            <v>0</v>
          </cell>
          <cell r="N227">
            <v>0</v>
          </cell>
          <cell r="O227">
            <v>0</v>
          </cell>
        </row>
        <row r="228">
          <cell r="L228">
            <v>0</v>
          </cell>
          <cell r="M228">
            <v>0</v>
          </cell>
          <cell r="N228">
            <v>0</v>
          </cell>
          <cell r="O228">
            <v>0</v>
          </cell>
        </row>
        <row r="230">
          <cell r="L230">
            <v>0</v>
          </cell>
          <cell r="M230">
            <v>0</v>
          </cell>
          <cell r="N230">
            <v>0</v>
          </cell>
          <cell r="O230">
            <v>0</v>
          </cell>
        </row>
        <row r="231">
          <cell r="L231">
            <v>0</v>
          </cell>
          <cell r="M231">
            <v>0</v>
          </cell>
          <cell r="N231">
            <v>0</v>
          </cell>
          <cell r="O231">
            <v>0</v>
          </cell>
        </row>
        <row r="233">
          <cell r="L233">
            <v>0</v>
          </cell>
          <cell r="M233">
            <v>0</v>
          </cell>
          <cell r="N233">
            <v>0</v>
          </cell>
          <cell r="O233">
            <v>0</v>
          </cell>
        </row>
        <row r="234">
          <cell r="L234">
            <v>0</v>
          </cell>
          <cell r="M234">
            <v>0</v>
          </cell>
          <cell r="N234">
            <v>0</v>
          </cell>
          <cell r="O234">
            <v>0</v>
          </cell>
        </row>
        <row r="236">
          <cell r="L236">
            <v>0</v>
          </cell>
          <cell r="M236">
            <v>0</v>
          </cell>
          <cell r="N236">
            <v>0</v>
          </cell>
          <cell r="O236">
            <v>0</v>
          </cell>
        </row>
        <row r="237">
          <cell r="L237">
            <v>0</v>
          </cell>
          <cell r="M237">
            <v>0</v>
          </cell>
          <cell r="N237">
            <v>0</v>
          </cell>
          <cell r="O237">
            <v>0</v>
          </cell>
        </row>
        <row r="239">
          <cell r="L239">
            <v>0</v>
          </cell>
          <cell r="M239">
            <v>0</v>
          </cell>
          <cell r="N239">
            <v>0</v>
          </cell>
          <cell r="O239">
            <v>0</v>
          </cell>
        </row>
        <row r="240">
          <cell r="L240">
            <v>0</v>
          </cell>
          <cell r="M240">
            <v>0</v>
          </cell>
          <cell r="N240">
            <v>0</v>
          </cell>
          <cell r="O240">
            <v>0</v>
          </cell>
        </row>
        <row r="242">
          <cell r="L242">
            <v>0</v>
          </cell>
          <cell r="M242">
            <v>0</v>
          </cell>
          <cell r="N242">
            <v>0</v>
          </cell>
          <cell r="O242">
            <v>0</v>
          </cell>
        </row>
        <row r="243">
          <cell r="L243">
            <v>0</v>
          </cell>
          <cell r="M243">
            <v>0</v>
          </cell>
          <cell r="N243">
            <v>0</v>
          </cell>
          <cell r="O243">
            <v>0</v>
          </cell>
        </row>
        <row r="245">
          <cell r="L245">
            <v>0</v>
          </cell>
          <cell r="M245">
            <v>0</v>
          </cell>
          <cell r="N245">
            <v>0</v>
          </cell>
          <cell r="O245">
            <v>0</v>
          </cell>
        </row>
        <row r="246">
          <cell r="L246">
            <v>0</v>
          </cell>
          <cell r="M246">
            <v>0</v>
          </cell>
          <cell r="N246">
            <v>0</v>
          </cell>
          <cell r="O246">
            <v>0</v>
          </cell>
        </row>
        <row r="248">
          <cell r="L248">
            <v>0</v>
          </cell>
          <cell r="M248">
            <v>0</v>
          </cell>
          <cell r="N248">
            <v>0</v>
          </cell>
          <cell r="O248">
            <v>0</v>
          </cell>
        </row>
        <row r="249">
          <cell r="L249">
            <v>0</v>
          </cell>
          <cell r="M249">
            <v>0</v>
          </cell>
          <cell r="N249">
            <v>0</v>
          </cell>
          <cell r="O249">
            <v>0</v>
          </cell>
        </row>
        <row r="251">
          <cell r="L251">
            <v>0</v>
          </cell>
          <cell r="M251">
            <v>0</v>
          </cell>
          <cell r="N251">
            <v>0</v>
          </cell>
          <cell r="O251">
            <v>0</v>
          </cell>
        </row>
        <row r="252">
          <cell r="L252">
            <v>0</v>
          </cell>
          <cell r="M252">
            <v>0</v>
          </cell>
          <cell r="N252">
            <v>0</v>
          </cell>
          <cell r="O252">
            <v>0</v>
          </cell>
        </row>
        <row r="254">
          <cell r="L254">
            <v>0</v>
          </cell>
          <cell r="M254">
            <v>0</v>
          </cell>
          <cell r="N254">
            <v>0</v>
          </cell>
          <cell r="O254">
            <v>0</v>
          </cell>
        </row>
        <row r="255">
          <cell r="L255">
            <v>0</v>
          </cell>
          <cell r="M255">
            <v>0</v>
          </cell>
          <cell r="N255">
            <v>0</v>
          </cell>
          <cell r="O255">
            <v>0</v>
          </cell>
        </row>
        <row r="257">
          <cell r="L257">
            <v>0</v>
          </cell>
          <cell r="M257">
            <v>0</v>
          </cell>
          <cell r="N257">
            <v>0</v>
          </cell>
          <cell r="O257">
            <v>0</v>
          </cell>
        </row>
        <row r="258">
          <cell r="L258">
            <v>0</v>
          </cell>
          <cell r="M258">
            <v>0</v>
          </cell>
          <cell r="N258">
            <v>0</v>
          </cell>
          <cell r="O258">
            <v>0</v>
          </cell>
        </row>
        <row r="260">
          <cell r="L260">
            <v>0</v>
          </cell>
          <cell r="M260">
            <v>0</v>
          </cell>
          <cell r="N260">
            <v>0</v>
          </cell>
          <cell r="O260">
            <v>0</v>
          </cell>
        </row>
        <row r="261">
          <cell r="L261">
            <v>0</v>
          </cell>
          <cell r="M261">
            <v>0</v>
          </cell>
          <cell r="N261">
            <v>0</v>
          </cell>
          <cell r="O261">
            <v>0</v>
          </cell>
        </row>
        <row r="263">
          <cell r="L263">
            <v>0</v>
          </cell>
          <cell r="M263">
            <v>0</v>
          </cell>
          <cell r="N263">
            <v>0</v>
          </cell>
          <cell r="O263">
            <v>0</v>
          </cell>
        </row>
        <row r="264">
          <cell r="L264">
            <v>0</v>
          </cell>
          <cell r="M264">
            <v>0</v>
          </cell>
          <cell r="N264">
            <v>0</v>
          </cell>
          <cell r="O264">
            <v>0</v>
          </cell>
        </row>
        <row r="266">
          <cell r="L266">
            <v>0</v>
          </cell>
          <cell r="M266">
            <v>0</v>
          </cell>
          <cell r="N266">
            <v>0</v>
          </cell>
          <cell r="O266">
            <v>0</v>
          </cell>
        </row>
        <row r="267">
          <cell r="L267">
            <v>0</v>
          </cell>
          <cell r="M267">
            <v>0</v>
          </cell>
          <cell r="N267">
            <v>0</v>
          </cell>
          <cell r="O267">
            <v>0</v>
          </cell>
        </row>
        <row r="269">
          <cell r="L269">
            <v>0</v>
          </cell>
          <cell r="M269">
            <v>0</v>
          </cell>
          <cell r="N269">
            <v>0</v>
          </cell>
          <cell r="O269">
            <v>0</v>
          </cell>
        </row>
        <row r="270">
          <cell r="L270">
            <v>0</v>
          </cell>
          <cell r="M270">
            <v>0</v>
          </cell>
          <cell r="N270">
            <v>0</v>
          </cell>
          <cell r="O270">
            <v>0</v>
          </cell>
        </row>
        <row r="272">
          <cell r="L272">
            <v>0</v>
          </cell>
          <cell r="M272">
            <v>0</v>
          </cell>
          <cell r="N272">
            <v>0</v>
          </cell>
          <cell r="O272">
            <v>0</v>
          </cell>
        </row>
        <row r="273">
          <cell r="L273">
            <v>0</v>
          </cell>
          <cell r="M273">
            <v>0</v>
          </cell>
          <cell r="N273">
            <v>0</v>
          </cell>
          <cell r="O273">
            <v>0</v>
          </cell>
        </row>
        <row r="275">
          <cell r="L275">
            <v>0</v>
          </cell>
          <cell r="M275">
            <v>0</v>
          </cell>
          <cell r="N275">
            <v>0</v>
          </cell>
          <cell r="O275">
            <v>0</v>
          </cell>
        </row>
        <row r="276">
          <cell r="L276">
            <v>0</v>
          </cell>
          <cell r="M276">
            <v>0</v>
          </cell>
          <cell r="N276">
            <v>0</v>
          </cell>
          <cell r="O276">
            <v>0</v>
          </cell>
        </row>
        <row r="278">
          <cell r="L278">
            <v>0</v>
          </cell>
          <cell r="M278">
            <v>0</v>
          </cell>
          <cell r="N278">
            <v>0</v>
          </cell>
          <cell r="O278">
            <v>0</v>
          </cell>
        </row>
        <row r="279">
          <cell r="L279">
            <v>0</v>
          </cell>
          <cell r="M279">
            <v>0</v>
          </cell>
          <cell r="N279">
            <v>0</v>
          </cell>
          <cell r="O279">
            <v>0</v>
          </cell>
        </row>
        <row r="281">
          <cell r="L281">
            <v>0</v>
          </cell>
          <cell r="M281">
            <v>0</v>
          </cell>
          <cell r="N281">
            <v>0</v>
          </cell>
          <cell r="O281">
            <v>0</v>
          </cell>
        </row>
        <row r="282">
          <cell r="L282">
            <v>0</v>
          </cell>
          <cell r="M282">
            <v>0</v>
          </cell>
          <cell r="N282">
            <v>0</v>
          </cell>
          <cell r="O282">
            <v>0</v>
          </cell>
        </row>
        <row r="284">
          <cell r="L284">
            <v>0</v>
          </cell>
          <cell r="M284">
            <v>0</v>
          </cell>
          <cell r="N284">
            <v>0</v>
          </cell>
          <cell r="O284">
            <v>0</v>
          </cell>
        </row>
        <row r="285">
          <cell r="L285">
            <v>0</v>
          </cell>
          <cell r="M285">
            <v>0</v>
          </cell>
          <cell r="N285">
            <v>0</v>
          </cell>
          <cell r="O285">
            <v>0</v>
          </cell>
        </row>
        <row r="287">
          <cell r="L287">
            <v>0</v>
          </cell>
          <cell r="M287">
            <v>0</v>
          </cell>
          <cell r="N287">
            <v>0</v>
          </cell>
          <cell r="O287">
            <v>0</v>
          </cell>
        </row>
        <row r="288">
          <cell r="L288">
            <v>0</v>
          </cell>
          <cell r="M288">
            <v>0</v>
          </cell>
          <cell r="N288">
            <v>0</v>
          </cell>
          <cell r="O288">
            <v>0</v>
          </cell>
        </row>
        <row r="290">
          <cell r="L290">
            <v>0</v>
          </cell>
          <cell r="M290">
            <v>0</v>
          </cell>
          <cell r="N290">
            <v>0</v>
          </cell>
          <cell r="O290">
            <v>0</v>
          </cell>
        </row>
        <row r="291">
          <cell r="L291">
            <v>0</v>
          </cell>
          <cell r="M291">
            <v>0</v>
          </cell>
          <cell r="N291">
            <v>0</v>
          </cell>
          <cell r="O291">
            <v>0</v>
          </cell>
        </row>
        <row r="293">
          <cell r="L293">
            <v>0</v>
          </cell>
          <cell r="M293">
            <v>0</v>
          </cell>
          <cell r="N293">
            <v>0</v>
          </cell>
          <cell r="O293">
            <v>0</v>
          </cell>
        </row>
        <row r="294">
          <cell r="L294">
            <v>0</v>
          </cell>
          <cell r="M294">
            <v>0</v>
          </cell>
          <cell r="N294">
            <v>0</v>
          </cell>
          <cell r="O294">
            <v>0</v>
          </cell>
        </row>
        <row r="296">
          <cell r="L296">
            <v>0</v>
          </cell>
          <cell r="M296">
            <v>0</v>
          </cell>
          <cell r="N296">
            <v>0</v>
          </cell>
          <cell r="O296">
            <v>0</v>
          </cell>
        </row>
        <row r="297">
          <cell r="L297">
            <v>0</v>
          </cell>
          <cell r="M297">
            <v>0</v>
          </cell>
          <cell r="N297">
            <v>0</v>
          </cell>
          <cell r="O297">
            <v>0</v>
          </cell>
        </row>
        <row r="299">
          <cell r="L299">
            <v>0</v>
          </cell>
          <cell r="M299">
            <v>0</v>
          </cell>
          <cell r="N299">
            <v>0</v>
          </cell>
          <cell r="O299">
            <v>0</v>
          </cell>
        </row>
        <row r="300">
          <cell r="L300">
            <v>0</v>
          </cell>
          <cell r="M300">
            <v>0</v>
          </cell>
          <cell r="N300">
            <v>0</v>
          </cell>
          <cell r="O300">
            <v>0</v>
          </cell>
        </row>
        <row r="302">
          <cell r="L302">
            <v>0</v>
          </cell>
          <cell r="M302">
            <v>0</v>
          </cell>
          <cell r="N302">
            <v>0</v>
          </cell>
          <cell r="O302">
            <v>0</v>
          </cell>
        </row>
        <row r="303">
          <cell r="L303">
            <v>0</v>
          </cell>
          <cell r="M303">
            <v>0</v>
          </cell>
          <cell r="N303">
            <v>0</v>
          </cell>
          <cell r="O303">
            <v>0</v>
          </cell>
        </row>
        <row r="305">
          <cell r="L305">
            <v>0</v>
          </cell>
          <cell r="M305">
            <v>0</v>
          </cell>
          <cell r="N305">
            <v>0</v>
          </cell>
          <cell r="O305">
            <v>0</v>
          </cell>
        </row>
        <row r="306">
          <cell r="L306">
            <v>0</v>
          </cell>
          <cell r="M306">
            <v>0</v>
          </cell>
          <cell r="N306">
            <v>0</v>
          </cell>
          <cell r="O306">
            <v>0</v>
          </cell>
        </row>
        <row r="308">
          <cell r="L308">
            <v>0</v>
          </cell>
          <cell r="M308">
            <v>0</v>
          </cell>
          <cell r="N308">
            <v>0</v>
          </cell>
          <cell r="O308">
            <v>0</v>
          </cell>
        </row>
        <row r="309">
          <cell r="L309">
            <v>0</v>
          </cell>
          <cell r="M309">
            <v>0</v>
          </cell>
          <cell r="N309">
            <v>0</v>
          </cell>
          <cell r="O309">
            <v>0</v>
          </cell>
        </row>
        <row r="311">
          <cell r="L311">
            <v>0</v>
          </cell>
          <cell r="M311">
            <v>0</v>
          </cell>
          <cell r="N311">
            <v>0</v>
          </cell>
          <cell r="O311">
            <v>0</v>
          </cell>
        </row>
        <row r="312">
          <cell r="L312">
            <v>0</v>
          </cell>
          <cell r="M312">
            <v>0</v>
          </cell>
          <cell r="N312">
            <v>0</v>
          </cell>
          <cell r="O312">
            <v>0</v>
          </cell>
        </row>
        <row r="314">
          <cell r="L314">
            <v>0</v>
          </cell>
          <cell r="M314">
            <v>0</v>
          </cell>
          <cell r="N314">
            <v>0</v>
          </cell>
          <cell r="O314">
            <v>0</v>
          </cell>
        </row>
        <row r="315">
          <cell r="L315">
            <v>0</v>
          </cell>
          <cell r="M315">
            <v>0</v>
          </cell>
          <cell r="N315">
            <v>0</v>
          </cell>
          <cell r="O315">
            <v>0</v>
          </cell>
        </row>
        <row r="317">
          <cell r="L317">
            <v>0</v>
          </cell>
          <cell r="M317">
            <v>0</v>
          </cell>
          <cell r="N317">
            <v>0</v>
          </cell>
          <cell r="O317">
            <v>0</v>
          </cell>
        </row>
        <row r="318">
          <cell r="L318">
            <v>0</v>
          </cell>
          <cell r="M318">
            <v>0</v>
          </cell>
          <cell r="N318">
            <v>0</v>
          </cell>
          <cell r="O318">
            <v>0</v>
          </cell>
        </row>
        <row r="320">
          <cell r="L320">
            <v>0</v>
          </cell>
          <cell r="M320">
            <v>0</v>
          </cell>
          <cell r="N320">
            <v>0</v>
          </cell>
          <cell r="O320">
            <v>0</v>
          </cell>
        </row>
        <row r="321">
          <cell r="L321">
            <v>0</v>
          </cell>
          <cell r="M321">
            <v>0</v>
          </cell>
          <cell r="N321">
            <v>0</v>
          </cell>
          <cell r="O321">
            <v>0</v>
          </cell>
        </row>
        <row r="323">
          <cell r="L323">
            <v>0</v>
          </cell>
          <cell r="M323">
            <v>0</v>
          </cell>
          <cell r="N323">
            <v>0</v>
          </cell>
          <cell r="O323">
            <v>0</v>
          </cell>
        </row>
        <row r="324">
          <cell r="L324">
            <v>0</v>
          </cell>
          <cell r="M324">
            <v>0</v>
          </cell>
          <cell r="N324">
            <v>0</v>
          </cell>
          <cell r="O324">
            <v>0</v>
          </cell>
        </row>
        <row r="326">
          <cell r="L326">
            <v>0</v>
          </cell>
          <cell r="M326">
            <v>0</v>
          </cell>
          <cell r="N326">
            <v>0</v>
          </cell>
          <cell r="O326">
            <v>0</v>
          </cell>
        </row>
        <row r="327">
          <cell r="L327">
            <v>0</v>
          </cell>
          <cell r="M327">
            <v>0</v>
          </cell>
          <cell r="N327">
            <v>0</v>
          </cell>
          <cell r="O327">
            <v>0</v>
          </cell>
        </row>
        <row r="329">
          <cell r="L329">
            <v>0</v>
          </cell>
          <cell r="M329">
            <v>0</v>
          </cell>
          <cell r="N329">
            <v>0</v>
          </cell>
          <cell r="O329">
            <v>0</v>
          </cell>
        </row>
        <row r="330">
          <cell r="L330">
            <v>0</v>
          </cell>
          <cell r="M330">
            <v>0</v>
          </cell>
          <cell r="N330">
            <v>0</v>
          </cell>
          <cell r="O330">
            <v>0</v>
          </cell>
        </row>
        <row r="332">
          <cell r="L332">
            <v>0</v>
          </cell>
          <cell r="M332">
            <v>0</v>
          </cell>
          <cell r="N332">
            <v>0</v>
          </cell>
          <cell r="O332">
            <v>0</v>
          </cell>
        </row>
        <row r="333">
          <cell r="L333">
            <v>0</v>
          </cell>
          <cell r="M333">
            <v>0</v>
          </cell>
          <cell r="N333">
            <v>0</v>
          </cell>
          <cell r="O333">
            <v>0</v>
          </cell>
        </row>
        <row r="335">
          <cell r="L335">
            <v>0</v>
          </cell>
          <cell r="M335">
            <v>0</v>
          </cell>
          <cell r="N335">
            <v>0</v>
          </cell>
          <cell r="O335">
            <v>0</v>
          </cell>
        </row>
        <row r="336">
          <cell r="L336">
            <v>0</v>
          </cell>
          <cell r="M336">
            <v>0</v>
          </cell>
          <cell r="N336">
            <v>0</v>
          </cell>
          <cell r="O336">
            <v>0</v>
          </cell>
        </row>
        <row r="338">
          <cell r="L338">
            <v>0</v>
          </cell>
          <cell r="M338">
            <v>0</v>
          </cell>
          <cell r="N338">
            <v>0</v>
          </cell>
          <cell r="O338">
            <v>0</v>
          </cell>
        </row>
        <row r="339">
          <cell r="L339">
            <v>0</v>
          </cell>
          <cell r="M339">
            <v>0</v>
          </cell>
          <cell r="N339">
            <v>0</v>
          </cell>
          <cell r="O339">
            <v>0</v>
          </cell>
        </row>
        <row r="341">
          <cell r="L341">
            <v>0</v>
          </cell>
          <cell r="M341">
            <v>0</v>
          </cell>
          <cell r="N341">
            <v>0</v>
          </cell>
          <cell r="O341">
            <v>0</v>
          </cell>
        </row>
        <row r="342">
          <cell r="L342">
            <v>0</v>
          </cell>
          <cell r="M342">
            <v>0</v>
          </cell>
          <cell r="N342">
            <v>0</v>
          </cell>
          <cell r="O342">
            <v>0</v>
          </cell>
        </row>
        <row r="344">
          <cell r="L344">
            <v>0</v>
          </cell>
          <cell r="M344">
            <v>0</v>
          </cell>
          <cell r="N344">
            <v>0</v>
          </cell>
          <cell r="O344">
            <v>0</v>
          </cell>
        </row>
        <row r="345">
          <cell r="L345">
            <v>0</v>
          </cell>
          <cell r="M345">
            <v>0</v>
          </cell>
          <cell r="N345">
            <v>0</v>
          </cell>
          <cell r="O345">
            <v>0</v>
          </cell>
        </row>
        <row r="347">
          <cell r="L347">
            <v>0</v>
          </cell>
          <cell r="M347">
            <v>0</v>
          </cell>
          <cell r="N347">
            <v>0</v>
          </cell>
          <cell r="O347">
            <v>0</v>
          </cell>
        </row>
        <row r="348">
          <cell r="L348">
            <v>0</v>
          </cell>
          <cell r="M348">
            <v>0</v>
          </cell>
          <cell r="N348">
            <v>0</v>
          </cell>
          <cell r="O348">
            <v>0</v>
          </cell>
        </row>
        <row r="350">
          <cell r="L350">
            <v>0</v>
          </cell>
          <cell r="M350">
            <v>0</v>
          </cell>
          <cell r="N350">
            <v>0</v>
          </cell>
          <cell r="O350">
            <v>0</v>
          </cell>
        </row>
        <row r="351">
          <cell r="L351">
            <v>0</v>
          </cell>
          <cell r="M351">
            <v>0</v>
          </cell>
          <cell r="N351">
            <v>0</v>
          </cell>
          <cell r="O351">
            <v>0</v>
          </cell>
        </row>
        <row r="353">
          <cell r="L353">
            <v>0</v>
          </cell>
          <cell r="M353">
            <v>0</v>
          </cell>
          <cell r="N353">
            <v>0</v>
          </cell>
          <cell r="O353">
            <v>0</v>
          </cell>
        </row>
        <row r="354">
          <cell r="L354">
            <v>0</v>
          </cell>
          <cell r="M354">
            <v>0</v>
          </cell>
          <cell r="N354">
            <v>0</v>
          </cell>
          <cell r="O354">
            <v>0</v>
          </cell>
        </row>
        <row r="356">
          <cell r="L356">
            <v>0</v>
          </cell>
          <cell r="M356">
            <v>0</v>
          </cell>
          <cell r="N356">
            <v>0</v>
          </cell>
          <cell r="O356">
            <v>0</v>
          </cell>
        </row>
        <row r="357">
          <cell r="L357">
            <v>0</v>
          </cell>
          <cell r="M357">
            <v>0</v>
          </cell>
          <cell r="N357">
            <v>0</v>
          </cell>
          <cell r="O357">
            <v>0</v>
          </cell>
        </row>
        <row r="359">
          <cell r="L359">
            <v>0</v>
          </cell>
          <cell r="M359">
            <v>0</v>
          </cell>
          <cell r="N359">
            <v>0</v>
          </cell>
          <cell r="O359">
            <v>0</v>
          </cell>
        </row>
        <row r="360">
          <cell r="L360">
            <v>0</v>
          </cell>
          <cell r="M360">
            <v>0</v>
          </cell>
          <cell r="N360">
            <v>0</v>
          </cell>
          <cell r="O360">
            <v>0</v>
          </cell>
        </row>
        <row r="362">
          <cell r="L362">
            <v>0</v>
          </cell>
          <cell r="M362">
            <v>0</v>
          </cell>
          <cell r="N362">
            <v>0</v>
          </cell>
          <cell r="O362">
            <v>0</v>
          </cell>
        </row>
        <row r="363">
          <cell r="L363">
            <v>0</v>
          </cell>
          <cell r="M363">
            <v>0</v>
          </cell>
          <cell r="N363">
            <v>0</v>
          </cell>
          <cell r="O363">
            <v>0</v>
          </cell>
        </row>
        <row r="365">
          <cell r="L365">
            <v>0</v>
          </cell>
          <cell r="M365">
            <v>0</v>
          </cell>
          <cell r="N365">
            <v>0</v>
          </cell>
          <cell r="O365">
            <v>0</v>
          </cell>
        </row>
        <row r="366">
          <cell r="L366">
            <v>0</v>
          </cell>
          <cell r="M366">
            <v>0</v>
          </cell>
          <cell r="N366">
            <v>0</v>
          </cell>
          <cell r="O366">
            <v>0</v>
          </cell>
        </row>
        <row r="368">
          <cell r="L368">
            <v>0</v>
          </cell>
          <cell r="M368">
            <v>0</v>
          </cell>
          <cell r="N368">
            <v>0</v>
          </cell>
          <cell r="O368">
            <v>0</v>
          </cell>
        </row>
        <row r="369">
          <cell r="L369">
            <v>0</v>
          </cell>
          <cell r="M369">
            <v>0</v>
          </cell>
          <cell r="N369">
            <v>0</v>
          </cell>
          <cell r="O369">
            <v>0</v>
          </cell>
        </row>
        <row r="371">
          <cell r="L371">
            <v>0</v>
          </cell>
          <cell r="M371">
            <v>0</v>
          </cell>
          <cell r="N371">
            <v>0</v>
          </cell>
          <cell r="O371">
            <v>0</v>
          </cell>
        </row>
        <row r="372">
          <cell r="L372">
            <v>0</v>
          </cell>
          <cell r="M372">
            <v>0</v>
          </cell>
          <cell r="N372">
            <v>0</v>
          </cell>
          <cell r="O372">
            <v>0</v>
          </cell>
        </row>
        <row r="374">
          <cell r="L374">
            <v>0</v>
          </cell>
          <cell r="M374">
            <v>0</v>
          </cell>
          <cell r="N374">
            <v>0</v>
          </cell>
          <cell r="O374">
            <v>0</v>
          </cell>
        </row>
        <row r="375">
          <cell r="L375">
            <v>0</v>
          </cell>
          <cell r="M375">
            <v>0</v>
          </cell>
          <cell r="N375">
            <v>0</v>
          </cell>
          <cell r="O375">
            <v>0</v>
          </cell>
        </row>
        <row r="377">
          <cell r="L377">
            <v>0</v>
          </cell>
          <cell r="M377">
            <v>0</v>
          </cell>
          <cell r="N377">
            <v>0</v>
          </cell>
          <cell r="O377">
            <v>0</v>
          </cell>
        </row>
        <row r="378">
          <cell r="L378">
            <v>0</v>
          </cell>
          <cell r="M378">
            <v>0</v>
          </cell>
          <cell r="N378">
            <v>0</v>
          </cell>
          <cell r="O378">
            <v>0</v>
          </cell>
        </row>
        <row r="380">
          <cell r="L380">
            <v>0</v>
          </cell>
          <cell r="M380">
            <v>0</v>
          </cell>
          <cell r="N380">
            <v>0</v>
          </cell>
          <cell r="O380">
            <v>0</v>
          </cell>
        </row>
        <row r="381">
          <cell r="L381">
            <v>0</v>
          </cell>
          <cell r="M381">
            <v>0</v>
          </cell>
          <cell r="N381">
            <v>0</v>
          </cell>
          <cell r="O381">
            <v>0</v>
          </cell>
        </row>
        <row r="383">
          <cell r="L383">
            <v>0</v>
          </cell>
          <cell r="M383">
            <v>0</v>
          </cell>
          <cell r="N383">
            <v>0</v>
          </cell>
          <cell r="O383">
            <v>0</v>
          </cell>
        </row>
        <row r="384">
          <cell r="L384">
            <v>0</v>
          </cell>
          <cell r="M384">
            <v>0</v>
          </cell>
          <cell r="N384">
            <v>0</v>
          </cell>
          <cell r="O384">
            <v>0</v>
          </cell>
        </row>
        <row r="386">
          <cell r="L386">
            <v>0</v>
          </cell>
          <cell r="M386">
            <v>0</v>
          </cell>
          <cell r="N386">
            <v>0</v>
          </cell>
          <cell r="O386">
            <v>0</v>
          </cell>
        </row>
        <row r="387">
          <cell r="L387">
            <v>0</v>
          </cell>
          <cell r="M387">
            <v>0</v>
          </cell>
          <cell r="N387">
            <v>0</v>
          </cell>
          <cell r="O387">
            <v>0</v>
          </cell>
        </row>
        <row r="389">
          <cell r="L389">
            <v>0</v>
          </cell>
          <cell r="M389">
            <v>0</v>
          </cell>
          <cell r="N389">
            <v>0</v>
          </cell>
          <cell r="O389">
            <v>0</v>
          </cell>
        </row>
        <row r="390">
          <cell r="L390">
            <v>0</v>
          </cell>
          <cell r="M390">
            <v>0</v>
          </cell>
          <cell r="N390">
            <v>0</v>
          </cell>
          <cell r="O390">
            <v>0</v>
          </cell>
        </row>
        <row r="392">
          <cell r="L392">
            <v>0</v>
          </cell>
          <cell r="M392">
            <v>0</v>
          </cell>
          <cell r="N392">
            <v>0</v>
          </cell>
          <cell r="O392">
            <v>0</v>
          </cell>
        </row>
        <row r="393">
          <cell r="L393">
            <v>0</v>
          </cell>
          <cell r="M393">
            <v>0</v>
          </cell>
          <cell r="N393">
            <v>0</v>
          </cell>
          <cell r="O393">
            <v>0</v>
          </cell>
        </row>
        <row r="395">
          <cell r="L395">
            <v>0</v>
          </cell>
          <cell r="M395">
            <v>0</v>
          </cell>
          <cell r="N395">
            <v>0</v>
          </cell>
          <cell r="O395">
            <v>0</v>
          </cell>
        </row>
        <row r="396">
          <cell r="L396">
            <v>0</v>
          </cell>
          <cell r="M396">
            <v>0</v>
          </cell>
          <cell r="N396">
            <v>0</v>
          </cell>
          <cell r="O396">
            <v>0</v>
          </cell>
        </row>
        <row r="398">
          <cell r="L398">
            <v>0</v>
          </cell>
          <cell r="M398">
            <v>0</v>
          </cell>
          <cell r="N398">
            <v>0</v>
          </cell>
          <cell r="O398">
            <v>0</v>
          </cell>
        </row>
        <row r="399">
          <cell r="L399">
            <v>0</v>
          </cell>
          <cell r="M399">
            <v>0</v>
          </cell>
          <cell r="N399">
            <v>0</v>
          </cell>
          <cell r="O399">
            <v>0</v>
          </cell>
        </row>
        <row r="401">
          <cell r="L401">
            <v>0</v>
          </cell>
          <cell r="M401">
            <v>0</v>
          </cell>
          <cell r="N401">
            <v>0</v>
          </cell>
          <cell r="O401">
            <v>0</v>
          </cell>
        </row>
        <row r="402">
          <cell r="L402">
            <v>0</v>
          </cell>
          <cell r="M402">
            <v>0</v>
          </cell>
          <cell r="N402">
            <v>0</v>
          </cell>
          <cell r="O402">
            <v>0</v>
          </cell>
        </row>
        <row r="404">
          <cell r="L404">
            <v>0</v>
          </cell>
          <cell r="M404">
            <v>0</v>
          </cell>
          <cell r="N404">
            <v>0</v>
          </cell>
          <cell r="O404">
            <v>0</v>
          </cell>
        </row>
        <row r="405">
          <cell r="L405">
            <v>0</v>
          </cell>
          <cell r="M405">
            <v>0</v>
          </cell>
          <cell r="N405">
            <v>0</v>
          </cell>
          <cell r="O405">
            <v>0</v>
          </cell>
        </row>
        <row r="407">
          <cell r="L407">
            <v>0</v>
          </cell>
          <cell r="M407">
            <v>0</v>
          </cell>
          <cell r="N407">
            <v>0</v>
          </cell>
          <cell r="O407">
            <v>0</v>
          </cell>
        </row>
        <row r="408">
          <cell r="L408">
            <v>0</v>
          </cell>
          <cell r="M408">
            <v>0</v>
          </cell>
          <cell r="N408">
            <v>0</v>
          </cell>
          <cell r="O408">
            <v>0</v>
          </cell>
        </row>
        <row r="410">
          <cell r="L410">
            <v>0</v>
          </cell>
          <cell r="M410">
            <v>0</v>
          </cell>
          <cell r="N410">
            <v>0</v>
          </cell>
          <cell r="O410">
            <v>0</v>
          </cell>
        </row>
        <row r="411">
          <cell r="L411">
            <v>0</v>
          </cell>
          <cell r="M411">
            <v>0</v>
          </cell>
          <cell r="N411">
            <v>0</v>
          </cell>
          <cell r="O411">
            <v>0</v>
          </cell>
        </row>
        <row r="413">
          <cell r="L413">
            <v>0</v>
          </cell>
          <cell r="M413">
            <v>0</v>
          </cell>
          <cell r="N413">
            <v>0</v>
          </cell>
          <cell r="O413">
            <v>0</v>
          </cell>
        </row>
        <row r="414">
          <cell r="L414">
            <v>0</v>
          </cell>
          <cell r="M414">
            <v>0</v>
          </cell>
          <cell r="N414">
            <v>0</v>
          </cell>
          <cell r="O414">
            <v>0</v>
          </cell>
        </row>
        <row r="416">
          <cell r="L416">
            <v>0</v>
          </cell>
          <cell r="M416">
            <v>0</v>
          </cell>
          <cell r="N416">
            <v>0</v>
          </cell>
          <cell r="O416">
            <v>0</v>
          </cell>
        </row>
        <row r="417">
          <cell r="L417">
            <v>0</v>
          </cell>
          <cell r="M417">
            <v>0</v>
          </cell>
          <cell r="N417">
            <v>0</v>
          </cell>
          <cell r="O417">
            <v>0</v>
          </cell>
        </row>
        <row r="419">
          <cell r="L419">
            <v>0</v>
          </cell>
          <cell r="M419">
            <v>0</v>
          </cell>
          <cell r="N419">
            <v>0</v>
          </cell>
          <cell r="O419">
            <v>0</v>
          </cell>
        </row>
        <row r="420">
          <cell r="L420">
            <v>0</v>
          </cell>
          <cell r="M420">
            <v>0</v>
          </cell>
          <cell r="N420">
            <v>0</v>
          </cell>
          <cell r="O420">
            <v>0</v>
          </cell>
        </row>
        <row r="422">
          <cell r="L422">
            <v>0</v>
          </cell>
          <cell r="M422">
            <v>0</v>
          </cell>
          <cell r="N422">
            <v>0</v>
          </cell>
          <cell r="O422">
            <v>0</v>
          </cell>
        </row>
        <row r="423">
          <cell r="L423">
            <v>0</v>
          </cell>
          <cell r="M423">
            <v>0</v>
          </cell>
          <cell r="N423">
            <v>0</v>
          </cell>
          <cell r="O423">
            <v>0</v>
          </cell>
        </row>
        <row r="425">
          <cell r="L425">
            <v>0</v>
          </cell>
          <cell r="M425">
            <v>0</v>
          </cell>
          <cell r="N425">
            <v>0</v>
          </cell>
          <cell r="O425">
            <v>0</v>
          </cell>
        </row>
        <row r="426">
          <cell r="L426">
            <v>0</v>
          </cell>
          <cell r="M426">
            <v>0</v>
          </cell>
          <cell r="N426">
            <v>0</v>
          </cell>
          <cell r="O426">
            <v>0</v>
          </cell>
        </row>
        <row r="428">
          <cell r="L428">
            <v>0</v>
          </cell>
          <cell r="M428">
            <v>0</v>
          </cell>
          <cell r="N428">
            <v>0</v>
          </cell>
          <cell r="O428">
            <v>0</v>
          </cell>
        </row>
        <row r="429">
          <cell r="L429">
            <v>0</v>
          </cell>
          <cell r="M429">
            <v>0</v>
          </cell>
          <cell r="N429">
            <v>0</v>
          </cell>
          <cell r="O429">
            <v>0</v>
          </cell>
        </row>
        <row r="431">
          <cell r="L431">
            <v>0</v>
          </cell>
          <cell r="M431">
            <v>0</v>
          </cell>
          <cell r="N431">
            <v>0</v>
          </cell>
          <cell r="O431">
            <v>0</v>
          </cell>
        </row>
        <row r="432">
          <cell r="L432">
            <v>0</v>
          </cell>
          <cell r="M432">
            <v>0</v>
          </cell>
          <cell r="N432">
            <v>0</v>
          </cell>
          <cell r="O432">
            <v>0</v>
          </cell>
        </row>
        <row r="434">
          <cell r="L434">
            <v>0</v>
          </cell>
          <cell r="M434">
            <v>0</v>
          </cell>
          <cell r="N434">
            <v>0</v>
          </cell>
          <cell r="O434">
            <v>0</v>
          </cell>
        </row>
        <row r="435">
          <cell r="L435">
            <v>0</v>
          </cell>
          <cell r="M435">
            <v>0</v>
          </cell>
          <cell r="N435">
            <v>0</v>
          </cell>
          <cell r="O435">
            <v>0</v>
          </cell>
        </row>
        <row r="437">
          <cell r="L437">
            <v>0</v>
          </cell>
          <cell r="M437">
            <v>0</v>
          </cell>
          <cell r="N437">
            <v>0</v>
          </cell>
          <cell r="O437">
            <v>0</v>
          </cell>
        </row>
        <row r="438">
          <cell r="L438">
            <v>0</v>
          </cell>
          <cell r="M438">
            <v>0</v>
          </cell>
          <cell r="N438">
            <v>0</v>
          </cell>
          <cell r="O438">
            <v>0</v>
          </cell>
        </row>
        <row r="440">
          <cell r="L440">
            <v>0</v>
          </cell>
          <cell r="M440">
            <v>0</v>
          </cell>
          <cell r="N440">
            <v>0</v>
          </cell>
          <cell r="O440">
            <v>0</v>
          </cell>
        </row>
        <row r="441">
          <cell r="L441">
            <v>0</v>
          </cell>
          <cell r="M441">
            <v>0</v>
          </cell>
          <cell r="N441">
            <v>0</v>
          </cell>
          <cell r="O441">
            <v>0</v>
          </cell>
        </row>
        <row r="443">
          <cell r="L443">
            <v>0</v>
          </cell>
          <cell r="M443">
            <v>0</v>
          </cell>
          <cell r="N443">
            <v>0</v>
          </cell>
          <cell r="O443">
            <v>0</v>
          </cell>
        </row>
        <row r="444">
          <cell r="L444">
            <v>0</v>
          </cell>
          <cell r="M444">
            <v>0</v>
          </cell>
          <cell r="N444">
            <v>0</v>
          </cell>
          <cell r="O444">
            <v>0</v>
          </cell>
        </row>
        <row r="446">
          <cell r="L446">
            <v>0</v>
          </cell>
          <cell r="M446">
            <v>0</v>
          </cell>
          <cell r="N446">
            <v>0</v>
          </cell>
          <cell r="O446">
            <v>0</v>
          </cell>
        </row>
        <row r="447">
          <cell r="L447">
            <v>0</v>
          </cell>
          <cell r="M447">
            <v>0</v>
          </cell>
          <cell r="N447">
            <v>0</v>
          </cell>
          <cell r="O447">
            <v>0</v>
          </cell>
        </row>
        <row r="449">
          <cell r="L449">
            <v>0</v>
          </cell>
          <cell r="M449">
            <v>0</v>
          </cell>
          <cell r="N449">
            <v>0</v>
          </cell>
          <cell r="O449">
            <v>0</v>
          </cell>
        </row>
        <row r="450">
          <cell r="L450">
            <v>0</v>
          </cell>
          <cell r="M450">
            <v>0</v>
          </cell>
          <cell r="N450">
            <v>0</v>
          </cell>
          <cell r="O450">
            <v>0</v>
          </cell>
        </row>
        <row r="452">
          <cell r="L452">
            <v>0</v>
          </cell>
          <cell r="M452">
            <v>0</v>
          </cell>
          <cell r="N452">
            <v>0</v>
          </cell>
          <cell r="O452">
            <v>0</v>
          </cell>
        </row>
        <row r="453">
          <cell r="L453">
            <v>0</v>
          </cell>
          <cell r="M453">
            <v>0</v>
          </cell>
          <cell r="N453">
            <v>0</v>
          </cell>
          <cell r="O453">
            <v>0</v>
          </cell>
        </row>
        <row r="455">
          <cell r="L455">
            <v>0</v>
          </cell>
          <cell r="M455">
            <v>0</v>
          </cell>
          <cell r="N455">
            <v>0</v>
          </cell>
          <cell r="O455">
            <v>0</v>
          </cell>
        </row>
        <row r="456">
          <cell r="L456">
            <v>0</v>
          </cell>
          <cell r="M456">
            <v>0</v>
          </cell>
          <cell r="N456">
            <v>0</v>
          </cell>
          <cell r="O456">
            <v>0</v>
          </cell>
        </row>
        <row r="458">
          <cell r="L458">
            <v>0</v>
          </cell>
          <cell r="M458">
            <v>0</v>
          </cell>
          <cell r="N458">
            <v>0</v>
          </cell>
          <cell r="O458">
            <v>0</v>
          </cell>
        </row>
        <row r="459">
          <cell r="L459">
            <v>0</v>
          </cell>
          <cell r="M459">
            <v>0</v>
          </cell>
          <cell r="N459">
            <v>0</v>
          </cell>
          <cell r="O459">
            <v>0</v>
          </cell>
        </row>
        <row r="461">
          <cell r="L461">
            <v>0</v>
          </cell>
          <cell r="M461">
            <v>0</v>
          </cell>
          <cell r="N461">
            <v>0</v>
          </cell>
          <cell r="O461">
            <v>0</v>
          </cell>
        </row>
        <row r="462">
          <cell r="L462">
            <v>0</v>
          </cell>
          <cell r="M462">
            <v>0</v>
          </cell>
          <cell r="N462">
            <v>0</v>
          </cell>
          <cell r="O462">
            <v>0</v>
          </cell>
        </row>
        <row r="464">
          <cell r="L464">
            <v>0</v>
          </cell>
          <cell r="M464">
            <v>0</v>
          </cell>
          <cell r="N464">
            <v>0</v>
          </cell>
          <cell r="O464">
            <v>0</v>
          </cell>
        </row>
        <row r="465">
          <cell r="L465">
            <v>0</v>
          </cell>
          <cell r="M465">
            <v>0</v>
          </cell>
          <cell r="N465">
            <v>0</v>
          </cell>
          <cell r="O465">
            <v>0</v>
          </cell>
        </row>
        <row r="467">
          <cell r="L467">
            <v>0</v>
          </cell>
          <cell r="M467">
            <v>0</v>
          </cell>
          <cell r="N467">
            <v>0</v>
          </cell>
          <cell r="O467">
            <v>0</v>
          </cell>
        </row>
        <row r="468">
          <cell r="L468">
            <v>0</v>
          </cell>
          <cell r="M468">
            <v>0</v>
          </cell>
          <cell r="N468">
            <v>0</v>
          </cell>
          <cell r="O468">
            <v>0</v>
          </cell>
        </row>
        <row r="470">
          <cell r="L470">
            <v>0</v>
          </cell>
          <cell r="M470">
            <v>0</v>
          </cell>
          <cell r="N470">
            <v>0</v>
          </cell>
          <cell r="O470">
            <v>0</v>
          </cell>
        </row>
        <row r="471">
          <cell r="L471">
            <v>0</v>
          </cell>
          <cell r="M471">
            <v>0</v>
          </cell>
          <cell r="N471">
            <v>0</v>
          </cell>
          <cell r="O471">
            <v>0</v>
          </cell>
        </row>
        <row r="473">
          <cell r="L473">
            <v>0</v>
          </cell>
          <cell r="M473">
            <v>0</v>
          </cell>
          <cell r="N473">
            <v>0</v>
          </cell>
          <cell r="O473">
            <v>0</v>
          </cell>
        </row>
        <row r="474">
          <cell r="L474">
            <v>0</v>
          </cell>
          <cell r="M474">
            <v>0</v>
          </cell>
          <cell r="N474">
            <v>0</v>
          </cell>
          <cell r="O474">
            <v>0</v>
          </cell>
        </row>
        <row r="476">
          <cell r="L476">
            <v>0</v>
          </cell>
          <cell r="M476">
            <v>0</v>
          </cell>
          <cell r="N476">
            <v>0</v>
          </cell>
          <cell r="O476">
            <v>0</v>
          </cell>
        </row>
        <row r="477">
          <cell r="L477">
            <v>0</v>
          </cell>
          <cell r="M477">
            <v>0</v>
          </cell>
          <cell r="N477">
            <v>0</v>
          </cell>
          <cell r="O477">
            <v>0</v>
          </cell>
        </row>
        <row r="479">
          <cell r="L479">
            <v>0</v>
          </cell>
          <cell r="M479">
            <v>0</v>
          </cell>
          <cell r="N479">
            <v>0</v>
          </cell>
          <cell r="O479">
            <v>0</v>
          </cell>
        </row>
        <row r="492">
          <cell r="B492">
            <v>0</v>
          </cell>
          <cell r="C492" t="str">
            <v>kWh</v>
          </cell>
          <cell r="D492">
            <v>0</v>
          </cell>
          <cell r="E492">
            <v>0</v>
          </cell>
          <cell r="F492">
            <v>0</v>
          </cell>
          <cell r="H492">
            <v>0</v>
          </cell>
          <cell r="J492">
            <v>0</v>
          </cell>
          <cell r="L492">
            <v>0</v>
          </cell>
          <cell r="N492">
            <v>0</v>
          </cell>
        </row>
        <row r="493">
          <cell r="B493" t="str">
            <v>KW</v>
          </cell>
          <cell r="C493" t="str">
            <v>kW</v>
          </cell>
          <cell r="D493">
            <v>0</v>
          </cell>
          <cell r="E493">
            <v>0</v>
          </cell>
          <cell r="F493">
            <v>0</v>
          </cell>
          <cell r="H493">
            <v>0</v>
          </cell>
          <cell r="J493">
            <v>0</v>
          </cell>
          <cell r="L493">
            <v>0</v>
          </cell>
          <cell r="N493">
            <v>0</v>
          </cell>
        </row>
        <row r="494">
          <cell r="B494">
            <v>0</v>
          </cell>
          <cell r="C494" t="str">
            <v>kWh</v>
          </cell>
          <cell r="D494">
            <v>0</v>
          </cell>
          <cell r="E494">
            <v>0</v>
          </cell>
          <cell r="F494">
            <v>0</v>
          </cell>
          <cell r="H494">
            <v>0</v>
          </cell>
          <cell r="J494">
            <v>0</v>
          </cell>
          <cell r="L494">
            <v>0</v>
          </cell>
          <cell r="N494">
            <v>0</v>
          </cell>
        </row>
        <row r="495">
          <cell r="B495" t="str">
            <v>KW</v>
          </cell>
          <cell r="C495" t="str">
            <v>kW</v>
          </cell>
          <cell r="D495">
            <v>0</v>
          </cell>
          <cell r="E495">
            <v>0</v>
          </cell>
          <cell r="F495">
            <v>0</v>
          </cell>
          <cell r="H495">
            <v>0</v>
          </cell>
          <cell r="J495">
            <v>0</v>
          </cell>
          <cell r="L495">
            <v>0</v>
          </cell>
          <cell r="N495">
            <v>0</v>
          </cell>
        </row>
        <row r="496">
          <cell r="B496">
            <v>0</v>
          </cell>
          <cell r="C496" t="str">
            <v>kWh</v>
          </cell>
          <cell r="D496">
            <v>0</v>
          </cell>
          <cell r="E496">
            <v>0</v>
          </cell>
          <cell r="F496">
            <v>0</v>
          </cell>
          <cell r="H496">
            <v>0</v>
          </cell>
          <cell r="J496">
            <v>0</v>
          </cell>
          <cell r="L496">
            <v>0</v>
          </cell>
          <cell r="N496">
            <v>0</v>
          </cell>
        </row>
        <row r="497">
          <cell r="B497" t="str">
            <v>KW</v>
          </cell>
          <cell r="C497" t="str">
            <v>kW</v>
          </cell>
          <cell r="D497">
            <v>0</v>
          </cell>
          <cell r="E497">
            <v>0</v>
          </cell>
          <cell r="F497">
            <v>0</v>
          </cell>
          <cell r="H497">
            <v>0</v>
          </cell>
          <cell r="J497">
            <v>0</v>
          </cell>
          <cell r="L497">
            <v>0</v>
          </cell>
          <cell r="N497">
            <v>0</v>
          </cell>
        </row>
        <row r="498">
          <cell r="B498">
            <v>0</v>
          </cell>
          <cell r="C498" t="str">
            <v>kWh</v>
          </cell>
          <cell r="D498">
            <v>0</v>
          </cell>
          <cell r="E498">
            <v>0</v>
          </cell>
          <cell r="F498">
            <v>0</v>
          </cell>
          <cell r="H498">
            <v>0</v>
          </cell>
          <cell r="J498">
            <v>0</v>
          </cell>
          <cell r="L498">
            <v>0</v>
          </cell>
          <cell r="N498">
            <v>0</v>
          </cell>
        </row>
        <row r="499">
          <cell r="B499" t="str">
            <v>KW</v>
          </cell>
          <cell r="C499" t="str">
            <v>kW</v>
          </cell>
          <cell r="D499">
            <v>0</v>
          </cell>
          <cell r="E499">
            <v>0</v>
          </cell>
          <cell r="F499">
            <v>0</v>
          </cell>
          <cell r="H499">
            <v>0</v>
          </cell>
          <cell r="J499">
            <v>0</v>
          </cell>
          <cell r="L499">
            <v>0</v>
          </cell>
          <cell r="N499">
            <v>0</v>
          </cell>
        </row>
        <row r="500">
          <cell r="B500">
            <v>0</v>
          </cell>
          <cell r="C500" t="str">
            <v>kWh</v>
          </cell>
          <cell r="D500">
            <v>0</v>
          </cell>
          <cell r="E500">
            <v>0</v>
          </cell>
          <cell r="F500">
            <v>0</v>
          </cell>
          <cell r="H500">
            <v>0</v>
          </cell>
          <cell r="J500">
            <v>0</v>
          </cell>
          <cell r="L500">
            <v>0</v>
          </cell>
          <cell r="N500">
            <v>0</v>
          </cell>
        </row>
        <row r="501">
          <cell r="B501" t="str">
            <v>KW</v>
          </cell>
          <cell r="C501" t="str">
            <v>kW</v>
          </cell>
          <cell r="D501">
            <v>0</v>
          </cell>
          <cell r="E501">
            <v>0</v>
          </cell>
          <cell r="F501">
            <v>0</v>
          </cell>
          <cell r="H501">
            <v>0</v>
          </cell>
          <cell r="J501">
            <v>0</v>
          </cell>
          <cell r="L501">
            <v>0</v>
          </cell>
          <cell r="N501">
            <v>0</v>
          </cell>
        </row>
        <row r="502">
          <cell r="B502">
            <v>0</v>
          </cell>
          <cell r="C502" t="str">
            <v>kWh</v>
          </cell>
          <cell r="D502">
            <v>0</v>
          </cell>
          <cell r="E502">
            <v>0</v>
          </cell>
          <cell r="F502">
            <v>0</v>
          </cell>
          <cell r="H502">
            <v>0</v>
          </cell>
          <cell r="J502">
            <v>0</v>
          </cell>
          <cell r="L502">
            <v>0</v>
          </cell>
          <cell r="N502">
            <v>0</v>
          </cell>
        </row>
        <row r="503">
          <cell r="B503" t="str">
            <v>KW</v>
          </cell>
          <cell r="C503" t="str">
            <v>kW</v>
          </cell>
          <cell r="D503">
            <v>0</v>
          </cell>
          <cell r="E503">
            <v>0</v>
          </cell>
          <cell r="F503">
            <v>0</v>
          </cell>
          <cell r="H503">
            <v>0</v>
          </cell>
          <cell r="J503">
            <v>0</v>
          </cell>
          <cell r="L503">
            <v>0</v>
          </cell>
          <cell r="N503">
            <v>0</v>
          </cell>
        </row>
        <row r="504">
          <cell r="B504">
            <v>0</v>
          </cell>
          <cell r="C504" t="str">
            <v>kWh</v>
          </cell>
          <cell r="D504">
            <v>0</v>
          </cell>
          <cell r="E504">
            <v>0</v>
          </cell>
          <cell r="F504">
            <v>0</v>
          </cell>
          <cell r="H504">
            <v>0</v>
          </cell>
          <cell r="J504">
            <v>0</v>
          </cell>
          <cell r="L504">
            <v>0</v>
          </cell>
          <cell r="N504">
            <v>0</v>
          </cell>
        </row>
        <row r="505">
          <cell r="B505" t="str">
            <v>KW</v>
          </cell>
          <cell r="C505" t="str">
            <v>kW</v>
          </cell>
          <cell r="D505">
            <v>0</v>
          </cell>
          <cell r="E505">
            <v>0</v>
          </cell>
          <cell r="F505">
            <v>0</v>
          </cell>
          <cell r="H505">
            <v>0</v>
          </cell>
          <cell r="J505">
            <v>0</v>
          </cell>
          <cell r="L505">
            <v>0</v>
          </cell>
          <cell r="N505">
            <v>0</v>
          </cell>
        </row>
        <row r="506">
          <cell r="B506">
            <v>0</v>
          </cell>
          <cell r="C506" t="str">
            <v>kWh</v>
          </cell>
          <cell r="D506">
            <v>0</v>
          </cell>
          <cell r="E506">
            <v>0</v>
          </cell>
          <cell r="F506">
            <v>0</v>
          </cell>
          <cell r="H506">
            <v>0</v>
          </cell>
          <cell r="J506">
            <v>0</v>
          </cell>
          <cell r="L506">
            <v>0</v>
          </cell>
          <cell r="N506">
            <v>0</v>
          </cell>
        </row>
        <row r="507">
          <cell r="B507" t="str">
            <v>KW</v>
          </cell>
          <cell r="C507" t="str">
            <v>kW</v>
          </cell>
          <cell r="D507">
            <v>0</v>
          </cell>
          <cell r="E507">
            <v>0</v>
          </cell>
          <cell r="F507">
            <v>0</v>
          </cell>
          <cell r="H507">
            <v>0</v>
          </cell>
          <cell r="J507">
            <v>0</v>
          </cell>
          <cell r="L507">
            <v>0</v>
          </cell>
          <cell r="N507">
            <v>0</v>
          </cell>
        </row>
        <row r="508">
          <cell r="B508">
            <v>0</v>
          </cell>
          <cell r="C508" t="str">
            <v>kWh</v>
          </cell>
          <cell r="D508">
            <v>0</v>
          </cell>
          <cell r="E508">
            <v>0</v>
          </cell>
          <cell r="F508">
            <v>0</v>
          </cell>
          <cell r="H508">
            <v>0</v>
          </cell>
          <cell r="J508">
            <v>0</v>
          </cell>
          <cell r="L508">
            <v>0</v>
          </cell>
          <cell r="N508">
            <v>0</v>
          </cell>
        </row>
        <row r="509">
          <cell r="B509" t="str">
            <v>KW</v>
          </cell>
          <cell r="C509" t="str">
            <v>kW</v>
          </cell>
          <cell r="D509">
            <v>0</v>
          </cell>
          <cell r="E509">
            <v>0</v>
          </cell>
          <cell r="F509">
            <v>0</v>
          </cell>
          <cell r="H509">
            <v>0</v>
          </cell>
          <cell r="J509">
            <v>0</v>
          </cell>
          <cell r="L509">
            <v>0</v>
          </cell>
          <cell r="N509">
            <v>0</v>
          </cell>
        </row>
        <row r="510">
          <cell r="B510">
            <v>0</v>
          </cell>
          <cell r="C510" t="str">
            <v>kWh</v>
          </cell>
          <cell r="D510">
            <v>0</v>
          </cell>
          <cell r="E510">
            <v>0</v>
          </cell>
          <cell r="F510">
            <v>0</v>
          </cell>
          <cell r="H510">
            <v>0</v>
          </cell>
          <cell r="J510">
            <v>0</v>
          </cell>
          <cell r="L510">
            <v>0</v>
          </cell>
          <cell r="N510">
            <v>0</v>
          </cell>
        </row>
        <row r="511">
          <cell r="B511" t="str">
            <v>KW</v>
          </cell>
          <cell r="C511" t="str">
            <v>kW</v>
          </cell>
          <cell r="D511">
            <v>0</v>
          </cell>
          <cell r="E511">
            <v>0</v>
          </cell>
          <cell r="F511">
            <v>0</v>
          </cell>
          <cell r="H511">
            <v>0</v>
          </cell>
          <cell r="J511">
            <v>0</v>
          </cell>
          <cell r="L511">
            <v>0</v>
          </cell>
          <cell r="N511">
            <v>0</v>
          </cell>
        </row>
        <row r="512">
          <cell r="B512">
            <v>0</v>
          </cell>
          <cell r="C512" t="str">
            <v>kWh</v>
          </cell>
          <cell r="D512">
            <v>0</v>
          </cell>
          <cell r="E512">
            <v>0</v>
          </cell>
          <cell r="F512">
            <v>0</v>
          </cell>
          <cell r="H512">
            <v>0</v>
          </cell>
          <cell r="J512">
            <v>0</v>
          </cell>
          <cell r="L512">
            <v>0</v>
          </cell>
          <cell r="N512">
            <v>0</v>
          </cell>
        </row>
        <row r="513">
          <cell r="B513" t="str">
            <v>KW</v>
          </cell>
          <cell r="C513" t="str">
            <v>kW</v>
          </cell>
          <cell r="D513">
            <v>0</v>
          </cell>
          <cell r="E513">
            <v>0</v>
          </cell>
          <cell r="F513">
            <v>0</v>
          </cell>
          <cell r="H513">
            <v>0</v>
          </cell>
          <cell r="J513">
            <v>0</v>
          </cell>
          <cell r="L513">
            <v>0</v>
          </cell>
          <cell r="N513">
            <v>0</v>
          </cell>
        </row>
        <row r="514">
          <cell r="B514">
            <v>0</v>
          </cell>
          <cell r="C514" t="str">
            <v>kWh</v>
          </cell>
          <cell r="D514">
            <v>0</v>
          </cell>
          <cell r="E514">
            <v>0</v>
          </cell>
          <cell r="F514">
            <v>0</v>
          </cell>
          <cell r="H514">
            <v>0</v>
          </cell>
          <cell r="J514">
            <v>0</v>
          </cell>
          <cell r="L514">
            <v>0</v>
          </cell>
          <cell r="N514">
            <v>0</v>
          </cell>
        </row>
        <row r="515">
          <cell r="B515" t="str">
            <v>KW</v>
          </cell>
          <cell r="C515" t="str">
            <v>kW</v>
          </cell>
          <cell r="D515">
            <v>0</v>
          </cell>
          <cell r="E515">
            <v>0</v>
          </cell>
          <cell r="F515">
            <v>0</v>
          </cell>
          <cell r="H515">
            <v>0</v>
          </cell>
          <cell r="J515">
            <v>0</v>
          </cell>
          <cell r="L515">
            <v>0</v>
          </cell>
          <cell r="N515">
            <v>0</v>
          </cell>
        </row>
        <row r="516">
          <cell r="B516">
            <v>0</v>
          </cell>
          <cell r="C516" t="str">
            <v>kWh</v>
          </cell>
          <cell r="D516">
            <v>0</v>
          </cell>
          <cell r="E516">
            <v>0</v>
          </cell>
          <cell r="F516">
            <v>0</v>
          </cell>
          <cell r="H516">
            <v>0</v>
          </cell>
          <cell r="J516">
            <v>0</v>
          </cell>
          <cell r="L516">
            <v>0</v>
          </cell>
          <cell r="N516">
            <v>0</v>
          </cell>
        </row>
        <row r="517">
          <cell r="B517" t="str">
            <v>KW</v>
          </cell>
          <cell r="C517" t="str">
            <v>kW</v>
          </cell>
          <cell r="D517">
            <v>0</v>
          </cell>
          <cell r="E517">
            <v>0</v>
          </cell>
          <cell r="F517">
            <v>0</v>
          </cell>
          <cell r="H517">
            <v>0</v>
          </cell>
          <cell r="J517">
            <v>0</v>
          </cell>
          <cell r="L517">
            <v>0</v>
          </cell>
          <cell r="N517">
            <v>0</v>
          </cell>
        </row>
        <row r="518">
          <cell r="B518">
            <v>0</v>
          </cell>
          <cell r="C518" t="str">
            <v>kWh</v>
          </cell>
          <cell r="D518">
            <v>0</v>
          </cell>
          <cell r="E518">
            <v>0</v>
          </cell>
          <cell r="F518">
            <v>0</v>
          </cell>
          <cell r="H518">
            <v>0</v>
          </cell>
          <cell r="J518">
            <v>0</v>
          </cell>
          <cell r="L518">
            <v>0</v>
          </cell>
          <cell r="N518">
            <v>0</v>
          </cell>
        </row>
        <row r="519">
          <cell r="B519" t="str">
            <v>KW</v>
          </cell>
          <cell r="C519" t="str">
            <v>kW</v>
          </cell>
          <cell r="D519">
            <v>0</v>
          </cell>
          <cell r="E519">
            <v>0</v>
          </cell>
          <cell r="F519">
            <v>0</v>
          </cell>
          <cell r="H519">
            <v>0</v>
          </cell>
          <cell r="J519">
            <v>0</v>
          </cell>
          <cell r="L519">
            <v>0</v>
          </cell>
          <cell r="N519">
            <v>0</v>
          </cell>
        </row>
        <row r="520">
          <cell r="B520">
            <v>0</v>
          </cell>
          <cell r="C520" t="str">
            <v>kWh</v>
          </cell>
          <cell r="D520">
            <v>0</v>
          </cell>
          <cell r="E520">
            <v>0</v>
          </cell>
          <cell r="F520">
            <v>0</v>
          </cell>
          <cell r="H520">
            <v>0</v>
          </cell>
          <cell r="J520">
            <v>0</v>
          </cell>
          <cell r="L520">
            <v>0</v>
          </cell>
          <cell r="N520">
            <v>0</v>
          </cell>
        </row>
        <row r="521">
          <cell r="B521" t="str">
            <v>KW</v>
          </cell>
          <cell r="C521" t="str">
            <v>kW</v>
          </cell>
          <cell r="D521">
            <v>0</v>
          </cell>
          <cell r="E521">
            <v>0</v>
          </cell>
          <cell r="F521">
            <v>0</v>
          </cell>
          <cell r="H521">
            <v>0</v>
          </cell>
          <cell r="J521">
            <v>0</v>
          </cell>
          <cell r="L521">
            <v>0</v>
          </cell>
          <cell r="N521">
            <v>0</v>
          </cell>
        </row>
        <row r="522">
          <cell r="B522">
            <v>0</v>
          </cell>
          <cell r="C522" t="str">
            <v>kWh</v>
          </cell>
          <cell r="D522">
            <v>0</v>
          </cell>
          <cell r="E522">
            <v>0</v>
          </cell>
          <cell r="F522">
            <v>0</v>
          </cell>
          <cell r="H522">
            <v>0</v>
          </cell>
          <cell r="J522">
            <v>0</v>
          </cell>
          <cell r="L522">
            <v>0</v>
          </cell>
          <cell r="N522">
            <v>0</v>
          </cell>
        </row>
        <row r="523">
          <cell r="B523" t="str">
            <v>KW</v>
          </cell>
          <cell r="C523" t="str">
            <v>kW</v>
          </cell>
          <cell r="D523">
            <v>0</v>
          </cell>
          <cell r="E523">
            <v>0</v>
          </cell>
          <cell r="F523">
            <v>0</v>
          </cell>
          <cell r="H523">
            <v>0</v>
          </cell>
          <cell r="J523">
            <v>0</v>
          </cell>
          <cell r="L523">
            <v>0</v>
          </cell>
          <cell r="N523">
            <v>0</v>
          </cell>
        </row>
        <row r="524">
          <cell r="B524">
            <v>0</v>
          </cell>
          <cell r="C524" t="str">
            <v>kWh</v>
          </cell>
          <cell r="D524">
            <v>0</v>
          </cell>
          <cell r="E524">
            <v>0</v>
          </cell>
          <cell r="F524">
            <v>0</v>
          </cell>
          <cell r="H524">
            <v>0</v>
          </cell>
          <cell r="J524">
            <v>0</v>
          </cell>
          <cell r="L524">
            <v>0</v>
          </cell>
          <cell r="N524">
            <v>0</v>
          </cell>
        </row>
        <row r="525">
          <cell r="B525" t="str">
            <v>KW</v>
          </cell>
          <cell r="C525" t="str">
            <v>kW</v>
          </cell>
          <cell r="D525">
            <v>0</v>
          </cell>
          <cell r="E525">
            <v>0</v>
          </cell>
          <cell r="F525">
            <v>0</v>
          </cell>
          <cell r="H525">
            <v>0</v>
          </cell>
          <cell r="J525">
            <v>0</v>
          </cell>
          <cell r="L525">
            <v>0</v>
          </cell>
          <cell r="N525">
            <v>0</v>
          </cell>
        </row>
        <row r="526">
          <cell r="B526">
            <v>0</v>
          </cell>
          <cell r="C526" t="str">
            <v>kWh</v>
          </cell>
          <cell r="D526">
            <v>0</v>
          </cell>
          <cell r="E526">
            <v>0</v>
          </cell>
          <cell r="F526">
            <v>0</v>
          </cell>
          <cell r="H526">
            <v>0</v>
          </cell>
          <cell r="J526">
            <v>0</v>
          </cell>
          <cell r="L526">
            <v>0</v>
          </cell>
          <cell r="N526">
            <v>0</v>
          </cell>
        </row>
        <row r="527">
          <cell r="B527" t="str">
            <v>KW</v>
          </cell>
          <cell r="C527" t="str">
            <v>kW</v>
          </cell>
          <cell r="D527">
            <v>0</v>
          </cell>
          <cell r="E527">
            <v>0</v>
          </cell>
          <cell r="F527">
            <v>0</v>
          </cell>
          <cell r="H527">
            <v>0</v>
          </cell>
          <cell r="J527">
            <v>0</v>
          </cell>
          <cell r="L527">
            <v>0</v>
          </cell>
          <cell r="N527">
            <v>0</v>
          </cell>
        </row>
        <row r="528">
          <cell r="B528">
            <v>0</v>
          </cell>
          <cell r="C528" t="str">
            <v>kWh</v>
          </cell>
          <cell r="D528">
            <v>0</v>
          </cell>
          <cell r="E528">
            <v>0</v>
          </cell>
          <cell r="F528">
            <v>0</v>
          </cell>
          <cell r="H528">
            <v>0</v>
          </cell>
          <cell r="J528">
            <v>0</v>
          </cell>
          <cell r="L528">
            <v>0</v>
          </cell>
          <cell r="N528">
            <v>0</v>
          </cell>
        </row>
        <row r="529">
          <cell r="B529" t="str">
            <v>KW</v>
          </cell>
          <cell r="C529" t="str">
            <v>kW</v>
          </cell>
          <cell r="D529">
            <v>0</v>
          </cell>
          <cell r="E529">
            <v>0</v>
          </cell>
          <cell r="F529">
            <v>0</v>
          </cell>
          <cell r="H529">
            <v>0</v>
          </cell>
          <cell r="J529">
            <v>0</v>
          </cell>
          <cell r="L529">
            <v>0</v>
          </cell>
          <cell r="N529">
            <v>0</v>
          </cell>
        </row>
        <row r="530">
          <cell r="B530">
            <v>0</v>
          </cell>
          <cell r="C530" t="str">
            <v>kWh</v>
          </cell>
          <cell r="D530">
            <v>0</v>
          </cell>
          <cell r="E530">
            <v>0</v>
          </cell>
          <cell r="F530">
            <v>0</v>
          </cell>
          <cell r="H530">
            <v>0</v>
          </cell>
          <cell r="J530">
            <v>0</v>
          </cell>
          <cell r="L530">
            <v>0</v>
          </cell>
          <cell r="N530">
            <v>0</v>
          </cell>
        </row>
        <row r="531">
          <cell r="B531" t="str">
            <v>KW</v>
          </cell>
          <cell r="C531" t="str">
            <v>kW</v>
          </cell>
          <cell r="D531">
            <v>0</v>
          </cell>
          <cell r="E531">
            <v>0</v>
          </cell>
          <cell r="F531">
            <v>0</v>
          </cell>
          <cell r="H531">
            <v>0</v>
          </cell>
          <cell r="J531">
            <v>0</v>
          </cell>
          <cell r="L531">
            <v>0</v>
          </cell>
          <cell r="N531">
            <v>0</v>
          </cell>
        </row>
        <row r="532">
          <cell r="B532">
            <v>0</v>
          </cell>
          <cell r="C532" t="str">
            <v>kWh</v>
          </cell>
          <cell r="D532">
            <v>0</v>
          </cell>
          <cell r="E532">
            <v>0</v>
          </cell>
          <cell r="F532">
            <v>0</v>
          </cell>
          <cell r="H532">
            <v>0</v>
          </cell>
          <cell r="J532">
            <v>0</v>
          </cell>
          <cell r="L532">
            <v>0</v>
          </cell>
          <cell r="N532">
            <v>0</v>
          </cell>
        </row>
        <row r="533">
          <cell r="B533" t="str">
            <v>KW</v>
          </cell>
          <cell r="C533" t="str">
            <v>kW</v>
          </cell>
          <cell r="D533">
            <v>0</v>
          </cell>
          <cell r="E533">
            <v>0</v>
          </cell>
          <cell r="F533">
            <v>0</v>
          </cell>
          <cell r="H533">
            <v>0</v>
          </cell>
          <cell r="J533">
            <v>0</v>
          </cell>
          <cell r="L533">
            <v>0</v>
          </cell>
          <cell r="N533">
            <v>0</v>
          </cell>
        </row>
        <row r="534">
          <cell r="B534">
            <v>0</v>
          </cell>
          <cell r="C534" t="str">
            <v>kWh</v>
          </cell>
          <cell r="D534">
            <v>0</v>
          </cell>
          <cell r="E534">
            <v>0</v>
          </cell>
          <cell r="F534">
            <v>0</v>
          </cell>
          <cell r="H534">
            <v>0</v>
          </cell>
          <cell r="J534">
            <v>0</v>
          </cell>
          <cell r="L534">
            <v>0</v>
          </cell>
          <cell r="N534">
            <v>0</v>
          </cell>
        </row>
        <row r="535">
          <cell r="B535" t="str">
            <v>KW</v>
          </cell>
          <cell r="C535" t="str">
            <v>kW</v>
          </cell>
          <cell r="D535">
            <v>0</v>
          </cell>
          <cell r="E535">
            <v>0</v>
          </cell>
          <cell r="F535">
            <v>0</v>
          </cell>
          <cell r="H535">
            <v>0</v>
          </cell>
          <cell r="J535">
            <v>0</v>
          </cell>
          <cell r="L535">
            <v>0</v>
          </cell>
          <cell r="N535">
            <v>0</v>
          </cell>
        </row>
        <row r="536">
          <cell r="B536">
            <v>0</v>
          </cell>
          <cell r="C536" t="str">
            <v>kWh</v>
          </cell>
          <cell r="D536">
            <v>0</v>
          </cell>
          <cell r="E536">
            <v>0</v>
          </cell>
          <cell r="F536">
            <v>0</v>
          </cell>
          <cell r="H536">
            <v>0</v>
          </cell>
          <cell r="J536">
            <v>0</v>
          </cell>
          <cell r="L536">
            <v>0</v>
          </cell>
          <cell r="N536">
            <v>0</v>
          </cell>
        </row>
        <row r="537">
          <cell r="B537" t="str">
            <v>KW</v>
          </cell>
          <cell r="C537" t="str">
            <v>kW</v>
          </cell>
          <cell r="D537">
            <v>0</v>
          </cell>
          <cell r="E537">
            <v>0</v>
          </cell>
          <cell r="F537">
            <v>0</v>
          </cell>
          <cell r="H537">
            <v>0</v>
          </cell>
          <cell r="J537">
            <v>0</v>
          </cell>
          <cell r="L537">
            <v>0</v>
          </cell>
          <cell r="N537">
            <v>0</v>
          </cell>
        </row>
        <row r="538">
          <cell r="B538">
            <v>0</v>
          </cell>
          <cell r="C538" t="str">
            <v>kWh</v>
          </cell>
          <cell r="D538">
            <v>0</v>
          </cell>
          <cell r="E538">
            <v>0</v>
          </cell>
          <cell r="F538">
            <v>0</v>
          </cell>
          <cell r="H538">
            <v>0</v>
          </cell>
          <cell r="J538">
            <v>0</v>
          </cell>
          <cell r="L538">
            <v>0</v>
          </cell>
          <cell r="N538">
            <v>0</v>
          </cell>
        </row>
        <row r="539">
          <cell r="B539" t="str">
            <v>KW</v>
          </cell>
          <cell r="C539" t="str">
            <v>kW</v>
          </cell>
          <cell r="D539">
            <v>0</v>
          </cell>
          <cell r="E539">
            <v>0</v>
          </cell>
          <cell r="F539">
            <v>0</v>
          </cell>
          <cell r="H539">
            <v>0</v>
          </cell>
          <cell r="J539">
            <v>0</v>
          </cell>
          <cell r="L539">
            <v>0</v>
          </cell>
          <cell r="N539">
            <v>0</v>
          </cell>
        </row>
        <row r="540">
          <cell r="B540">
            <v>0</v>
          </cell>
          <cell r="C540" t="str">
            <v>kWh</v>
          </cell>
          <cell r="D540">
            <v>0</v>
          </cell>
          <cell r="E540">
            <v>0</v>
          </cell>
          <cell r="F540">
            <v>0</v>
          </cell>
          <cell r="H540">
            <v>0</v>
          </cell>
          <cell r="J540">
            <v>0</v>
          </cell>
          <cell r="L540">
            <v>0</v>
          </cell>
          <cell r="N540">
            <v>0</v>
          </cell>
        </row>
        <row r="541">
          <cell r="B541" t="str">
            <v>KW</v>
          </cell>
          <cell r="C541" t="str">
            <v>kW</v>
          </cell>
          <cell r="D541">
            <v>0</v>
          </cell>
          <cell r="E541">
            <v>0</v>
          </cell>
          <cell r="F541">
            <v>0</v>
          </cell>
          <cell r="H541">
            <v>0</v>
          </cell>
          <cell r="J541">
            <v>0</v>
          </cell>
          <cell r="L541">
            <v>0</v>
          </cell>
          <cell r="N541">
            <v>0</v>
          </cell>
        </row>
        <row r="542">
          <cell r="B542">
            <v>0</v>
          </cell>
          <cell r="C542" t="str">
            <v>kWh</v>
          </cell>
          <cell r="D542">
            <v>0</v>
          </cell>
          <cell r="E542">
            <v>0</v>
          </cell>
          <cell r="F542">
            <v>0</v>
          </cell>
          <cell r="H542">
            <v>0</v>
          </cell>
          <cell r="J542">
            <v>0</v>
          </cell>
          <cell r="L542">
            <v>0</v>
          </cell>
          <cell r="N542">
            <v>0</v>
          </cell>
        </row>
        <row r="543">
          <cell r="B543" t="str">
            <v>KW</v>
          </cell>
          <cell r="C543" t="str">
            <v>kW</v>
          </cell>
          <cell r="D543">
            <v>0</v>
          </cell>
          <cell r="E543">
            <v>0</v>
          </cell>
          <cell r="F543">
            <v>0</v>
          </cell>
          <cell r="H543">
            <v>0</v>
          </cell>
          <cell r="J543">
            <v>0</v>
          </cell>
          <cell r="L543">
            <v>0</v>
          </cell>
          <cell r="N543">
            <v>0</v>
          </cell>
        </row>
        <row r="544">
          <cell r="B544">
            <v>0</v>
          </cell>
          <cell r="C544" t="str">
            <v>kWh</v>
          </cell>
          <cell r="D544">
            <v>0</v>
          </cell>
          <cell r="E544">
            <v>0</v>
          </cell>
          <cell r="F544">
            <v>0</v>
          </cell>
          <cell r="H544">
            <v>0</v>
          </cell>
          <cell r="J544">
            <v>0</v>
          </cell>
          <cell r="L544">
            <v>0</v>
          </cell>
          <cell r="N544">
            <v>0</v>
          </cell>
        </row>
        <row r="545">
          <cell r="B545" t="str">
            <v>KW</v>
          </cell>
          <cell r="C545" t="str">
            <v>kW</v>
          </cell>
          <cell r="D545">
            <v>0</v>
          </cell>
          <cell r="E545">
            <v>0</v>
          </cell>
          <cell r="F545">
            <v>0</v>
          </cell>
          <cell r="H545">
            <v>0</v>
          </cell>
          <cell r="J545">
            <v>0</v>
          </cell>
          <cell r="L545">
            <v>0</v>
          </cell>
          <cell r="N545">
            <v>0</v>
          </cell>
        </row>
        <row r="546">
          <cell r="B546">
            <v>0</v>
          </cell>
          <cell r="C546" t="str">
            <v>kWh</v>
          </cell>
          <cell r="D546">
            <v>0</v>
          </cell>
          <cell r="E546">
            <v>0</v>
          </cell>
          <cell r="F546">
            <v>0</v>
          </cell>
          <cell r="H546">
            <v>0</v>
          </cell>
          <cell r="J546">
            <v>0</v>
          </cell>
          <cell r="L546">
            <v>0</v>
          </cell>
          <cell r="N546">
            <v>0</v>
          </cell>
        </row>
        <row r="547">
          <cell r="B547" t="str">
            <v>KW</v>
          </cell>
          <cell r="C547" t="str">
            <v>kW</v>
          </cell>
          <cell r="D547">
            <v>0</v>
          </cell>
          <cell r="E547">
            <v>0</v>
          </cell>
          <cell r="F547">
            <v>0</v>
          </cell>
          <cell r="H547">
            <v>0</v>
          </cell>
          <cell r="J547">
            <v>0</v>
          </cell>
          <cell r="L547">
            <v>0</v>
          </cell>
          <cell r="N547">
            <v>0</v>
          </cell>
        </row>
        <row r="548">
          <cell r="B548">
            <v>0</v>
          </cell>
          <cell r="C548" t="str">
            <v>kWh</v>
          </cell>
          <cell r="D548">
            <v>0</v>
          </cell>
          <cell r="E548">
            <v>0</v>
          </cell>
          <cell r="F548">
            <v>0</v>
          </cell>
          <cell r="H548">
            <v>0</v>
          </cell>
          <cell r="J548">
            <v>0</v>
          </cell>
          <cell r="L548">
            <v>0</v>
          </cell>
          <cell r="N548">
            <v>0</v>
          </cell>
        </row>
        <row r="549">
          <cell r="B549" t="str">
            <v>KW</v>
          </cell>
          <cell r="C549" t="str">
            <v>kW</v>
          </cell>
          <cell r="D549">
            <v>0</v>
          </cell>
          <cell r="E549">
            <v>0</v>
          </cell>
          <cell r="F549">
            <v>0</v>
          </cell>
          <cell r="H549">
            <v>0</v>
          </cell>
          <cell r="J549">
            <v>0</v>
          </cell>
          <cell r="L549">
            <v>0</v>
          </cell>
          <cell r="N549">
            <v>0</v>
          </cell>
        </row>
        <row r="550">
          <cell r="B550">
            <v>0</v>
          </cell>
          <cell r="C550" t="str">
            <v>kWh</v>
          </cell>
          <cell r="D550">
            <v>0</v>
          </cell>
          <cell r="E550">
            <v>0</v>
          </cell>
          <cell r="F550">
            <v>0</v>
          </cell>
          <cell r="H550">
            <v>0</v>
          </cell>
          <cell r="J550">
            <v>0</v>
          </cell>
          <cell r="L550">
            <v>0</v>
          </cell>
          <cell r="N550">
            <v>0</v>
          </cell>
        </row>
        <row r="551">
          <cell r="B551" t="str">
            <v>KW</v>
          </cell>
          <cell r="C551" t="str">
            <v>kW</v>
          </cell>
          <cell r="D551">
            <v>0</v>
          </cell>
          <cell r="E551">
            <v>0</v>
          </cell>
          <cell r="F551">
            <v>0</v>
          </cell>
          <cell r="H551">
            <v>0</v>
          </cell>
          <cell r="J551">
            <v>0</v>
          </cell>
          <cell r="L551">
            <v>0</v>
          </cell>
          <cell r="N551">
            <v>0</v>
          </cell>
        </row>
        <row r="552">
          <cell r="B552">
            <v>0</v>
          </cell>
          <cell r="C552" t="str">
            <v>kWh</v>
          </cell>
          <cell r="D552">
            <v>0</v>
          </cell>
          <cell r="E552">
            <v>0</v>
          </cell>
          <cell r="F552">
            <v>0</v>
          </cell>
          <cell r="H552">
            <v>0</v>
          </cell>
          <cell r="J552">
            <v>0</v>
          </cell>
          <cell r="L552">
            <v>0</v>
          </cell>
          <cell r="N552">
            <v>0</v>
          </cell>
        </row>
        <row r="553">
          <cell r="B553" t="str">
            <v>KW</v>
          </cell>
          <cell r="C553" t="str">
            <v>kW</v>
          </cell>
          <cell r="D553">
            <v>0</v>
          </cell>
          <cell r="E553">
            <v>0</v>
          </cell>
          <cell r="F553">
            <v>0</v>
          </cell>
          <cell r="H553">
            <v>0</v>
          </cell>
          <cell r="J553">
            <v>0</v>
          </cell>
          <cell r="L553">
            <v>0</v>
          </cell>
          <cell r="N553">
            <v>0</v>
          </cell>
        </row>
        <row r="554">
          <cell r="B554">
            <v>0</v>
          </cell>
          <cell r="C554" t="str">
            <v>kWh</v>
          </cell>
          <cell r="D554">
            <v>0</v>
          </cell>
          <cell r="E554">
            <v>0</v>
          </cell>
          <cell r="F554">
            <v>0</v>
          </cell>
          <cell r="H554">
            <v>0</v>
          </cell>
          <cell r="J554">
            <v>0</v>
          </cell>
          <cell r="L554">
            <v>0</v>
          </cell>
          <cell r="N554">
            <v>0</v>
          </cell>
        </row>
        <row r="555">
          <cell r="B555" t="str">
            <v>KW</v>
          </cell>
          <cell r="C555" t="str">
            <v>kW</v>
          </cell>
          <cell r="D555">
            <v>0</v>
          </cell>
          <cell r="E555">
            <v>0</v>
          </cell>
          <cell r="F555">
            <v>0</v>
          </cell>
          <cell r="H555">
            <v>0</v>
          </cell>
          <cell r="J555">
            <v>0</v>
          </cell>
          <cell r="L555">
            <v>0</v>
          </cell>
          <cell r="N555">
            <v>0</v>
          </cell>
        </row>
        <row r="556">
          <cell r="B556">
            <v>0</v>
          </cell>
          <cell r="C556" t="str">
            <v>kWh</v>
          </cell>
          <cell r="D556">
            <v>0</v>
          </cell>
          <cell r="E556">
            <v>0</v>
          </cell>
          <cell r="F556">
            <v>0</v>
          </cell>
          <cell r="H556">
            <v>0</v>
          </cell>
          <cell r="J556">
            <v>0</v>
          </cell>
          <cell r="L556">
            <v>0</v>
          </cell>
          <cell r="N556">
            <v>0</v>
          </cell>
        </row>
        <row r="557">
          <cell r="B557" t="str">
            <v>KW</v>
          </cell>
          <cell r="C557" t="str">
            <v>kW</v>
          </cell>
          <cell r="D557">
            <v>0</v>
          </cell>
          <cell r="E557">
            <v>0</v>
          </cell>
          <cell r="F557">
            <v>0</v>
          </cell>
          <cell r="H557">
            <v>0</v>
          </cell>
          <cell r="J557">
            <v>0</v>
          </cell>
          <cell r="L557">
            <v>0</v>
          </cell>
          <cell r="N557">
            <v>0</v>
          </cell>
        </row>
        <row r="558">
          <cell r="B558">
            <v>0</v>
          </cell>
          <cell r="C558" t="str">
            <v>kWh</v>
          </cell>
          <cell r="D558">
            <v>0</v>
          </cell>
          <cell r="E558">
            <v>0</v>
          </cell>
          <cell r="F558">
            <v>0</v>
          </cell>
          <cell r="H558">
            <v>0</v>
          </cell>
          <cell r="J558">
            <v>0</v>
          </cell>
          <cell r="L558">
            <v>0</v>
          </cell>
          <cell r="N558">
            <v>0</v>
          </cell>
        </row>
        <row r="559">
          <cell r="B559" t="str">
            <v>KW</v>
          </cell>
          <cell r="C559" t="str">
            <v>kW</v>
          </cell>
          <cell r="D559">
            <v>0</v>
          </cell>
          <cell r="E559">
            <v>0</v>
          </cell>
          <cell r="F559">
            <v>0</v>
          </cell>
          <cell r="H559">
            <v>0</v>
          </cell>
          <cell r="J559">
            <v>0</v>
          </cell>
          <cell r="L559">
            <v>0</v>
          </cell>
          <cell r="N559">
            <v>0</v>
          </cell>
        </row>
        <row r="560">
          <cell r="B560">
            <v>0</v>
          </cell>
          <cell r="C560" t="str">
            <v>kWh</v>
          </cell>
          <cell r="D560">
            <v>0</v>
          </cell>
          <cell r="E560">
            <v>0</v>
          </cell>
          <cell r="F560">
            <v>0</v>
          </cell>
          <cell r="H560">
            <v>0</v>
          </cell>
          <cell r="J560">
            <v>0</v>
          </cell>
          <cell r="L560">
            <v>0</v>
          </cell>
          <cell r="N560">
            <v>0</v>
          </cell>
        </row>
        <row r="561">
          <cell r="B561" t="str">
            <v>KW</v>
          </cell>
          <cell r="C561" t="str">
            <v>kW</v>
          </cell>
          <cell r="D561">
            <v>0</v>
          </cell>
          <cell r="E561">
            <v>0</v>
          </cell>
          <cell r="F561">
            <v>0</v>
          </cell>
          <cell r="H561">
            <v>0</v>
          </cell>
          <cell r="J561">
            <v>0</v>
          </cell>
          <cell r="L561">
            <v>0</v>
          </cell>
          <cell r="N561">
            <v>0</v>
          </cell>
        </row>
        <row r="562">
          <cell r="B562">
            <v>0</v>
          </cell>
          <cell r="C562" t="str">
            <v>kWh</v>
          </cell>
          <cell r="D562">
            <v>0</v>
          </cell>
          <cell r="E562">
            <v>0</v>
          </cell>
          <cell r="F562">
            <v>0</v>
          </cell>
          <cell r="H562">
            <v>0</v>
          </cell>
          <cell r="J562">
            <v>0</v>
          </cell>
          <cell r="L562">
            <v>0</v>
          </cell>
          <cell r="N562">
            <v>0</v>
          </cell>
        </row>
        <row r="563">
          <cell r="B563" t="str">
            <v>KW</v>
          </cell>
          <cell r="C563" t="str">
            <v>kW</v>
          </cell>
          <cell r="D563">
            <v>0</v>
          </cell>
          <cell r="E563">
            <v>0</v>
          </cell>
          <cell r="F563">
            <v>0</v>
          </cell>
          <cell r="H563">
            <v>0</v>
          </cell>
          <cell r="J563">
            <v>0</v>
          </cell>
          <cell r="L563">
            <v>0</v>
          </cell>
          <cell r="N563">
            <v>0</v>
          </cell>
        </row>
        <row r="564">
          <cell r="B564">
            <v>0</v>
          </cell>
          <cell r="C564" t="str">
            <v>kWh</v>
          </cell>
          <cell r="D564">
            <v>0</v>
          </cell>
          <cell r="E564">
            <v>0</v>
          </cell>
          <cell r="F564">
            <v>0</v>
          </cell>
          <cell r="H564">
            <v>0</v>
          </cell>
          <cell r="J564">
            <v>0</v>
          </cell>
          <cell r="L564">
            <v>0</v>
          </cell>
          <cell r="N564">
            <v>0</v>
          </cell>
        </row>
        <row r="565">
          <cell r="B565" t="str">
            <v>KW</v>
          </cell>
          <cell r="C565" t="str">
            <v>kW</v>
          </cell>
          <cell r="D565">
            <v>0</v>
          </cell>
          <cell r="E565">
            <v>0</v>
          </cell>
          <cell r="F565">
            <v>0</v>
          </cell>
          <cell r="H565">
            <v>0</v>
          </cell>
          <cell r="J565">
            <v>0</v>
          </cell>
          <cell r="L565">
            <v>0</v>
          </cell>
          <cell r="N565">
            <v>0</v>
          </cell>
        </row>
        <row r="566">
          <cell r="B566">
            <v>0</v>
          </cell>
          <cell r="C566" t="str">
            <v>kWh</v>
          </cell>
          <cell r="D566">
            <v>0</v>
          </cell>
          <cell r="E566">
            <v>0</v>
          </cell>
          <cell r="F566">
            <v>0</v>
          </cell>
          <cell r="H566">
            <v>0</v>
          </cell>
          <cell r="J566">
            <v>0</v>
          </cell>
          <cell r="L566">
            <v>0</v>
          </cell>
          <cell r="N566">
            <v>0</v>
          </cell>
        </row>
        <row r="567">
          <cell r="B567" t="str">
            <v>KW</v>
          </cell>
          <cell r="C567" t="str">
            <v>kW</v>
          </cell>
          <cell r="D567">
            <v>0</v>
          </cell>
          <cell r="E567">
            <v>0</v>
          </cell>
          <cell r="F567">
            <v>0</v>
          </cell>
          <cell r="H567">
            <v>0</v>
          </cell>
          <cell r="J567">
            <v>0</v>
          </cell>
          <cell r="L567">
            <v>0</v>
          </cell>
          <cell r="N567">
            <v>0</v>
          </cell>
        </row>
        <row r="568">
          <cell r="B568">
            <v>0</v>
          </cell>
          <cell r="C568" t="str">
            <v>kWh</v>
          </cell>
          <cell r="D568">
            <v>0</v>
          </cell>
          <cell r="E568">
            <v>0</v>
          </cell>
          <cell r="F568">
            <v>0</v>
          </cell>
          <cell r="H568">
            <v>0</v>
          </cell>
          <cell r="J568">
            <v>0</v>
          </cell>
          <cell r="L568">
            <v>0</v>
          </cell>
          <cell r="N568">
            <v>0</v>
          </cell>
        </row>
        <row r="569">
          <cell r="B569" t="str">
            <v>KW</v>
          </cell>
          <cell r="C569" t="str">
            <v>kW</v>
          </cell>
          <cell r="D569">
            <v>0</v>
          </cell>
          <cell r="E569">
            <v>0</v>
          </cell>
          <cell r="F569">
            <v>0</v>
          </cell>
          <cell r="H569">
            <v>0</v>
          </cell>
          <cell r="J569">
            <v>0</v>
          </cell>
          <cell r="L569">
            <v>0</v>
          </cell>
          <cell r="N569">
            <v>0</v>
          </cell>
        </row>
        <row r="570">
          <cell r="B570">
            <v>0</v>
          </cell>
          <cell r="C570" t="str">
            <v>kWh</v>
          </cell>
          <cell r="D570">
            <v>0</v>
          </cell>
          <cell r="E570">
            <v>0</v>
          </cell>
          <cell r="F570">
            <v>0</v>
          </cell>
          <cell r="H570">
            <v>0</v>
          </cell>
          <cell r="J570">
            <v>0</v>
          </cell>
          <cell r="L570">
            <v>0</v>
          </cell>
          <cell r="N570">
            <v>0</v>
          </cell>
        </row>
        <row r="571">
          <cell r="B571" t="str">
            <v>KW</v>
          </cell>
          <cell r="C571" t="str">
            <v>kW</v>
          </cell>
          <cell r="D571">
            <v>0</v>
          </cell>
          <cell r="E571">
            <v>0</v>
          </cell>
          <cell r="F571">
            <v>0</v>
          </cell>
          <cell r="H571">
            <v>0</v>
          </cell>
          <cell r="J571">
            <v>0</v>
          </cell>
          <cell r="L571">
            <v>0</v>
          </cell>
          <cell r="N571">
            <v>0</v>
          </cell>
        </row>
        <row r="572">
          <cell r="B572">
            <v>0</v>
          </cell>
          <cell r="C572" t="str">
            <v>kWh</v>
          </cell>
          <cell r="D572">
            <v>0</v>
          </cell>
          <cell r="E572">
            <v>0</v>
          </cell>
          <cell r="F572">
            <v>0</v>
          </cell>
          <cell r="H572">
            <v>0</v>
          </cell>
          <cell r="J572">
            <v>0</v>
          </cell>
          <cell r="L572">
            <v>0</v>
          </cell>
          <cell r="N572">
            <v>0</v>
          </cell>
        </row>
        <row r="573">
          <cell r="B573" t="str">
            <v>KW</v>
          </cell>
          <cell r="C573" t="str">
            <v>kW</v>
          </cell>
          <cell r="D573">
            <v>0</v>
          </cell>
          <cell r="E573">
            <v>0</v>
          </cell>
          <cell r="F573">
            <v>0</v>
          </cell>
          <cell r="H573">
            <v>0</v>
          </cell>
          <cell r="J573">
            <v>0</v>
          </cell>
          <cell r="L573">
            <v>0</v>
          </cell>
          <cell r="N573">
            <v>0</v>
          </cell>
        </row>
        <row r="574">
          <cell r="B574">
            <v>0</v>
          </cell>
          <cell r="C574" t="str">
            <v>kWh</v>
          </cell>
          <cell r="D574">
            <v>0</v>
          </cell>
          <cell r="E574">
            <v>0</v>
          </cell>
          <cell r="F574">
            <v>0</v>
          </cell>
          <cell r="H574">
            <v>0</v>
          </cell>
          <cell r="J574">
            <v>0</v>
          </cell>
          <cell r="L574">
            <v>0</v>
          </cell>
          <cell r="N574">
            <v>0</v>
          </cell>
        </row>
        <row r="575">
          <cell r="B575" t="str">
            <v>KW</v>
          </cell>
          <cell r="C575" t="str">
            <v>kW</v>
          </cell>
          <cell r="D575">
            <v>0</v>
          </cell>
          <cell r="E575">
            <v>0</v>
          </cell>
          <cell r="F575">
            <v>0</v>
          </cell>
          <cell r="H575">
            <v>0</v>
          </cell>
          <cell r="J575">
            <v>0</v>
          </cell>
          <cell r="L575">
            <v>0</v>
          </cell>
          <cell r="N575">
            <v>0</v>
          </cell>
        </row>
        <row r="576">
          <cell r="B576">
            <v>0</v>
          </cell>
          <cell r="C576" t="str">
            <v>kWh</v>
          </cell>
          <cell r="D576">
            <v>0</v>
          </cell>
          <cell r="E576">
            <v>0</v>
          </cell>
          <cell r="F576">
            <v>0</v>
          </cell>
          <cell r="H576">
            <v>0</v>
          </cell>
          <cell r="J576">
            <v>0</v>
          </cell>
          <cell r="L576">
            <v>0</v>
          </cell>
          <cell r="N576">
            <v>0</v>
          </cell>
        </row>
        <row r="577">
          <cell r="B577" t="str">
            <v>KW</v>
          </cell>
          <cell r="C577" t="str">
            <v>kW</v>
          </cell>
          <cell r="D577">
            <v>0</v>
          </cell>
          <cell r="E577">
            <v>0</v>
          </cell>
          <cell r="F577">
            <v>0</v>
          </cell>
          <cell r="H577">
            <v>0</v>
          </cell>
          <cell r="J577">
            <v>0</v>
          </cell>
          <cell r="L577">
            <v>0</v>
          </cell>
          <cell r="N577">
            <v>0</v>
          </cell>
        </row>
        <row r="578">
          <cell r="B578">
            <v>0</v>
          </cell>
          <cell r="C578" t="str">
            <v>kWh</v>
          </cell>
          <cell r="D578">
            <v>0</v>
          </cell>
          <cell r="E578">
            <v>0</v>
          </cell>
          <cell r="F578">
            <v>0</v>
          </cell>
          <cell r="H578">
            <v>0</v>
          </cell>
          <cell r="J578">
            <v>0</v>
          </cell>
          <cell r="L578">
            <v>0</v>
          </cell>
          <cell r="N578">
            <v>0</v>
          </cell>
        </row>
        <row r="579">
          <cell r="B579" t="str">
            <v>KW</v>
          </cell>
          <cell r="C579" t="str">
            <v>kW</v>
          </cell>
          <cell r="D579">
            <v>0</v>
          </cell>
          <cell r="E579">
            <v>0</v>
          </cell>
          <cell r="F579">
            <v>0</v>
          </cell>
          <cell r="H579">
            <v>0</v>
          </cell>
          <cell r="J579">
            <v>0</v>
          </cell>
          <cell r="L579">
            <v>0</v>
          </cell>
          <cell r="N579">
            <v>0</v>
          </cell>
        </row>
        <row r="580">
          <cell r="B580">
            <v>0</v>
          </cell>
          <cell r="C580" t="str">
            <v>kWh</v>
          </cell>
          <cell r="D580">
            <v>0</v>
          </cell>
          <cell r="E580">
            <v>0</v>
          </cell>
          <cell r="F580">
            <v>0</v>
          </cell>
          <cell r="H580">
            <v>0</v>
          </cell>
          <cell r="J580">
            <v>0</v>
          </cell>
          <cell r="L580">
            <v>0</v>
          </cell>
          <cell r="N580">
            <v>0</v>
          </cell>
        </row>
        <row r="581">
          <cell r="B581" t="str">
            <v>KW</v>
          </cell>
          <cell r="C581" t="str">
            <v>kW</v>
          </cell>
          <cell r="D581">
            <v>0</v>
          </cell>
          <cell r="E581">
            <v>0</v>
          </cell>
          <cell r="F581">
            <v>0</v>
          </cell>
          <cell r="H581">
            <v>0</v>
          </cell>
          <cell r="J581">
            <v>0</v>
          </cell>
          <cell r="L581">
            <v>0</v>
          </cell>
          <cell r="N581">
            <v>0</v>
          </cell>
        </row>
        <row r="582">
          <cell r="B582">
            <v>0</v>
          </cell>
          <cell r="C582" t="str">
            <v>kWh</v>
          </cell>
          <cell r="D582">
            <v>0</v>
          </cell>
          <cell r="E582">
            <v>0</v>
          </cell>
          <cell r="F582">
            <v>0</v>
          </cell>
          <cell r="H582">
            <v>0</v>
          </cell>
          <cell r="J582">
            <v>0</v>
          </cell>
          <cell r="L582">
            <v>0</v>
          </cell>
          <cell r="N582">
            <v>0</v>
          </cell>
        </row>
        <row r="583">
          <cell r="B583" t="str">
            <v>KW</v>
          </cell>
          <cell r="C583" t="str">
            <v>kW</v>
          </cell>
          <cell r="D583">
            <v>0</v>
          </cell>
          <cell r="E583">
            <v>0</v>
          </cell>
          <cell r="F583">
            <v>0</v>
          </cell>
          <cell r="H583">
            <v>0</v>
          </cell>
          <cell r="J583">
            <v>0</v>
          </cell>
          <cell r="L583">
            <v>0</v>
          </cell>
          <cell r="N583">
            <v>0</v>
          </cell>
        </row>
        <row r="584">
          <cell r="B584">
            <v>0</v>
          </cell>
          <cell r="C584" t="str">
            <v>kWh</v>
          </cell>
          <cell r="D584">
            <v>0</v>
          </cell>
          <cell r="E584">
            <v>0</v>
          </cell>
          <cell r="F584">
            <v>0</v>
          </cell>
          <cell r="H584">
            <v>0</v>
          </cell>
          <cell r="J584">
            <v>0</v>
          </cell>
          <cell r="L584">
            <v>0</v>
          </cell>
          <cell r="N584">
            <v>0</v>
          </cell>
        </row>
        <row r="585">
          <cell r="B585" t="str">
            <v>KW</v>
          </cell>
          <cell r="C585" t="str">
            <v>kW</v>
          </cell>
          <cell r="D585">
            <v>0</v>
          </cell>
          <cell r="E585">
            <v>0</v>
          </cell>
          <cell r="F585">
            <v>0</v>
          </cell>
          <cell r="H585">
            <v>0</v>
          </cell>
          <cell r="J585">
            <v>0</v>
          </cell>
          <cell r="L585">
            <v>0</v>
          </cell>
          <cell r="N585">
            <v>0</v>
          </cell>
        </row>
        <row r="586">
          <cell r="B586">
            <v>0</v>
          </cell>
          <cell r="C586" t="str">
            <v>kWh</v>
          </cell>
          <cell r="D586">
            <v>0</v>
          </cell>
          <cell r="E586">
            <v>0</v>
          </cell>
          <cell r="F586">
            <v>0</v>
          </cell>
          <cell r="H586">
            <v>0</v>
          </cell>
          <cell r="J586">
            <v>0</v>
          </cell>
          <cell r="L586">
            <v>0</v>
          </cell>
          <cell r="N586">
            <v>0</v>
          </cell>
        </row>
        <row r="587">
          <cell r="B587" t="str">
            <v>KW</v>
          </cell>
          <cell r="C587" t="str">
            <v>kW</v>
          </cell>
          <cell r="D587">
            <v>0</v>
          </cell>
          <cell r="E587">
            <v>0</v>
          </cell>
          <cell r="F587">
            <v>0</v>
          </cell>
          <cell r="H587">
            <v>0</v>
          </cell>
          <cell r="J587">
            <v>0</v>
          </cell>
          <cell r="L587">
            <v>0</v>
          </cell>
          <cell r="N587">
            <v>0</v>
          </cell>
        </row>
        <row r="588">
          <cell r="B588">
            <v>0</v>
          </cell>
          <cell r="C588" t="str">
            <v>kWh</v>
          </cell>
          <cell r="D588">
            <v>0</v>
          </cell>
          <cell r="E588">
            <v>0</v>
          </cell>
          <cell r="F588">
            <v>0</v>
          </cell>
          <cell r="H588">
            <v>0</v>
          </cell>
          <cell r="J588">
            <v>0</v>
          </cell>
          <cell r="L588">
            <v>0</v>
          </cell>
          <cell r="N588">
            <v>0</v>
          </cell>
        </row>
        <row r="589">
          <cell r="B589" t="str">
            <v>KW</v>
          </cell>
          <cell r="C589" t="str">
            <v>kW</v>
          </cell>
          <cell r="D589">
            <v>0</v>
          </cell>
          <cell r="E589">
            <v>0</v>
          </cell>
          <cell r="F589">
            <v>0</v>
          </cell>
          <cell r="H589">
            <v>0</v>
          </cell>
          <cell r="J589">
            <v>0</v>
          </cell>
          <cell r="L589">
            <v>0</v>
          </cell>
          <cell r="N589">
            <v>0</v>
          </cell>
        </row>
        <row r="590">
          <cell r="B590">
            <v>0</v>
          </cell>
          <cell r="C590" t="str">
            <v>kWh</v>
          </cell>
          <cell r="D590">
            <v>0</v>
          </cell>
          <cell r="E590">
            <v>0</v>
          </cell>
          <cell r="F590">
            <v>0</v>
          </cell>
          <cell r="H590">
            <v>0</v>
          </cell>
          <cell r="J590">
            <v>0</v>
          </cell>
          <cell r="L590">
            <v>0</v>
          </cell>
          <cell r="N590">
            <v>0</v>
          </cell>
        </row>
        <row r="591">
          <cell r="B591" t="str">
            <v>KW</v>
          </cell>
          <cell r="C591" t="str">
            <v>kW</v>
          </cell>
          <cell r="D591">
            <v>0</v>
          </cell>
          <cell r="E591">
            <v>0</v>
          </cell>
          <cell r="F591">
            <v>0</v>
          </cell>
          <cell r="H591">
            <v>0</v>
          </cell>
          <cell r="J591">
            <v>0</v>
          </cell>
          <cell r="L591">
            <v>0</v>
          </cell>
          <cell r="N591">
            <v>0</v>
          </cell>
        </row>
        <row r="592">
          <cell r="B592">
            <v>0</v>
          </cell>
          <cell r="C592" t="str">
            <v>kWh</v>
          </cell>
          <cell r="D592">
            <v>0</v>
          </cell>
          <cell r="E592">
            <v>0</v>
          </cell>
          <cell r="F592">
            <v>0</v>
          </cell>
          <cell r="H592">
            <v>0</v>
          </cell>
          <cell r="J592">
            <v>0</v>
          </cell>
          <cell r="L592">
            <v>0</v>
          </cell>
          <cell r="N592">
            <v>0</v>
          </cell>
        </row>
        <row r="593">
          <cell r="B593" t="str">
            <v>KW</v>
          </cell>
          <cell r="C593" t="str">
            <v>kW</v>
          </cell>
          <cell r="D593">
            <v>0</v>
          </cell>
          <cell r="E593">
            <v>0</v>
          </cell>
          <cell r="F593">
            <v>0</v>
          </cell>
          <cell r="H593">
            <v>0</v>
          </cell>
          <cell r="J593">
            <v>0</v>
          </cell>
          <cell r="L593">
            <v>0</v>
          </cell>
          <cell r="N593">
            <v>0</v>
          </cell>
        </row>
        <row r="594">
          <cell r="B594">
            <v>0</v>
          </cell>
          <cell r="C594" t="str">
            <v>kWh</v>
          </cell>
          <cell r="D594">
            <v>0</v>
          </cell>
          <cell r="E594">
            <v>0</v>
          </cell>
          <cell r="F594">
            <v>0</v>
          </cell>
          <cell r="H594">
            <v>0</v>
          </cell>
          <cell r="J594">
            <v>0</v>
          </cell>
          <cell r="L594">
            <v>0</v>
          </cell>
          <cell r="N594">
            <v>0</v>
          </cell>
        </row>
        <row r="595">
          <cell r="B595" t="str">
            <v>KW</v>
          </cell>
          <cell r="C595" t="str">
            <v>kW</v>
          </cell>
          <cell r="D595">
            <v>0</v>
          </cell>
          <cell r="E595">
            <v>0</v>
          </cell>
          <cell r="F595">
            <v>0</v>
          </cell>
          <cell r="H595">
            <v>0</v>
          </cell>
          <cell r="J595">
            <v>0</v>
          </cell>
          <cell r="L595">
            <v>0</v>
          </cell>
          <cell r="N595">
            <v>0</v>
          </cell>
        </row>
        <row r="596">
          <cell r="B596">
            <v>0</v>
          </cell>
          <cell r="C596" t="str">
            <v>kWh</v>
          </cell>
          <cell r="D596">
            <v>0</v>
          </cell>
          <cell r="E596">
            <v>0</v>
          </cell>
          <cell r="F596">
            <v>0</v>
          </cell>
          <cell r="H596">
            <v>0</v>
          </cell>
          <cell r="J596">
            <v>0</v>
          </cell>
          <cell r="L596">
            <v>0</v>
          </cell>
          <cell r="N596">
            <v>0</v>
          </cell>
        </row>
        <row r="597">
          <cell r="B597" t="str">
            <v>KW</v>
          </cell>
          <cell r="C597" t="str">
            <v>kW</v>
          </cell>
          <cell r="D597">
            <v>0</v>
          </cell>
          <cell r="E597">
            <v>0</v>
          </cell>
          <cell r="F597">
            <v>0</v>
          </cell>
          <cell r="H597">
            <v>0</v>
          </cell>
          <cell r="J597">
            <v>0</v>
          </cell>
          <cell r="L597">
            <v>0</v>
          </cell>
          <cell r="N597">
            <v>0</v>
          </cell>
        </row>
        <row r="598">
          <cell r="B598">
            <v>0</v>
          </cell>
          <cell r="C598" t="str">
            <v>kWh</v>
          </cell>
          <cell r="D598">
            <v>0</v>
          </cell>
          <cell r="E598">
            <v>0</v>
          </cell>
          <cell r="F598">
            <v>0</v>
          </cell>
          <cell r="H598">
            <v>0</v>
          </cell>
          <cell r="J598">
            <v>0</v>
          </cell>
          <cell r="L598">
            <v>0</v>
          </cell>
          <cell r="N598">
            <v>0</v>
          </cell>
        </row>
        <row r="599">
          <cell r="B599" t="str">
            <v>KW</v>
          </cell>
          <cell r="C599" t="str">
            <v>kW</v>
          </cell>
          <cell r="D599">
            <v>0</v>
          </cell>
          <cell r="E599">
            <v>0</v>
          </cell>
          <cell r="F599">
            <v>0</v>
          </cell>
          <cell r="H599">
            <v>0</v>
          </cell>
          <cell r="J599">
            <v>0</v>
          </cell>
          <cell r="L599">
            <v>0</v>
          </cell>
          <cell r="N599">
            <v>0</v>
          </cell>
        </row>
        <row r="600">
          <cell r="B600">
            <v>0</v>
          </cell>
          <cell r="C600" t="str">
            <v>kWh</v>
          </cell>
          <cell r="D600">
            <v>0</v>
          </cell>
          <cell r="E600">
            <v>0</v>
          </cell>
          <cell r="F600">
            <v>0</v>
          </cell>
          <cell r="H600">
            <v>0</v>
          </cell>
          <cell r="J600">
            <v>0</v>
          </cell>
          <cell r="L600">
            <v>0</v>
          </cell>
          <cell r="N600">
            <v>0</v>
          </cell>
        </row>
        <row r="601">
          <cell r="B601" t="str">
            <v>KW</v>
          </cell>
          <cell r="C601" t="str">
            <v>kW</v>
          </cell>
          <cell r="D601">
            <v>0</v>
          </cell>
          <cell r="E601">
            <v>0</v>
          </cell>
          <cell r="F601">
            <v>0</v>
          </cell>
          <cell r="H601">
            <v>0</v>
          </cell>
          <cell r="J601">
            <v>0</v>
          </cell>
          <cell r="L601">
            <v>0</v>
          </cell>
          <cell r="N601">
            <v>0</v>
          </cell>
        </row>
        <row r="602">
          <cell r="B602">
            <v>0</v>
          </cell>
          <cell r="C602" t="str">
            <v>kWh</v>
          </cell>
          <cell r="D602">
            <v>0</v>
          </cell>
          <cell r="E602">
            <v>0</v>
          </cell>
          <cell r="F602">
            <v>0</v>
          </cell>
          <cell r="H602">
            <v>0</v>
          </cell>
          <cell r="J602">
            <v>0</v>
          </cell>
          <cell r="L602">
            <v>0</v>
          </cell>
          <cell r="N602">
            <v>0</v>
          </cell>
        </row>
        <row r="603">
          <cell r="B603" t="str">
            <v>KW</v>
          </cell>
          <cell r="C603" t="str">
            <v>kW</v>
          </cell>
          <cell r="D603">
            <v>0</v>
          </cell>
          <cell r="E603">
            <v>0</v>
          </cell>
          <cell r="F603">
            <v>0</v>
          </cell>
          <cell r="H603">
            <v>0</v>
          </cell>
          <cell r="J603">
            <v>0</v>
          </cell>
          <cell r="L603">
            <v>0</v>
          </cell>
          <cell r="N603">
            <v>0</v>
          </cell>
        </row>
        <row r="604">
          <cell r="B604">
            <v>0</v>
          </cell>
          <cell r="C604" t="str">
            <v>kWh</v>
          </cell>
          <cell r="D604">
            <v>0</v>
          </cell>
          <cell r="E604">
            <v>0</v>
          </cell>
          <cell r="F604">
            <v>0</v>
          </cell>
          <cell r="H604">
            <v>0</v>
          </cell>
          <cell r="J604">
            <v>0</v>
          </cell>
          <cell r="L604">
            <v>0</v>
          </cell>
          <cell r="N604">
            <v>0</v>
          </cell>
        </row>
        <row r="605">
          <cell r="B605" t="str">
            <v>KW</v>
          </cell>
          <cell r="C605" t="str">
            <v>kW</v>
          </cell>
          <cell r="D605">
            <v>0</v>
          </cell>
          <cell r="E605">
            <v>0</v>
          </cell>
          <cell r="F605">
            <v>0</v>
          </cell>
          <cell r="H605">
            <v>0</v>
          </cell>
          <cell r="J605">
            <v>0</v>
          </cell>
          <cell r="L605">
            <v>0</v>
          </cell>
          <cell r="N605">
            <v>0</v>
          </cell>
        </row>
        <row r="606">
          <cell r="B606">
            <v>0</v>
          </cell>
          <cell r="C606" t="str">
            <v>kWh</v>
          </cell>
          <cell r="D606">
            <v>0</v>
          </cell>
          <cell r="E606">
            <v>0</v>
          </cell>
          <cell r="F606">
            <v>0</v>
          </cell>
          <cell r="H606">
            <v>0</v>
          </cell>
          <cell r="J606">
            <v>0</v>
          </cell>
          <cell r="L606">
            <v>0</v>
          </cell>
          <cell r="N606">
            <v>0</v>
          </cell>
        </row>
        <row r="607">
          <cell r="B607" t="str">
            <v>KW</v>
          </cell>
          <cell r="C607" t="str">
            <v>kW</v>
          </cell>
          <cell r="D607">
            <v>0</v>
          </cell>
          <cell r="E607">
            <v>0</v>
          </cell>
          <cell r="F607">
            <v>0</v>
          </cell>
          <cell r="H607">
            <v>0</v>
          </cell>
          <cell r="J607">
            <v>0</v>
          </cell>
          <cell r="L607">
            <v>0</v>
          </cell>
          <cell r="N607">
            <v>0</v>
          </cell>
        </row>
        <row r="608">
          <cell r="B608">
            <v>0</v>
          </cell>
          <cell r="C608" t="str">
            <v>kWh</v>
          </cell>
          <cell r="D608">
            <v>0</v>
          </cell>
          <cell r="E608">
            <v>0</v>
          </cell>
          <cell r="F608">
            <v>0</v>
          </cell>
          <cell r="H608">
            <v>0</v>
          </cell>
          <cell r="J608">
            <v>0</v>
          </cell>
          <cell r="L608">
            <v>0</v>
          </cell>
          <cell r="N608">
            <v>0</v>
          </cell>
        </row>
        <row r="609">
          <cell r="B609" t="str">
            <v>KW</v>
          </cell>
          <cell r="C609" t="str">
            <v>kW</v>
          </cell>
          <cell r="D609">
            <v>0</v>
          </cell>
          <cell r="E609">
            <v>0</v>
          </cell>
          <cell r="F609">
            <v>0</v>
          </cell>
          <cell r="H609">
            <v>0</v>
          </cell>
          <cell r="J609">
            <v>0</v>
          </cell>
          <cell r="L609">
            <v>0</v>
          </cell>
          <cell r="N609">
            <v>0</v>
          </cell>
        </row>
        <row r="610">
          <cell r="B610">
            <v>0</v>
          </cell>
          <cell r="C610" t="str">
            <v>kWh</v>
          </cell>
          <cell r="D610">
            <v>0</v>
          </cell>
          <cell r="E610">
            <v>0</v>
          </cell>
          <cell r="F610">
            <v>0</v>
          </cell>
          <cell r="H610">
            <v>0</v>
          </cell>
          <cell r="J610">
            <v>0</v>
          </cell>
          <cell r="L610">
            <v>0</v>
          </cell>
          <cell r="N610">
            <v>0</v>
          </cell>
        </row>
        <row r="611">
          <cell r="B611" t="str">
            <v>KW</v>
          </cell>
          <cell r="C611" t="str">
            <v>kW</v>
          </cell>
          <cell r="D611">
            <v>0</v>
          </cell>
          <cell r="E611">
            <v>0</v>
          </cell>
          <cell r="F611">
            <v>0</v>
          </cell>
          <cell r="H611">
            <v>0</v>
          </cell>
          <cell r="J611">
            <v>0</v>
          </cell>
          <cell r="L611">
            <v>0</v>
          </cell>
          <cell r="N611">
            <v>0</v>
          </cell>
        </row>
        <row r="612">
          <cell r="B612">
            <v>0</v>
          </cell>
          <cell r="C612" t="str">
            <v>kWh</v>
          </cell>
          <cell r="D612">
            <v>0</v>
          </cell>
          <cell r="E612">
            <v>0</v>
          </cell>
          <cell r="F612">
            <v>0</v>
          </cell>
          <cell r="H612">
            <v>0</v>
          </cell>
          <cell r="J612">
            <v>0</v>
          </cell>
          <cell r="L612">
            <v>0</v>
          </cell>
          <cell r="N612">
            <v>0</v>
          </cell>
        </row>
        <row r="613">
          <cell r="B613" t="str">
            <v>KW</v>
          </cell>
          <cell r="C613" t="str">
            <v>kW</v>
          </cell>
          <cell r="D613">
            <v>0</v>
          </cell>
          <cell r="E613">
            <v>0</v>
          </cell>
          <cell r="F613">
            <v>0</v>
          </cell>
          <cell r="H613">
            <v>0</v>
          </cell>
          <cell r="J613">
            <v>0</v>
          </cell>
          <cell r="L613">
            <v>0</v>
          </cell>
          <cell r="N613">
            <v>0</v>
          </cell>
        </row>
        <row r="614">
          <cell r="B614">
            <v>0</v>
          </cell>
          <cell r="C614" t="str">
            <v>kWh</v>
          </cell>
          <cell r="D614">
            <v>0</v>
          </cell>
          <cell r="E614">
            <v>0</v>
          </cell>
          <cell r="F614">
            <v>0</v>
          </cell>
          <cell r="H614">
            <v>0</v>
          </cell>
          <cell r="J614">
            <v>0</v>
          </cell>
          <cell r="L614">
            <v>0</v>
          </cell>
          <cell r="N614">
            <v>0</v>
          </cell>
        </row>
        <row r="615">
          <cell r="B615" t="str">
            <v>KW</v>
          </cell>
          <cell r="C615" t="str">
            <v>kW</v>
          </cell>
          <cell r="D615">
            <v>0</v>
          </cell>
          <cell r="E615">
            <v>0</v>
          </cell>
          <cell r="F615">
            <v>0</v>
          </cell>
          <cell r="H615">
            <v>0</v>
          </cell>
          <cell r="J615">
            <v>0</v>
          </cell>
          <cell r="L615">
            <v>0</v>
          </cell>
          <cell r="N615">
            <v>0</v>
          </cell>
        </row>
        <row r="616">
          <cell r="B616">
            <v>0</v>
          </cell>
          <cell r="C616" t="str">
            <v>kWh</v>
          </cell>
          <cell r="D616">
            <v>0</v>
          </cell>
          <cell r="E616">
            <v>0</v>
          </cell>
          <cell r="F616">
            <v>0</v>
          </cell>
          <cell r="H616">
            <v>0</v>
          </cell>
          <cell r="J616">
            <v>0</v>
          </cell>
          <cell r="L616">
            <v>0</v>
          </cell>
          <cell r="N616">
            <v>0</v>
          </cell>
        </row>
        <row r="617">
          <cell r="B617" t="str">
            <v>KW</v>
          </cell>
          <cell r="C617" t="str">
            <v>kW</v>
          </cell>
          <cell r="D617">
            <v>0</v>
          </cell>
          <cell r="E617">
            <v>0</v>
          </cell>
          <cell r="F617">
            <v>0</v>
          </cell>
          <cell r="H617">
            <v>0</v>
          </cell>
          <cell r="J617">
            <v>0</v>
          </cell>
          <cell r="L617">
            <v>0</v>
          </cell>
          <cell r="N617">
            <v>0</v>
          </cell>
        </row>
        <row r="618">
          <cell r="B618">
            <v>0</v>
          </cell>
          <cell r="C618" t="str">
            <v>kWh</v>
          </cell>
          <cell r="D618">
            <v>0</v>
          </cell>
          <cell r="E618">
            <v>0</v>
          </cell>
          <cell r="F618">
            <v>0</v>
          </cell>
          <cell r="H618">
            <v>0</v>
          </cell>
          <cell r="J618">
            <v>0</v>
          </cell>
          <cell r="L618">
            <v>0</v>
          </cell>
          <cell r="N618">
            <v>0</v>
          </cell>
        </row>
        <row r="619">
          <cell r="B619" t="str">
            <v>KW</v>
          </cell>
          <cell r="C619" t="str">
            <v>kW</v>
          </cell>
          <cell r="D619">
            <v>0</v>
          </cell>
          <cell r="E619">
            <v>0</v>
          </cell>
          <cell r="F619">
            <v>0</v>
          </cell>
          <cell r="H619">
            <v>0</v>
          </cell>
          <cell r="J619">
            <v>0</v>
          </cell>
          <cell r="L619">
            <v>0</v>
          </cell>
          <cell r="N619">
            <v>0</v>
          </cell>
        </row>
        <row r="620">
          <cell r="B620">
            <v>0</v>
          </cell>
          <cell r="C620" t="str">
            <v>kWh</v>
          </cell>
          <cell r="D620">
            <v>0</v>
          </cell>
          <cell r="E620">
            <v>0</v>
          </cell>
          <cell r="F620">
            <v>0</v>
          </cell>
          <cell r="H620">
            <v>0</v>
          </cell>
          <cell r="J620">
            <v>0</v>
          </cell>
          <cell r="L620">
            <v>0</v>
          </cell>
          <cell r="N620">
            <v>0</v>
          </cell>
        </row>
        <row r="621">
          <cell r="B621" t="str">
            <v>KW</v>
          </cell>
          <cell r="C621" t="str">
            <v>kW</v>
          </cell>
          <cell r="D621">
            <v>0</v>
          </cell>
          <cell r="E621">
            <v>0</v>
          </cell>
          <cell r="F621">
            <v>0</v>
          </cell>
          <cell r="H621">
            <v>0</v>
          </cell>
          <cell r="J621">
            <v>0</v>
          </cell>
          <cell r="L621">
            <v>0</v>
          </cell>
          <cell r="N621">
            <v>0</v>
          </cell>
        </row>
        <row r="622">
          <cell r="B622">
            <v>0</v>
          </cell>
          <cell r="C622" t="str">
            <v>kWh</v>
          </cell>
          <cell r="D622">
            <v>0</v>
          </cell>
          <cell r="E622">
            <v>0</v>
          </cell>
          <cell r="F622">
            <v>0</v>
          </cell>
          <cell r="H622">
            <v>0</v>
          </cell>
          <cell r="J622">
            <v>0</v>
          </cell>
          <cell r="L622">
            <v>0</v>
          </cell>
          <cell r="N622">
            <v>0</v>
          </cell>
        </row>
        <row r="623">
          <cell r="B623" t="str">
            <v>KW</v>
          </cell>
          <cell r="C623" t="str">
            <v>kW</v>
          </cell>
          <cell r="D623">
            <v>0</v>
          </cell>
          <cell r="E623">
            <v>0</v>
          </cell>
          <cell r="F623">
            <v>0</v>
          </cell>
          <cell r="H623">
            <v>0</v>
          </cell>
          <cell r="J623">
            <v>0</v>
          </cell>
          <cell r="L623">
            <v>0</v>
          </cell>
          <cell r="N623">
            <v>0</v>
          </cell>
        </row>
        <row r="624">
          <cell r="B624">
            <v>0</v>
          </cell>
          <cell r="C624" t="str">
            <v>kWh</v>
          </cell>
          <cell r="D624">
            <v>0</v>
          </cell>
          <cell r="E624">
            <v>0</v>
          </cell>
          <cell r="F624">
            <v>0</v>
          </cell>
          <cell r="H624">
            <v>0</v>
          </cell>
          <cell r="J624">
            <v>0</v>
          </cell>
          <cell r="L624">
            <v>0</v>
          </cell>
          <cell r="N624">
            <v>0</v>
          </cell>
        </row>
        <row r="625">
          <cell r="B625" t="str">
            <v>KW</v>
          </cell>
          <cell r="C625" t="str">
            <v>kW</v>
          </cell>
          <cell r="D625">
            <v>0</v>
          </cell>
          <cell r="E625">
            <v>0</v>
          </cell>
          <cell r="F625">
            <v>0</v>
          </cell>
          <cell r="H625">
            <v>0</v>
          </cell>
          <cell r="J625">
            <v>0</v>
          </cell>
          <cell r="L625">
            <v>0</v>
          </cell>
          <cell r="N625">
            <v>0</v>
          </cell>
        </row>
        <row r="626">
          <cell r="B626">
            <v>0</v>
          </cell>
          <cell r="C626" t="str">
            <v>kWh</v>
          </cell>
          <cell r="D626">
            <v>0</v>
          </cell>
          <cell r="E626">
            <v>0</v>
          </cell>
          <cell r="F626">
            <v>0</v>
          </cell>
          <cell r="H626">
            <v>0</v>
          </cell>
          <cell r="J626">
            <v>0</v>
          </cell>
          <cell r="L626">
            <v>0</v>
          </cell>
          <cell r="N626">
            <v>0</v>
          </cell>
        </row>
        <row r="627">
          <cell r="B627" t="str">
            <v>KW</v>
          </cell>
          <cell r="C627" t="str">
            <v>kW</v>
          </cell>
          <cell r="D627">
            <v>0</v>
          </cell>
          <cell r="E627">
            <v>0</v>
          </cell>
          <cell r="F627">
            <v>0</v>
          </cell>
          <cell r="H627">
            <v>0</v>
          </cell>
          <cell r="J627">
            <v>0</v>
          </cell>
          <cell r="L627">
            <v>0</v>
          </cell>
          <cell r="N627">
            <v>0</v>
          </cell>
        </row>
        <row r="628">
          <cell r="B628">
            <v>0</v>
          </cell>
          <cell r="C628" t="str">
            <v>kWh</v>
          </cell>
          <cell r="D628">
            <v>0</v>
          </cell>
          <cell r="E628">
            <v>0</v>
          </cell>
          <cell r="F628">
            <v>0</v>
          </cell>
          <cell r="H628">
            <v>0</v>
          </cell>
          <cell r="J628">
            <v>0</v>
          </cell>
          <cell r="L628">
            <v>0</v>
          </cell>
          <cell r="N628">
            <v>0</v>
          </cell>
        </row>
        <row r="629">
          <cell r="B629" t="str">
            <v>KW</v>
          </cell>
          <cell r="C629" t="str">
            <v>kW</v>
          </cell>
          <cell r="D629">
            <v>0</v>
          </cell>
          <cell r="E629">
            <v>0</v>
          </cell>
          <cell r="F629">
            <v>0</v>
          </cell>
          <cell r="H629">
            <v>0</v>
          </cell>
          <cell r="J629">
            <v>0</v>
          </cell>
          <cell r="L629">
            <v>0</v>
          </cell>
          <cell r="N629">
            <v>0</v>
          </cell>
        </row>
        <row r="630">
          <cell r="B630">
            <v>0</v>
          </cell>
          <cell r="C630" t="str">
            <v>kWh</v>
          </cell>
          <cell r="D630">
            <v>0</v>
          </cell>
          <cell r="E630">
            <v>0</v>
          </cell>
          <cell r="F630">
            <v>0</v>
          </cell>
          <cell r="H630">
            <v>0</v>
          </cell>
          <cell r="J630">
            <v>0</v>
          </cell>
          <cell r="L630">
            <v>0</v>
          </cell>
          <cell r="N630">
            <v>0</v>
          </cell>
        </row>
        <row r="631">
          <cell r="B631" t="str">
            <v>KW</v>
          </cell>
          <cell r="C631" t="str">
            <v>kW</v>
          </cell>
          <cell r="D631">
            <v>0</v>
          </cell>
          <cell r="E631">
            <v>0</v>
          </cell>
          <cell r="F631">
            <v>0</v>
          </cell>
          <cell r="H631">
            <v>0</v>
          </cell>
          <cell r="J631">
            <v>0</v>
          </cell>
          <cell r="L631">
            <v>0</v>
          </cell>
          <cell r="N631">
            <v>0</v>
          </cell>
        </row>
        <row r="632">
          <cell r="B632">
            <v>0</v>
          </cell>
          <cell r="C632" t="str">
            <v>kWh</v>
          </cell>
          <cell r="D632">
            <v>0</v>
          </cell>
          <cell r="E632">
            <v>0</v>
          </cell>
          <cell r="F632">
            <v>0</v>
          </cell>
          <cell r="H632">
            <v>0</v>
          </cell>
          <cell r="J632">
            <v>0</v>
          </cell>
          <cell r="L632">
            <v>0</v>
          </cell>
          <cell r="N632">
            <v>0</v>
          </cell>
        </row>
        <row r="633">
          <cell r="B633" t="str">
            <v>KW</v>
          </cell>
          <cell r="C633" t="str">
            <v>kW</v>
          </cell>
          <cell r="D633">
            <v>0</v>
          </cell>
          <cell r="E633">
            <v>0</v>
          </cell>
          <cell r="F633">
            <v>0</v>
          </cell>
          <cell r="H633">
            <v>0</v>
          </cell>
          <cell r="J633">
            <v>0</v>
          </cell>
          <cell r="L633">
            <v>0</v>
          </cell>
          <cell r="N633">
            <v>0</v>
          </cell>
        </row>
        <row r="634">
          <cell r="B634">
            <v>0</v>
          </cell>
          <cell r="C634" t="str">
            <v>kWh</v>
          </cell>
          <cell r="D634">
            <v>0</v>
          </cell>
          <cell r="E634">
            <v>0</v>
          </cell>
          <cell r="F634">
            <v>0</v>
          </cell>
          <cell r="H634">
            <v>0</v>
          </cell>
          <cell r="J634">
            <v>0</v>
          </cell>
          <cell r="L634">
            <v>0</v>
          </cell>
          <cell r="N634">
            <v>0</v>
          </cell>
        </row>
        <row r="635">
          <cell r="B635" t="str">
            <v>KW</v>
          </cell>
          <cell r="C635" t="str">
            <v>kW</v>
          </cell>
          <cell r="D635">
            <v>0</v>
          </cell>
          <cell r="E635">
            <v>0</v>
          </cell>
          <cell r="F635">
            <v>0</v>
          </cell>
          <cell r="H635">
            <v>0</v>
          </cell>
          <cell r="J635">
            <v>0</v>
          </cell>
          <cell r="L635">
            <v>0</v>
          </cell>
          <cell r="N635">
            <v>0</v>
          </cell>
        </row>
        <row r="636">
          <cell r="B636">
            <v>0</v>
          </cell>
          <cell r="C636" t="str">
            <v>kWh</v>
          </cell>
          <cell r="D636">
            <v>0</v>
          </cell>
          <cell r="E636">
            <v>0</v>
          </cell>
          <cell r="F636">
            <v>0</v>
          </cell>
          <cell r="H636">
            <v>0</v>
          </cell>
          <cell r="J636">
            <v>0</v>
          </cell>
          <cell r="L636">
            <v>0</v>
          </cell>
          <cell r="N636">
            <v>0</v>
          </cell>
        </row>
        <row r="637">
          <cell r="B637" t="str">
            <v>KW</v>
          </cell>
          <cell r="C637" t="str">
            <v>kW</v>
          </cell>
          <cell r="D637">
            <v>0</v>
          </cell>
          <cell r="E637">
            <v>0</v>
          </cell>
          <cell r="F637">
            <v>0</v>
          </cell>
          <cell r="H637">
            <v>0</v>
          </cell>
          <cell r="J637">
            <v>0</v>
          </cell>
          <cell r="L637">
            <v>0</v>
          </cell>
          <cell r="N637">
            <v>0</v>
          </cell>
        </row>
        <row r="638">
          <cell r="B638">
            <v>0</v>
          </cell>
          <cell r="C638" t="str">
            <v>kWh</v>
          </cell>
          <cell r="D638">
            <v>0</v>
          </cell>
          <cell r="E638">
            <v>0</v>
          </cell>
          <cell r="F638">
            <v>0</v>
          </cell>
          <cell r="H638">
            <v>0</v>
          </cell>
          <cell r="J638">
            <v>0</v>
          </cell>
          <cell r="L638">
            <v>0</v>
          </cell>
          <cell r="N638">
            <v>0</v>
          </cell>
        </row>
        <row r="639">
          <cell r="B639" t="str">
            <v>KW</v>
          </cell>
          <cell r="C639" t="str">
            <v>kW</v>
          </cell>
          <cell r="D639">
            <v>0</v>
          </cell>
          <cell r="E639">
            <v>0</v>
          </cell>
          <cell r="F639">
            <v>0</v>
          </cell>
          <cell r="H639">
            <v>0</v>
          </cell>
          <cell r="J639">
            <v>0</v>
          </cell>
          <cell r="L639">
            <v>0</v>
          </cell>
          <cell r="N639">
            <v>0</v>
          </cell>
        </row>
        <row r="640">
          <cell r="B640">
            <v>0</v>
          </cell>
          <cell r="C640" t="str">
            <v>kWh</v>
          </cell>
          <cell r="D640">
            <v>0</v>
          </cell>
          <cell r="E640">
            <v>0</v>
          </cell>
          <cell r="F640">
            <v>0</v>
          </cell>
          <cell r="H640">
            <v>0</v>
          </cell>
          <cell r="J640">
            <v>0</v>
          </cell>
          <cell r="L640">
            <v>0</v>
          </cell>
          <cell r="N640">
            <v>0</v>
          </cell>
        </row>
        <row r="641">
          <cell r="B641" t="str">
            <v>KW</v>
          </cell>
          <cell r="C641" t="str">
            <v>kW</v>
          </cell>
          <cell r="D641">
            <v>0</v>
          </cell>
          <cell r="E641">
            <v>0</v>
          </cell>
          <cell r="F641">
            <v>0</v>
          </cell>
          <cell r="H641">
            <v>0</v>
          </cell>
          <cell r="J641">
            <v>0</v>
          </cell>
          <cell r="L641">
            <v>0</v>
          </cell>
          <cell r="N641">
            <v>0</v>
          </cell>
        </row>
        <row r="642">
          <cell r="B642">
            <v>0</v>
          </cell>
          <cell r="C642" t="str">
            <v>kWh</v>
          </cell>
          <cell r="D642">
            <v>0</v>
          </cell>
          <cell r="E642">
            <v>0</v>
          </cell>
          <cell r="F642">
            <v>0</v>
          </cell>
          <cell r="H642">
            <v>0</v>
          </cell>
          <cell r="J642">
            <v>0</v>
          </cell>
          <cell r="L642">
            <v>0</v>
          </cell>
          <cell r="N642">
            <v>0</v>
          </cell>
        </row>
        <row r="643">
          <cell r="B643" t="str">
            <v>KW</v>
          </cell>
          <cell r="C643" t="str">
            <v>kW</v>
          </cell>
          <cell r="D643">
            <v>0</v>
          </cell>
          <cell r="E643">
            <v>0</v>
          </cell>
          <cell r="F643">
            <v>0</v>
          </cell>
          <cell r="H643">
            <v>0</v>
          </cell>
          <cell r="J643">
            <v>0</v>
          </cell>
          <cell r="L643">
            <v>0</v>
          </cell>
          <cell r="N643">
            <v>0</v>
          </cell>
        </row>
        <row r="644">
          <cell r="B644">
            <v>0</v>
          </cell>
          <cell r="C644" t="str">
            <v>kWh</v>
          </cell>
          <cell r="D644">
            <v>0</v>
          </cell>
          <cell r="E644">
            <v>0</v>
          </cell>
          <cell r="F644">
            <v>0</v>
          </cell>
          <cell r="H644">
            <v>0</v>
          </cell>
          <cell r="J644">
            <v>0</v>
          </cell>
          <cell r="L644">
            <v>0</v>
          </cell>
          <cell r="N644">
            <v>0</v>
          </cell>
        </row>
        <row r="645">
          <cell r="B645" t="str">
            <v>KW</v>
          </cell>
          <cell r="C645" t="str">
            <v>kW</v>
          </cell>
          <cell r="D645">
            <v>0</v>
          </cell>
          <cell r="E645">
            <v>0</v>
          </cell>
          <cell r="F645">
            <v>0</v>
          </cell>
          <cell r="H645">
            <v>0</v>
          </cell>
          <cell r="J645">
            <v>0</v>
          </cell>
          <cell r="L645">
            <v>0</v>
          </cell>
          <cell r="N645">
            <v>0</v>
          </cell>
        </row>
        <row r="646">
          <cell r="B646">
            <v>0</v>
          </cell>
          <cell r="C646" t="str">
            <v>kWh</v>
          </cell>
          <cell r="D646">
            <v>0</v>
          </cell>
          <cell r="E646">
            <v>0</v>
          </cell>
          <cell r="F646">
            <v>0</v>
          </cell>
          <cell r="H646">
            <v>0</v>
          </cell>
          <cell r="J646">
            <v>0</v>
          </cell>
          <cell r="L646">
            <v>0</v>
          </cell>
          <cell r="N646">
            <v>0</v>
          </cell>
        </row>
        <row r="647">
          <cell r="B647" t="str">
            <v>KW</v>
          </cell>
          <cell r="C647" t="str">
            <v>kW</v>
          </cell>
          <cell r="D647">
            <v>0</v>
          </cell>
          <cell r="E647">
            <v>0</v>
          </cell>
          <cell r="F647">
            <v>0</v>
          </cell>
          <cell r="H647">
            <v>0</v>
          </cell>
          <cell r="J647">
            <v>0</v>
          </cell>
          <cell r="L647">
            <v>0</v>
          </cell>
          <cell r="N647">
            <v>0</v>
          </cell>
        </row>
        <row r="648">
          <cell r="B648">
            <v>0</v>
          </cell>
          <cell r="C648" t="str">
            <v>kWh</v>
          </cell>
          <cell r="D648">
            <v>0</v>
          </cell>
          <cell r="E648">
            <v>0</v>
          </cell>
          <cell r="F648">
            <v>0</v>
          </cell>
          <cell r="H648">
            <v>0</v>
          </cell>
          <cell r="J648">
            <v>0</v>
          </cell>
          <cell r="L648">
            <v>0</v>
          </cell>
          <cell r="N648">
            <v>0</v>
          </cell>
        </row>
        <row r="649">
          <cell r="B649" t="str">
            <v>KW</v>
          </cell>
          <cell r="C649" t="str">
            <v>kW</v>
          </cell>
          <cell r="D649">
            <v>0</v>
          </cell>
          <cell r="E649">
            <v>0</v>
          </cell>
          <cell r="F649">
            <v>0</v>
          </cell>
          <cell r="H649">
            <v>0</v>
          </cell>
          <cell r="J649">
            <v>0</v>
          </cell>
          <cell r="L649">
            <v>0</v>
          </cell>
          <cell r="N649">
            <v>0</v>
          </cell>
        </row>
        <row r="650">
          <cell r="B650">
            <v>0</v>
          </cell>
          <cell r="C650" t="str">
            <v>kWh</v>
          </cell>
          <cell r="D650">
            <v>0</v>
          </cell>
          <cell r="E650">
            <v>0</v>
          </cell>
          <cell r="F650">
            <v>0</v>
          </cell>
          <cell r="H650">
            <v>0</v>
          </cell>
          <cell r="J650">
            <v>0</v>
          </cell>
          <cell r="L650">
            <v>0</v>
          </cell>
          <cell r="N650">
            <v>0</v>
          </cell>
        </row>
        <row r="651">
          <cell r="B651" t="str">
            <v>KW</v>
          </cell>
          <cell r="C651" t="str">
            <v>kW</v>
          </cell>
          <cell r="D651">
            <v>0</v>
          </cell>
          <cell r="E651">
            <v>0</v>
          </cell>
          <cell r="F651">
            <v>0</v>
          </cell>
          <cell r="H651">
            <v>0</v>
          </cell>
          <cell r="J651">
            <v>0</v>
          </cell>
          <cell r="L651">
            <v>0</v>
          </cell>
          <cell r="N651">
            <v>0</v>
          </cell>
        </row>
        <row r="652">
          <cell r="B652">
            <v>0</v>
          </cell>
          <cell r="C652" t="str">
            <v>kWh</v>
          </cell>
          <cell r="D652">
            <v>0</v>
          </cell>
          <cell r="E652">
            <v>0</v>
          </cell>
          <cell r="F652">
            <v>0</v>
          </cell>
          <cell r="H652">
            <v>0</v>
          </cell>
          <cell r="J652">
            <v>0</v>
          </cell>
          <cell r="L652">
            <v>0</v>
          </cell>
          <cell r="N652">
            <v>0</v>
          </cell>
        </row>
        <row r="653">
          <cell r="B653" t="str">
            <v>KW</v>
          </cell>
          <cell r="C653" t="str">
            <v>kW</v>
          </cell>
          <cell r="D653">
            <v>0</v>
          </cell>
          <cell r="E653">
            <v>0</v>
          </cell>
          <cell r="F653">
            <v>0</v>
          </cell>
          <cell r="H653">
            <v>0</v>
          </cell>
          <cell r="J653">
            <v>0</v>
          </cell>
          <cell r="L653">
            <v>0</v>
          </cell>
          <cell r="N653">
            <v>0</v>
          </cell>
        </row>
        <row r="654">
          <cell r="B654">
            <v>0</v>
          </cell>
          <cell r="C654" t="str">
            <v>kWh</v>
          </cell>
          <cell r="D654">
            <v>0</v>
          </cell>
          <cell r="E654">
            <v>0</v>
          </cell>
          <cell r="F654">
            <v>0</v>
          </cell>
          <cell r="H654">
            <v>0</v>
          </cell>
          <cell r="J654">
            <v>0</v>
          </cell>
          <cell r="L654">
            <v>0</v>
          </cell>
          <cell r="N654">
            <v>0</v>
          </cell>
        </row>
        <row r="655">
          <cell r="B655" t="str">
            <v>KW</v>
          </cell>
          <cell r="C655" t="str">
            <v>kW</v>
          </cell>
          <cell r="D655">
            <v>0</v>
          </cell>
          <cell r="E655">
            <v>0</v>
          </cell>
          <cell r="F655">
            <v>0</v>
          </cell>
          <cell r="H655">
            <v>0</v>
          </cell>
          <cell r="J655">
            <v>0</v>
          </cell>
          <cell r="L655">
            <v>0</v>
          </cell>
          <cell r="N655">
            <v>0</v>
          </cell>
        </row>
        <row r="656">
          <cell r="B656">
            <v>0</v>
          </cell>
          <cell r="C656" t="str">
            <v>kWh</v>
          </cell>
          <cell r="D656">
            <v>0</v>
          </cell>
          <cell r="E656">
            <v>0</v>
          </cell>
          <cell r="F656">
            <v>0</v>
          </cell>
          <cell r="H656">
            <v>0</v>
          </cell>
          <cell r="J656">
            <v>0</v>
          </cell>
          <cell r="L656">
            <v>0</v>
          </cell>
          <cell r="N656">
            <v>0</v>
          </cell>
        </row>
        <row r="657">
          <cell r="B657" t="str">
            <v>KW</v>
          </cell>
          <cell r="C657" t="str">
            <v>kW</v>
          </cell>
          <cell r="D657">
            <v>0</v>
          </cell>
          <cell r="E657">
            <v>0</v>
          </cell>
          <cell r="F657">
            <v>0</v>
          </cell>
          <cell r="H657">
            <v>0</v>
          </cell>
          <cell r="J657">
            <v>0</v>
          </cell>
          <cell r="L657">
            <v>0</v>
          </cell>
          <cell r="N657">
            <v>0</v>
          </cell>
        </row>
        <row r="658">
          <cell r="B658">
            <v>0</v>
          </cell>
          <cell r="C658" t="str">
            <v>kWh</v>
          </cell>
          <cell r="D658">
            <v>0</v>
          </cell>
          <cell r="E658">
            <v>0</v>
          </cell>
          <cell r="F658">
            <v>0</v>
          </cell>
          <cell r="H658">
            <v>0</v>
          </cell>
          <cell r="J658">
            <v>0</v>
          </cell>
          <cell r="L658">
            <v>0</v>
          </cell>
          <cell r="N658">
            <v>0</v>
          </cell>
        </row>
        <row r="659">
          <cell r="B659" t="str">
            <v>KW</v>
          </cell>
          <cell r="C659" t="str">
            <v>kW</v>
          </cell>
          <cell r="D659">
            <v>0</v>
          </cell>
          <cell r="E659">
            <v>0</v>
          </cell>
          <cell r="F659">
            <v>0</v>
          </cell>
          <cell r="H659">
            <v>0</v>
          </cell>
          <cell r="J659">
            <v>0</v>
          </cell>
          <cell r="L659">
            <v>0</v>
          </cell>
          <cell r="N659">
            <v>0</v>
          </cell>
        </row>
        <row r="660">
          <cell r="B660">
            <v>0</v>
          </cell>
          <cell r="C660" t="str">
            <v>kWh</v>
          </cell>
          <cell r="D660">
            <v>0</v>
          </cell>
          <cell r="E660">
            <v>0</v>
          </cell>
          <cell r="F660">
            <v>0</v>
          </cell>
          <cell r="H660">
            <v>0</v>
          </cell>
          <cell r="J660">
            <v>0</v>
          </cell>
          <cell r="L660">
            <v>0</v>
          </cell>
          <cell r="N660">
            <v>0</v>
          </cell>
        </row>
        <row r="661">
          <cell r="B661" t="str">
            <v>KW</v>
          </cell>
          <cell r="C661" t="str">
            <v>kW</v>
          </cell>
          <cell r="D661">
            <v>0</v>
          </cell>
          <cell r="E661">
            <v>0</v>
          </cell>
          <cell r="F661">
            <v>0</v>
          </cell>
          <cell r="H661">
            <v>0</v>
          </cell>
          <cell r="J661">
            <v>0</v>
          </cell>
          <cell r="L661">
            <v>0</v>
          </cell>
          <cell r="N661">
            <v>0</v>
          </cell>
        </row>
        <row r="662">
          <cell r="B662">
            <v>0</v>
          </cell>
          <cell r="C662" t="str">
            <v>kWh</v>
          </cell>
          <cell r="D662">
            <v>0</v>
          </cell>
          <cell r="E662">
            <v>0</v>
          </cell>
          <cell r="F662">
            <v>0</v>
          </cell>
          <cell r="H662">
            <v>0</v>
          </cell>
          <cell r="J662">
            <v>0</v>
          </cell>
          <cell r="L662">
            <v>0</v>
          </cell>
          <cell r="N662">
            <v>0</v>
          </cell>
        </row>
        <row r="663">
          <cell r="B663" t="str">
            <v>KW</v>
          </cell>
          <cell r="C663" t="str">
            <v>kW</v>
          </cell>
          <cell r="D663">
            <v>0</v>
          </cell>
          <cell r="E663">
            <v>0</v>
          </cell>
          <cell r="F663">
            <v>0</v>
          </cell>
          <cell r="H663">
            <v>0</v>
          </cell>
          <cell r="J663">
            <v>0</v>
          </cell>
          <cell r="L663">
            <v>0</v>
          </cell>
          <cell r="N663">
            <v>0</v>
          </cell>
        </row>
        <row r="664">
          <cell r="B664">
            <v>0</v>
          </cell>
          <cell r="C664" t="str">
            <v>kWh</v>
          </cell>
          <cell r="D664">
            <v>0</v>
          </cell>
          <cell r="E664">
            <v>0</v>
          </cell>
          <cell r="F664">
            <v>0</v>
          </cell>
          <cell r="H664">
            <v>0</v>
          </cell>
          <cell r="J664">
            <v>0</v>
          </cell>
          <cell r="L664">
            <v>0</v>
          </cell>
          <cell r="N664">
            <v>0</v>
          </cell>
        </row>
        <row r="665">
          <cell r="B665" t="str">
            <v>KW</v>
          </cell>
          <cell r="C665" t="str">
            <v>kW</v>
          </cell>
          <cell r="D665">
            <v>0</v>
          </cell>
          <cell r="E665">
            <v>0</v>
          </cell>
          <cell r="F665">
            <v>0</v>
          </cell>
          <cell r="H665">
            <v>0</v>
          </cell>
          <cell r="J665">
            <v>0</v>
          </cell>
          <cell r="L665">
            <v>0</v>
          </cell>
          <cell r="N665">
            <v>0</v>
          </cell>
        </row>
        <row r="666">
          <cell r="B666">
            <v>0</v>
          </cell>
          <cell r="C666" t="str">
            <v>kWh</v>
          </cell>
          <cell r="D666">
            <v>0</v>
          </cell>
          <cell r="E666">
            <v>0</v>
          </cell>
          <cell r="F666">
            <v>0</v>
          </cell>
          <cell r="H666">
            <v>0</v>
          </cell>
          <cell r="J666">
            <v>0</v>
          </cell>
          <cell r="L666">
            <v>0</v>
          </cell>
          <cell r="N666">
            <v>0</v>
          </cell>
        </row>
        <row r="667">
          <cell r="B667" t="str">
            <v>KW</v>
          </cell>
          <cell r="C667" t="str">
            <v>kW</v>
          </cell>
          <cell r="D667">
            <v>0</v>
          </cell>
          <cell r="E667">
            <v>0</v>
          </cell>
          <cell r="F667">
            <v>0</v>
          </cell>
          <cell r="H667">
            <v>0</v>
          </cell>
          <cell r="J667">
            <v>0</v>
          </cell>
          <cell r="L667">
            <v>0</v>
          </cell>
          <cell r="N667">
            <v>0</v>
          </cell>
        </row>
        <row r="668">
          <cell r="B668">
            <v>0</v>
          </cell>
          <cell r="C668" t="str">
            <v>kWh</v>
          </cell>
          <cell r="D668">
            <v>0</v>
          </cell>
          <cell r="E668">
            <v>0</v>
          </cell>
          <cell r="F668">
            <v>0</v>
          </cell>
          <cell r="H668">
            <v>0</v>
          </cell>
          <cell r="J668">
            <v>0</v>
          </cell>
          <cell r="L668">
            <v>0</v>
          </cell>
          <cell r="N668">
            <v>0</v>
          </cell>
        </row>
        <row r="669">
          <cell r="B669" t="str">
            <v>KW</v>
          </cell>
          <cell r="C669" t="str">
            <v>kW</v>
          </cell>
          <cell r="D669">
            <v>0</v>
          </cell>
          <cell r="E669">
            <v>0</v>
          </cell>
          <cell r="F669">
            <v>0</v>
          </cell>
          <cell r="H669">
            <v>0</v>
          </cell>
          <cell r="J669">
            <v>0</v>
          </cell>
          <cell r="L669">
            <v>0</v>
          </cell>
          <cell r="N669">
            <v>0</v>
          </cell>
        </row>
        <row r="670">
          <cell r="B670">
            <v>0</v>
          </cell>
          <cell r="C670" t="str">
            <v>kWh</v>
          </cell>
          <cell r="D670">
            <v>0</v>
          </cell>
          <cell r="E670">
            <v>0</v>
          </cell>
          <cell r="F670">
            <v>0</v>
          </cell>
          <cell r="H670">
            <v>0</v>
          </cell>
          <cell r="J670">
            <v>0</v>
          </cell>
          <cell r="L670">
            <v>0</v>
          </cell>
          <cell r="N670">
            <v>0</v>
          </cell>
        </row>
        <row r="671">
          <cell r="B671" t="str">
            <v>KW</v>
          </cell>
          <cell r="C671" t="str">
            <v>kW</v>
          </cell>
          <cell r="D671">
            <v>0</v>
          </cell>
          <cell r="E671">
            <v>0</v>
          </cell>
          <cell r="F671">
            <v>0</v>
          </cell>
          <cell r="H671">
            <v>0</v>
          </cell>
          <cell r="J671">
            <v>0</v>
          </cell>
          <cell r="L671">
            <v>0</v>
          </cell>
          <cell r="N671">
            <v>0</v>
          </cell>
        </row>
        <row r="672">
          <cell r="B672">
            <v>0</v>
          </cell>
          <cell r="C672" t="str">
            <v>kWh</v>
          </cell>
          <cell r="D672">
            <v>0</v>
          </cell>
          <cell r="E672">
            <v>0</v>
          </cell>
          <cell r="F672">
            <v>0</v>
          </cell>
          <cell r="H672">
            <v>0</v>
          </cell>
          <cell r="J672">
            <v>0</v>
          </cell>
          <cell r="L672">
            <v>0</v>
          </cell>
          <cell r="N672">
            <v>0</v>
          </cell>
        </row>
        <row r="673">
          <cell r="B673" t="str">
            <v>KW</v>
          </cell>
          <cell r="C673" t="str">
            <v>kW</v>
          </cell>
          <cell r="D673">
            <v>0</v>
          </cell>
          <cell r="E673">
            <v>0</v>
          </cell>
          <cell r="F673">
            <v>0</v>
          </cell>
          <cell r="H673">
            <v>0</v>
          </cell>
          <cell r="J673">
            <v>0</v>
          </cell>
          <cell r="L673">
            <v>0</v>
          </cell>
          <cell r="N673">
            <v>0</v>
          </cell>
        </row>
        <row r="674">
          <cell r="B674">
            <v>0</v>
          </cell>
          <cell r="C674" t="str">
            <v>kWh</v>
          </cell>
          <cell r="D674">
            <v>0</v>
          </cell>
          <cell r="E674">
            <v>0</v>
          </cell>
          <cell r="F674">
            <v>0</v>
          </cell>
          <cell r="H674">
            <v>0</v>
          </cell>
          <cell r="J674">
            <v>0</v>
          </cell>
          <cell r="L674">
            <v>0</v>
          </cell>
          <cell r="N674">
            <v>0</v>
          </cell>
        </row>
        <row r="675">
          <cell r="B675" t="str">
            <v>KW</v>
          </cell>
          <cell r="C675" t="str">
            <v>kW</v>
          </cell>
          <cell r="D675">
            <v>0</v>
          </cell>
          <cell r="E675">
            <v>0</v>
          </cell>
          <cell r="F675">
            <v>0</v>
          </cell>
          <cell r="H675">
            <v>0</v>
          </cell>
          <cell r="J675">
            <v>0</v>
          </cell>
          <cell r="L675">
            <v>0</v>
          </cell>
          <cell r="N675">
            <v>0</v>
          </cell>
        </row>
        <row r="676">
          <cell r="B676">
            <v>0</v>
          </cell>
          <cell r="C676" t="str">
            <v>kWh</v>
          </cell>
          <cell r="D676">
            <v>0</v>
          </cell>
          <cell r="E676">
            <v>0</v>
          </cell>
          <cell r="F676">
            <v>0</v>
          </cell>
          <cell r="H676">
            <v>0</v>
          </cell>
          <cell r="J676">
            <v>0</v>
          </cell>
          <cell r="L676">
            <v>0</v>
          </cell>
          <cell r="N676">
            <v>0</v>
          </cell>
        </row>
        <row r="677">
          <cell r="B677" t="str">
            <v>KW</v>
          </cell>
          <cell r="C677" t="str">
            <v>kW</v>
          </cell>
          <cell r="D677">
            <v>0</v>
          </cell>
          <cell r="E677">
            <v>0</v>
          </cell>
          <cell r="F677">
            <v>0</v>
          </cell>
          <cell r="H677">
            <v>0</v>
          </cell>
          <cell r="J677">
            <v>0</v>
          </cell>
          <cell r="L677">
            <v>0</v>
          </cell>
          <cell r="N677">
            <v>0</v>
          </cell>
        </row>
        <row r="678">
          <cell r="B678">
            <v>0</v>
          </cell>
          <cell r="C678" t="str">
            <v>kWh</v>
          </cell>
          <cell r="D678">
            <v>0</v>
          </cell>
          <cell r="E678">
            <v>0</v>
          </cell>
          <cell r="F678">
            <v>0</v>
          </cell>
          <cell r="H678">
            <v>0</v>
          </cell>
          <cell r="J678">
            <v>0</v>
          </cell>
          <cell r="L678">
            <v>0</v>
          </cell>
          <cell r="N678">
            <v>0</v>
          </cell>
        </row>
        <row r="679">
          <cell r="B679" t="str">
            <v>KW</v>
          </cell>
          <cell r="C679" t="str">
            <v>kW</v>
          </cell>
          <cell r="D679">
            <v>0</v>
          </cell>
          <cell r="E679">
            <v>0</v>
          </cell>
          <cell r="F679">
            <v>0</v>
          </cell>
          <cell r="H679">
            <v>0</v>
          </cell>
          <cell r="J679">
            <v>0</v>
          </cell>
          <cell r="L679">
            <v>0</v>
          </cell>
          <cell r="N679">
            <v>0</v>
          </cell>
        </row>
        <row r="680">
          <cell r="B680">
            <v>0</v>
          </cell>
          <cell r="C680" t="str">
            <v>kWh</v>
          </cell>
          <cell r="D680">
            <v>0</v>
          </cell>
          <cell r="E680">
            <v>0</v>
          </cell>
          <cell r="F680">
            <v>0</v>
          </cell>
          <cell r="H680">
            <v>0</v>
          </cell>
          <cell r="J680">
            <v>0</v>
          </cell>
          <cell r="L680">
            <v>0</v>
          </cell>
          <cell r="N680">
            <v>0</v>
          </cell>
        </row>
        <row r="681">
          <cell r="B681" t="str">
            <v>KW</v>
          </cell>
          <cell r="C681" t="str">
            <v>kW</v>
          </cell>
          <cell r="D681">
            <v>0</v>
          </cell>
          <cell r="E681">
            <v>0</v>
          </cell>
          <cell r="F681">
            <v>0</v>
          </cell>
          <cell r="H681">
            <v>0</v>
          </cell>
          <cell r="J681">
            <v>0</v>
          </cell>
          <cell r="L681">
            <v>0</v>
          </cell>
          <cell r="N681">
            <v>0</v>
          </cell>
        </row>
        <row r="682">
          <cell r="B682">
            <v>0</v>
          </cell>
          <cell r="C682" t="str">
            <v>kWh</v>
          </cell>
          <cell r="D682">
            <v>0</v>
          </cell>
          <cell r="E682">
            <v>0</v>
          </cell>
          <cell r="F682">
            <v>0</v>
          </cell>
          <cell r="H682">
            <v>0</v>
          </cell>
          <cell r="J682">
            <v>0</v>
          </cell>
          <cell r="L682">
            <v>0</v>
          </cell>
          <cell r="N682">
            <v>0</v>
          </cell>
        </row>
        <row r="683">
          <cell r="B683" t="str">
            <v>KW</v>
          </cell>
          <cell r="C683" t="str">
            <v>kW</v>
          </cell>
          <cell r="D683">
            <v>0</v>
          </cell>
          <cell r="E683">
            <v>0</v>
          </cell>
          <cell r="F683">
            <v>0</v>
          </cell>
          <cell r="H683">
            <v>0</v>
          </cell>
          <cell r="J683">
            <v>0</v>
          </cell>
          <cell r="L683">
            <v>0</v>
          </cell>
          <cell r="N683">
            <v>0</v>
          </cell>
        </row>
        <row r="684">
          <cell r="B684">
            <v>0</v>
          </cell>
          <cell r="C684" t="str">
            <v>kWh</v>
          </cell>
          <cell r="D684">
            <v>0</v>
          </cell>
          <cell r="E684">
            <v>0</v>
          </cell>
          <cell r="F684">
            <v>0</v>
          </cell>
          <cell r="H684">
            <v>0</v>
          </cell>
          <cell r="J684">
            <v>0</v>
          </cell>
          <cell r="L684">
            <v>0</v>
          </cell>
          <cell r="N684">
            <v>0</v>
          </cell>
        </row>
        <row r="685">
          <cell r="B685" t="str">
            <v>KW</v>
          </cell>
          <cell r="C685" t="str">
            <v>kW</v>
          </cell>
          <cell r="D685">
            <v>0</v>
          </cell>
          <cell r="E685">
            <v>0</v>
          </cell>
          <cell r="F685">
            <v>0</v>
          </cell>
          <cell r="H685">
            <v>0</v>
          </cell>
          <cell r="J685">
            <v>0</v>
          </cell>
          <cell r="L685">
            <v>0</v>
          </cell>
          <cell r="N685">
            <v>0</v>
          </cell>
        </row>
        <row r="686">
          <cell r="B686">
            <v>0</v>
          </cell>
          <cell r="C686" t="str">
            <v>kWh</v>
          </cell>
          <cell r="D686">
            <v>0</v>
          </cell>
          <cell r="E686">
            <v>0</v>
          </cell>
          <cell r="F686">
            <v>0</v>
          </cell>
          <cell r="H686">
            <v>0</v>
          </cell>
          <cell r="J686">
            <v>0</v>
          </cell>
          <cell r="L686">
            <v>0</v>
          </cell>
          <cell r="N686">
            <v>0</v>
          </cell>
        </row>
        <row r="687">
          <cell r="B687" t="str">
            <v>KW</v>
          </cell>
          <cell r="C687" t="str">
            <v>kW</v>
          </cell>
          <cell r="D687">
            <v>0</v>
          </cell>
          <cell r="E687">
            <v>0</v>
          </cell>
          <cell r="F687">
            <v>0</v>
          </cell>
          <cell r="H687">
            <v>0</v>
          </cell>
          <cell r="J687">
            <v>0</v>
          </cell>
          <cell r="L687">
            <v>0</v>
          </cell>
          <cell r="N687">
            <v>0</v>
          </cell>
        </row>
        <row r="688">
          <cell r="B688">
            <v>0</v>
          </cell>
          <cell r="C688" t="str">
            <v>kWh</v>
          </cell>
          <cell r="D688">
            <v>0</v>
          </cell>
          <cell r="E688">
            <v>0</v>
          </cell>
          <cell r="F688">
            <v>0</v>
          </cell>
          <cell r="H688">
            <v>0</v>
          </cell>
          <cell r="J688">
            <v>0</v>
          </cell>
          <cell r="L688">
            <v>0</v>
          </cell>
          <cell r="N688">
            <v>0</v>
          </cell>
        </row>
        <row r="689">
          <cell r="B689" t="str">
            <v>KW</v>
          </cell>
          <cell r="C689" t="str">
            <v>kW</v>
          </cell>
          <cell r="D689">
            <v>0</v>
          </cell>
          <cell r="E689">
            <v>0</v>
          </cell>
          <cell r="F689">
            <v>0</v>
          </cell>
          <cell r="H689">
            <v>0</v>
          </cell>
          <cell r="J689">
            <v>0</v>
          </cell>
          <cell r="L689">
            <v>0</v>
          </cell>
          <cell r="N689">
            <v>0</v>
          </cell>
        </row>
        <row r="690">
          <cell r="B690">
            <v>0</v>
          </cell>
          <cell r="C690" t="str">
            <v>kWh</v>
          </cell>
          <cell r="D690">
            <v>0</v>
          </cell>
          <cell r="E690">
            <v>0</v>
          </cell>
          <cell r="F690">
            <v>0</v>
          </cell>
          <cell r="H690">
            <v>0</v>
          </cell>
          <cell r="J690">
            <v>0</v>
          </cell>
          <cell r="L690">
            <v>0</v>
          </cell>
          <cell r="N690">
            <v>0</v>
          </cell>
        </row>
        <row r="691">
          <cell r="B691" t="str">
            <v>KW</v>
          </cell>
          <cell r="C691" t="str">
            <v>kW</v>
          </cell>
          <cell r="D691">
            <v>0</v>
          </cell>
          <cell r="E691">
            <v>0</v>
          </cell>
          <cell r="F691">
            <v>0</v>
          </cell>
          <cell r="H691">
            <v>0</v>
          </cell>
          <cell r="J691">
            <v>0</v>
          </cell>
          <cell r="L691">
            <v>0</v>
          </cell>
          <cell r="N691">
            <v>0</v>
          </cell>
        </row>
        <row r="692">
          <cell r="B692">
            <v>0</v>
          </cell>
          <cell r="C692" t="str">
            <v>kWh</v>
          </cell>
          <cell r="D692">
            <v>0</v>
          </cell>
          <cell r="E692">
            <v>0</v>
          </cell>
          <cell r="F692">
            <v>0</v>
          </cell>
          <cell r="H692">
            <v>0</v>
          </cell>
          <cell r="J692">
            <v>0</v>
          </cell>
          <cell r="L692">
            <v>0</v>
          </cell>
          <cell r="N692">
            <v>0</v>
          </cell>
        </row>
        <row r="693">
          <cell r="B693" t="str">
            <v>KW</v>
          </cell>
          <cell r="C693" t="str">
            <v>kW</v>
          </cell>
          <cell r="D693">
            <v>0</v>
          </cell>
          <cell r="E693">
            <v>0</v>
          </cell>
          <cell r="F693">
            <v>0</v>
          </cell>
          <cell r="H693">
            <v>0</v>
          </cell>
          <cell r="J693">
            <v>0</v>
          </cell>
          <cell r="L693">
            <v>0</v>
          </cell>
          <cell r="N693">
            <v>0</v>
          </cell>
        </row>
        <row r="694">
          <cell r="B694">
            <v>0</v>
          </cell>
          <cell r="C694" t="str">
            <v>kWh</v>
          </cell>
          <cell r="D694">
            <v>0</v>
          </cell>
          <cell r="E694">
            <v>0</v>
          </cell>
          <cell r="F694">
            <v>0</v>
          </cell>
          <cell r="H694">
            <v>0</v>
          </cell>
          <cell r="J694">
            <v>0</v>
          </cell>
          <cell r="L694">
            <v>0</v>
          </cell>
          <cell r="N694">
            <v>0</v>
          </cell>
        </row>
        <row r="695">
          <cell r="B695" t="str">
            <v>KW</v>
          </cell>
          <cell r="C695" t="str">
            <v>kW</v>
          </cell>
          <cell r="D695">
            <v>0</v>
          </cell>
          <cell r="E695">
            <v>0</v>
          </cell>
          <cell r="F695">
            <v>0</v>
          </cell>
          <cell r="H695">
            <v>0</v>
          </cell>
          <cell r="J695">
            <v>0</v>
          </cell>
          <cell r="L695">
            <v>0</v>
          </cell>
          <cell r="N695">
            <v>0</v>
          </cell>
        </row>
        <row r="696">
          <cell r="B696">
            <v>0</v>
          </cell>
          <cell r="C696" t="str">
            <v>kWh</v>
          </cell>
          <cell r="D696">
            <v>0</v>
          </cell>
          <cell r="E696">
            <v>0</v>
          </cell>
          <cell r="F696">
            <v>0</v>
          </cell>
          <cell r="H696">
            <v>0</v>
          </cell>
          <cell r="J696">
            <v>0</v>
          </cell>
          <cell r="L696">
            <v>0</v>
          </cell>
          <cell r="N696">
            <v>0</v>
          </cell>
        </row>
        <row r="697">
          <cell r="B697" t="str">
            <v>KW</v>
          </cell>
          <cell r="C697" t="str">
            <v>kW</v>
          </cell>
          <cell r="D697">
            <v>0</v>
          </cell>
          <cell r="E697">
            <v>0</v>
          </cell>
          <cell r="F697">
            <v>0</v>
          </cell>
          <cell r="H697">
            <v>0</v>
          </cell>
          <cell r="J697">
            <v>0</v>
          </cell>
          <cell r="L697">
            <v>0</v>
          </cell>
          <cell r="N697">
            <v>0</v>
          </cell>
        </row>
        <row r="698">
          <cell r="B698">
            <v>0</v>
          </cell>
          <cell r="C698" t="str">
            <v>kWh</v>
          </cell>
          <cell r="D698">
            <v>0</v>
          </cell>
          <cell r="E698">
            <v>0</v>
          </cell>
          <cell r="F698">
            <v>0</v>
          </cell>
          <cell r="H698">
            <v>0</v>
          </cell>
          <cell r="J698">
            <v>0</v>
          </cell>
          <cell r="L698">
            <v>0</v>
          </cell>
          <cell r="N698">
            <v>0</v>
          </cell>
        </row>
        <row r="699">
          <cell r="B699" t="str">
            <v>KW</v>
          </cell>
          <cell r="C699" t="str">
            <v>kW</v>
          </cell>
          <cell r="D699">
            <v>0</v>
          </cell>
          <cell r="E699">
            <v>0</v>
          </cell>
          <cell r="F699">
            <v>0</v>
          </cell>
          <cell r="H699">
            <v>0</v>
          </cell>
          <cell r="J699">
            <v>0</v>
          </cell>
          <cell r="L699">
            <v>0</v>
          </cell>
          <cell r="N699">
            <v>0</v>
          </cell>
        </row>
        <row r="700">
          <cell r="B700">
            <v>0</v>
          </cell>
          <cell r="C700" t="str">
            <v>kWh</v>
          </cell>
          <cell r="D700">
            <v>0</v>
          </cell>
          <cell r="E700">
            <v>0</v>
          </cell>
          <cell r="F700">
            <v>0</v>
          </cell>
          <cell r="H700">
            <v>0</v>
          </cell>
          <cell r="J700">
            <v>0</v>
          </cell>
          <cell r="L700">
            <v>0</v>
          </cell>
          <cell r="N700">
            <v>0</v>
          </cell>
        </row>
        <row r="701">
          <cell r="B701" t="str">
            <v>KW</v>
          </cell>
          <cell r="C701" t="str">
            <v>kW</v>
          </cell>
          <cell r="D701">
            <v>0</v>
          </cell>
          <cell r="E701">
            <v>0</v>
          </cell>
          <cell r="F701">
            <v>0</v>
          </cell>
          <cell r="H701">
            <v>0</v>
          </cell>
          <cell r="J701">
            <v>0</v>
          </cell>
          <cell r="L701">
            <v>0</v>
          </cell>
          <cell r="N701">
            <v>0</v>
          </cell>
        </row>
        <row r="702">
          <cell r="B702">
            <v>0</v>
          </cell>
          <cell r="C702" t="str">
            <v>kWh</v>
          </cell>
          <cell r="D702">
            <v>0</v>
          </cell>
          <cell r="E702">
            <v>0</v>
          </cell>
          <cell r="F702">
            <v>0</v>
          </cell>
          <cell r="H702">
            <v>0</v>
          </cell>
          <cell r="J702">
            <v>0</v>
          </cell>
          <cell r="L702">
            <v>0</v>
          </cell>
          <cell r="N702">
            <v>0</v>
          </cell>
        </row>
        <row r="703">
          <cell r="B703" t="str">
            <v>KW</v>
          </cell>
          <cell r="C703" t="str">
            <v>kW</v>
          </cell>
          <cell r="D703">
            <v>0</v>
          </cell>
          <cell r="E703">
            <v>0</v>
          </cell>
          <cell r="F703">
            <v>0</v>
          </cell>
          <cell r="H703">
            <v>0</v>
          </cell>
          <cell r="J703">
            <v>0</v>
          </cell>
          <cell r="L703">
            <v>0</v>
          </cell>
          <cell r="N703">
            <v>0</v>
          </cell>
        </row>
        <row r="704">
          <cell r="B704">
            <v>0</v>
          </cell>
          <cell r="C704" t="str">
            <v>kWh</v>
          </cell>
          <cell r="D704">
            <v>0</v>
          </cell>
          <cell r="E704">
            <v>0</v>
          </cell>
          <cell r="F704">
            <v>0</v>
          </cell>
          <cell r="H704">
            <v>0</v>
          </cell>
          <cell r="J704">
            <v>0</v>
          </cell>
          <cell r="L704">
            <v>0</v>
          </cell>
          <cell r="N704">
            <v>0</v>
          </cell>
        </row>
        <row r="705">
          <cell r="B705" t="str">
            <v>KW</v>
          </cell>
          <cell r="C705" t="str">
            <v>kW</v>
          </cell>
          <cell r="D705">
            <v>0</v>
          </cell>
          <cell r="E705">
            <v>0</v>
          </cell>
          <cell r="F705">
            <v>0</v>
          </cell>
          <cell r="H705">
            <v>0</v>
          </cell>
          <cell r="J705">
            <v>0</v>
          </cell>
          <cell r="L705">
            <v>0</v>
          </cell>
          <cell r="N705">
            <v>0</v>
          </cell>
        </row>
        <row r="706">
          <cell r="B706">
            <v>0</v>
          </cell>
          <cell r="C706" t="str">
            <v>kWh</v>
          </cell>
          <cell r="D706">
            <v>0</v>
          </cell>
          <cell r="E706">
            <v>0</v>
          </cell>
          <cell r="F706">
            <v>0</v>
          </cell>
          <cell r="H706">
            <v>0</v>
          </cell>
          <cell r="J706">
            <v>0</v>
          </cell>
          <cell r="L706">
            <v>0</v>
          </cell>
          <cell r="N706">
            <v>0</v>
          </cell>
        </row>
        <row r="707">
          <cell r="B707" t="str">
            <v>KW</v>
          </cell>
          <cell r="C707" t="str">
            <v>kW</v>
          </cell>
          <cell r="D707">
            <v>0</v>
          </cell>
          <cell r="E707">
            <v>0</v>
          </cell>
          <cell r="F707">
            <v>0</v>
          </cell>
          <cell r="H707">
            <v>0</v>
          </cell>
          <cell r="J707">
            <v>0</v>
          </cell>
          <cell r="L707">
            <v>0</v>
          </cell>
          <cell r="N707">
            <v>0</v>
          </cell>
        </row>
        <row r="708">
          <cell r="B708">
            <v>0</v>
          </cell>
          <cell r="C708" t="str">
            <v>kWh</v>
          </cell>
          <cell r="D708">
            <v>0</v>
          </cell>
          <cell r="E708">
            <v>0</v>
          </cell>
          <cell r="F708">
            <v>0</v>
          </cell>
          <cell r="H708">
            <v>0</v>
          </cell>
          <cell r="J708">
            <v>0</v>
          </cell>
          <cell r="L708">
            <v>0</v>
          </cell>
          <cell r="N708">
            <v>0</v>
          </cell>
        </row>
        <row r="709">
          <cell r="B709" t="str">
            <v>KW</v>
          </cell>
          <cell r="C709" t="str">
            <v>kW</v>
          </cell>
          <cell r="D709">
            <v>0</v>
          </cell>
          <cell r="E709">
            <v>0</v>
          </cell>
          <cell r="F709">
            <v>0</v>
          </cell>
          <cell r="H709">
            <v>0</v>
          </cell>
          <cell r="J709">
            <v>0</v>
          </cell>
          <cell r="L709">
            <v>0</v>
          </cell>
          <cell r="N709">
            <v>0</v>
          </cell>
        </row>
        <row r="710">
          <cell r="B710">
            <v>0</v>
          </cell>
          <cell r="C710" t="str">
            <v>kWh</v>
          </cell>
          <cell r="D710">
            <v>0</v>
          </cell>
          <cell r="E710">
            <v>0</v>
          </cell>
          <cell r="F710">
            <v>0</v>
          </cell>
          <cell r="H710">
            <v>0</v>
          </cell>
          <cell r="J710">
            <v>0</v>
          </cell>
          <cell r="L710">
            <v>0</v>
          </cell>
          <cell r="N710">
            <v>0</v>
          </cell>
        </row>
        <row r="711">
          <cell r="B711" t="str">
            <v>KW</v>
          </cell>
          <cell r="C711" t="str">
            <v>kW</v>
          </cell>
          <cell r="D711">
            <v>0</v>
          </cell>
          <cell r="E711">
            <v>0</v>
          </cell>
          <cell r="F711">
            <v>0</v>
          </cell>
          <cell r="H711">
            <v>0</v>
          </cell>
          <cell r="J711">
            <v>0</v>
          </cell>
          <cell r="L711">
            <v>0</v>
          </cell>
          <cell r="N711">
            <v>0</v>
          </cell>
        </row>
        <row r="712">
          <cell r="B712">
            <v>0</v>
          </cell>
          <cell r="C712" t="str">
            <v>kWh</v>
          </cell>
          <cell r="D712">
            <v>0</v>
          </cell>
          <cell r="E712">
            <v>0</v>
          </cell>
          <cell r="F712">
            <v>0</v>
          </cell>
          <cell r="H712">
            <v>0</v>
          </cell>
          <cell r="J712">
            <v>0</v>
          </cell>
          <cell r="L712">
            <v>0</v>
          </cell>
          <cell r="N712">
            <v>0</v>
          </cell>
        </row>
        <row r="713">
          <cell r="B713" t="str">
            <v>KW</v>
          </cell>
          <cell r="C713" t="str">
            <v>kW</v>
          </cell>
          <cell r="D713">
            <v>0</v>
          </cell>
          <cell r="E713">
            <v>0</v>
          </cell>
          <cell r="F713">
            <v>0</v>
          </cell>
          <cell r="H713">
            <v>0</v>
          </cell>
          <cell r="J713">
            <v>0</v>
          </cell>
          <cell r="L713">
            <v>0</v>
          </cell>
          <cell r="N713">
            <v>0</v>
          </cell>
        </row>
        <row r="714">
          <cell r="B714">
            <v>0</v>
          </cell>
          <cell r="C714" t="str">
            <v>kWh</v>
          </cell>
          <cell r="D714">
            <v>0</v>
          </cell>
          <cell r="E714">
            <v>0</v>
          </cell>
          <cell r="F714">
            <v>0</v>
          </cell>
          <cell r="H714">
            <v>0</v>
          </cell>
          <cell r="J714">
            <v>0</v>
          </cell>
          <cell r="L714">
            <v>0</v>
          </cell>
          <cell r="N714">
            <v>0</v>
          </cell>
        </row>
        <row r="715">
          <cell r="B715" t="str">
            <v>KW</v>
          </cell>
          <cell r="C715" t="str">
            <v>kW</v>
          </cell>
          <cell r="D715">
            <v>0</v>
          </cell>
          <cell r="E715">
            <v>0</v>
          </cell>
          <cell r="F715">
            <v>0</v>
          </cell>
          <cell r="H715">
            <v>0</v>
          </cell>
          <cell r="J715">
            <v>0</v>
          </cell>
          <cell r="L715">
            <v>0</v>
          </cell>
          <cell r="N715">
            <v>0</v>
          </cell>
        </row>
        <row r="716">
          <cell r="B716">
            <v>0</v>
          </cell>
          <cell r="C716" t="str">
            <v>kWh</v>
          </cell>
          <cell r="D716">
            <v>0</v>
          </cell>
          <cell r="E716">
            <v>0</v>
          </cell>
          <cell r="F716">
            <v>0</v>
          </cell>
          <cell r="H716">
            <v>0</v>
          </cell>
          <cell r="J716">
            <v>0</v>
          </cell>
          <cell r="L716">
            <v>0</v>
          </cell>
          <cell r="N716">
            <v>0</v>
          </cell>
        </row>
        <row r="717">
          <cell r="B717" t="str">
            <v>KW</v>
          </cell>
          <cell r="C717" t="str">
            <v>kW</v>
          </cell>
          <cell r="D717">
            <v>0</v>
          </cell>
          <cell r="E717">
            <v>0</v>
          </cell>
          <cell r="F717">
            <v>0</v>
          </cell>
          <cell r="H717">
            <v>0</v>
          </cell>
          <cell r="J717">
            <v>0</v>
          </cell>
          <cell r="L717">
            <v>0</v>
          </cell>
          <cell r="N717">
            <v>0</v>
          </cell>
        </row>
        <row r="718">
          <cell r="B718">
            <v>0</v>
          </cell>
          <cell r="C718" t="str">
            <v>kWh</v>
          </cell>
          <cell r="D718">
            <v>0</v>
          </cell>
          <cell r="E718">
            <v>0</v>
          </cell>
          <cell r="F718">
            <v>0</v>
          </cell>
          <cell r="H718">
            <v>0</v>
          </cell>
          <cell r="J718">
            <v>0</v>
          </cell>
          <cell r="L718">
            <v>0</v>
          </cell>
          <cell r="N718">
            <v>0</v>
          </cell>
        </row>
        <row r="719">
          <cell r="B719" t="str">
            <v>KW</v>
          </cell>
          <cell r="C719" t="str">
            <v>kW</v>
          </cell>
          <cell r="D719">
            <v>0</v>
          </cell>
          <cell r="E719">
            <v>0</v>
          </cell>
          <cell r="F719">
            <v>0</v>
          </cell>
          <cell r="H719">
            <v>0</v>
          </cell>
          <cell r="J719">
            <v>0</v>
          </cell>
          <cell r="L719">
            <v>0</v>
          </cell>
          <cell r="N719">
            <v>0</v>
          </cell>
        </row>
        <row r="720">
          <cell r="B720">
            <v>0</v>
          </cell>
          <cell r="C720" t="str">
            <v>kWh</v>
          </cell>
          <cell r="D720">
            <v>0</v>
          </cell>
          <cell r="E720">
            <v>0</v>
          </cell>
          <cell r="F720">
            <v>0</v>
          </cell>
          <cell r="H720">
            <v>0</v>
          </cell>
          <cell r="J720">
            <v>0</v>
          </cell>
          <cell r="L720">
            <v>0</v>
          </cell>
          <cell r="N720">
            <v>0</v>
          </cell>
        </row>
        <row r="721">
          <cell r="B721" t="str">
            <v>KW</v>
          </cell>
          <cell r="C721" t="str">
            <v>kW</v>
          </cell>
          <cell r="D721">
            <v>0</v>
          </cell>
          <cell r="E721">
            <v>0</v>
          </cell>
          <cell r="F721">
            <v>0</v>
          </cell>
          <cell r="H721">
            <v>0</v>
          </cell>
          <cell r="J721">
            <v>0</v>
          </cell>
          <cell r="L721">
            <v>0</v>
          </cell>
          <cell r="N721">
            <v>0</v>
          </cell>
        </row>
        <row r="722">
          <cell r="B722">
            <v>0</v>
          </cell>
          <cell r="C722" t="str">
            <v>kWh</v>
          </cell>
          <cell r="D722">
            <v>0</v>
          </cell>
          <cell r="E722">
            <v>0</v>
          </cell>
          <cell r="F722">
            <v>0</v>
          </cell>
          <cell r="H722">
            <v>0</v>
          </cell>
          <cell r="J722">
            <v>0</v>
          </cell>
          <cell r="L722">
            <v>0</v>
          </cell>
          <cell r="N722">
            <v>0</v>
          </cell>
        </row>
        <row r="723">
          <cell r="B723" t="str">
            <v>KW</v>
          </cell>
          <cell r="C723" t="str">
            <v>kW</v>
          </cell>
          <cell r="D723">
            <v>0</v>
          </cell>
          <cell r="E723">
            <v>0</v>
          </cell>
          <cell r="F723">
            <v>0</v>
          </cell>
          <cell r="H723">
            <v>0</v>
          </cell>
          <cell r="J723">
            <v>0</v>
          </cell>
          <cell r="L723">
            <v>0</v>
          </cell>
          <cell r="N723">
            <v>0</v>
          </cell>
        </row>
        <row r="724">
          <cell r="B724">
            <v>0</v>
          </cell>
          <cell r="C724" t="str">
            <v>kWh</v>
          </cell>
          <cell r="D724">
            <v>0</v>
          </cell>
          <cell r="E724">
            <v>0</v>
          </cell>
          <cell r="F724">
            <v>0</v>
          </cell>
          <cell r="H724">
            <v>0</v>
          </cell>
          <cell r="J724">
            <v>0</v>
          </cell>
          <cell r="L724">
            <v>0</v>
          </cell>
          <cell r="N724">
            <v>0</v>
          </cell>
        </row>
        <row r="725">
          <cell r="B725" t="str">
            <v>KW</v>
          </cell>
          <cell r="C725" t="str">
            <v>kW</v>
          </cell>
          <cell r="D725">
            <v>0</v>
          </cell>
          <cell r="E725">
            <v>0</v>
          </cell>
          <cell r="F725">
            <v>0</v>
          </cell>
          <cell r="H725">
            <v>0</v>
          </cell>
          <cell r="J725">
            <v>0</v>
          </cell>
          <cell r="L725">
            <v>0</v>
          </cell>
          <cell r="N725">
            <v>0</v>
          </cell>
        </row>
        <row r="726">
          <cell r="B726">
            <v>0</v>
          </cell>
          <cell r="C726" t="str">
            <v>kWh</v>
          </cell>
          <cell r="D726">
            <v>0</v>
          </cell>
          <cell r="E726">
            <v>0</v>
          </cell>
          <cell r="F726">
            <v>0</v>
          </cell>
          <cell r="H726">
            <v>0</v>
          </cell>
          <cell r="J726">
            <v>0</v>
          </cell>
          <cell r="L726">
            <v>0</v>
          </cell>
          <cell r="N726">
            <v>0</v>
          </cell>
        </row>
        <row r="727">
          <cell r="B727" t="str">
            <v>KW</v>
          </cell>
          <cell r="C727" t="str">
            <v>kW</v>
          </cell>
          <cell r="D727">
            <v>0</v>
          </cell>
          <cell r="E727">
            <v>0</v>
          </cell>
          <cell r="F727">
            <v>0</v>
          </cell>
          <cell r="H727">
            <v>0</v>
          </cell>
          <cell r="J727">
            <v>0</v>
          </cell>
          <cell r="L727">
            <v>0</v>
          </cell>
          <cell r="N727">
            <v>0</v>
          </cell>
        </row>
        <row r="728">
          <cell r="B728">
            <v>0</v>
          </cell>
          <cell r="C728" t="str">
            <v>kWh</v>
          </cell>
          <cell r="D728">
            <v>0</v>
          </cell>
          <cell r="E728">
            <v>0</v>
          </cell>
          <cell r="F728">
            <v>0</v>
          </cell>
          <cell r="H728">
            <v>0</v>
          </cell>
          <cell r="J728">
            <v>0</v>
          </cell>
          <cell r="L728">
            <v>0</v>
          </cell>
          <cell r="N728">
            <v>0</v>
          </cell>
        </row>
        <row r="729">
          <cell r="B729" t="str">
            <v>KW</v>
          </cell>
          <cell r="C729" t="str">
            <v>kW</v>
          </cell>
          <cell r="D729">
            <v>0</v>
          </cell>
          <cell r="E729">
            <v>0</v>
          </cell>
          <cell r="F729">
            <v>0</v>
          </cell>
          <cell r="H729">
            <v>0</v>
          </cell>
          <cell r="J729">
            <v>0</v>
          </cell>
          <cell r="L729">
            <v>0</v>
          </cell>
          <cell r="N729">
            <v>0</v>
          </cell>
        </row>
        <row r="730">
          <cell r="B730">
            <v>0</v>
          </cell>
          <cell r="C730" t="str">
            <v>kWh</v>
          </cell>
          <cell r="D730">
            <v>0</v>
          </cell>
          <cell r="E730">
            <v>0</v>
          </cell>
          <cell r="F730">
            <v>0</v>
          </cell>
          <cell r="H730">
            <v>0</v>
          </cell>
          <cell r="J730">
            <v>0</v>
          </cell>
          <cell r="L730">
            <v>0</v>
          </cell>
          <cell r="N730">
            <v>0</v>
          </cell>
        </row>
        <row r="731">
          <cell r="B731" t="str">
            <v>KW</v>
          </cell>
          <cell r="C731" t="str">
            <v>kW</v>
          </cell>
          <cell r="D731">
            <v>0</v>
          </cell>
          <cell r="E731">
            <v>0</v>
          </cell>
          <cell r="F731">
            <v>0</v>
          </cell>
          <cell r="H731">
            <v>0</v>
          </cell>
          <cell r="J731">
            <v>0</v>
          </cell>
          <cell r="L731">
            <v>0</v>
          </cell>
          <cell r="N731">
            <v>0</v>
          </cell>
        </row>
        <row r="732">
          <cell r="B732">
            <v>0</v>
          </cell>
          <cell r="C732" t="str">
            <v>kWh</v>
          </cell>
          <cell r="D732">
            <v>0</v>
          </cell>
          <cell r="E732">
            <v>0</v>
          </cell>
          <cell r="F732">
            <v>0</v>
          </cell>
          <cell r="H732">
            <v>0</v>
          </cell>
          <cell r="J732">
            <v>0</v>
          </cell>
          <cell r="L732">
            <v>0</v>
          </cell>
          <cell r="N732">
            <v>0</v>
          </cell>
        </row>
        <row r="733">
          <cell r="B733" t="str">
            <v>KW</v>
          </cell>
          <cell r="C733" t="str">
            <v>kW</v>
          </cell>
          <cell r="D733">
            <v>0</v>
          </cell>
          <cell r="E733">
            <v>0</v>
          </cell>
          <cell r="F733">
            <v>0</v>
          </cell>
          <cell r="H733">
            <v>0</v>
          </cell>
          <cell r="J733">
            <v>0</v>
          </cell>
          <cell r="L733">
            <v>0</v>
          </cell>
          <cell r="N733">
            <v>0</v>
          </cell>
        </row>
        <row r="734">
          <cell r="B734">
            <v>0</v>
          </cell>
          <cell r="C734" t="str">
            <v>kWh</v>
          </cell>
          <cell r="D734">
            <v>0</v>
          </cell>
          <cell r="E734">
            <v>0</v>
          </cell>
          <cell r="F734">
            <v>0</v>
          </cell>
          <cell r="H734">
            <v>0</v>
          </cell>
          <cell r="J734">
            <v>0</v>
          </cell>
          <cell r="L734">
            <v>0</v>
          </cell>
          <cell r="N734">
            <v>0</v>
          </cell>
        </row>
        <row r="735">
          <cell r="B735" t="str">
            <v>KW</v>
          </cell>
          <cell r="C735" t="str">
            <v>kW</v>
          </cell>
          <cell r="D735">
            <v>0</v>
          </cell>
          <cell r="E735">
            <v>0</v>
          </cell>
          <cell r="F735">
            <v>0</v>
          </cell>
          <cell r="H735">
            <v>0</v>
          </cell>
          <cell r="J735">
            <v>0</v>
          </cell>
          <cell r="L735">
            <v>0</v>
          </cell>
          <cell r="N735">
            <v>0</v>
          </cell>
        </row>
        <row r="736">
          <cell r="B736">
            <v>0</v>
          </cell>
          <cell r="C736" t="str">
            <v>kWh</v>
          </cell>
          <cell r="D736">
            <v>0</v>
          </cell>
          <cell r="E736">
            <v>0</v>
          </cell>
          <cell r="F736">
            <v>0</v>
          </cell>
          <cell r="H736">
            <v>0</v>
          </cell>
          <cell r="J736">
            <v>0</v>
          </cell>
          <cell r="L736">
            <v>0</v>
          </cell>
          <cell r="N736">
            <v>0</v>
          </cell>
        </row>
        <row r="737">
          <cell r="B737" t="str">
            <v>KW</v>
          </cell>
          <cell r="C737" t="str">
            <v>kW</v>
          </cell>
          <cell r="D737">
            <v>0</v>
          </cell>
          <cell r="E737">
            <v>0</v>
          </cell>
          <cell r="F737">
            <v>0</v>
          </cell>
          <cell r="H737">
            <v>0</v>
          </cell>
          <cell r="J737">
            <v>0</v>
          </cell>
          <cell r="L737">
            <v>0</v>
          </cell>
          <cell r="N737">
            <v>0</v>
          </cell>
        </row>
        <row r="738">
          <cell r="B738">
            <v>0</v>
          </cell>
          <cell r="C738" t="str">
            <v>kWh</v>
          </cell>
          <cell r="D738">
            <v>0</v>
          </cell>
          <cell r="E738">
            <v>0</v>
          </cell>
          <cell r="F738">
            <v>0</v>
          </cell>
          <cell r="H738">
            <v>0</v>
          </cell>
          <cell r="J738">
            <v>0</v>
          </cell>
          <cell r="L738">
            <v>0</v>
          </cell>
          <cell r="N738">
            <v>0</v>
          </cell>
        </row>
        <row r="739">
          <cell r="B739" t="str">
            <v>KW</v>
          </cell>
          <cell r="C739" t="str">
            <v>kW</v>
          </cell>
          <cell r="D739">
            <v>0</v>
          </cell>
          <cell r="E739">
            <v>0</v>
          </cell>
          <cell r="F739">
            <v>0</v>
          </cell>
          <cell r="H739">
            <v>0</v>
          </cell>
          <cell r="J739">
            <v>0</v>
          </cell>
          <cell r="L739">
            <v>0</v>
          </cell>
          <cell r="N739">
            <v>0</v>
          </cell>
        </row>
        <row r="740">
          <cell r="B740">
            <v>0</v>
          </cell>
          <cell r="C740" t="str">
            <v>kWh</v>
          </cell>
          <cell r="D740">
            <v>0</v>
          </cell>
          <cell r="E740">
            <v>0</v>
          </cell>
          <cell r="F740">
            <v>0</v>
          </cell>
          <cell r="H740">
            <v>0</v>
          </cell>
          <cell r="J740">
            <v>0</v>
          </cell>
          <cell r="L740">
            <v>0</v>
          </cell>
          <cell r="N740">
            <v>0</v>
          </cell>
        </row>
        <row r="741">
          <cell r="B741" t="str">
            <v>KW</v>
          </cell>
          <cell r="C741" t="str">
            <v>kW</v>
          </cell>
          <cell r="D741">
            <v>0</v>
          </cell>
          <cell r="E741">
            <v>0</v>
          </cell>
          <cell r="F741">
            <v>0</v>
          </cell>
          <cell r="H741">
            <v>0</v>
          </cell>
          <cell r="J741">
            <v>0</v>
          </cell>
          <cell r="L741">
            <v>0</v>
          </cell>
          <cell r="N741">
            <v>0</v>
          </cell>
        </row>
        <row r="742">
          <cell r="B742">
            <v>0</v>
          </cell>
          <cell r="C742" t="str">
            <v>kWh</v>
          </cell>
          <cell r="D742">
            <v>0</v>
          </cell>
          <cell r="E742">
            <v>0</v>
          </cell>
          <cell r="F742">
            <v>0</v>
          </cell>
          <cell r="H742">
            <v>0</v>
          </cell>
          <cell r="J742">
            <v>0</v>
          </cell>
          <cell r="L742">
            <v>0</v>
          </cell>
          <cell r="N742">
            <v>0</v>
          </cell>
        </row>
        <row r="743">
          <cell r="B743" t="str">
            <v>KW</v>
          </cell>
          <cell r="C743" t="str">
            <v>kW</v>
          </cell>
          <cell r="D743">
            <v>0</v>
          </cell>
          <cell r="E743">
            <v>0</v>
          </cell>
          <cell r="F743">
            <v>0</v>
          </cell>
          <cell r="H743">
            <v>0</v>
          </cell>
          <cell r="J743">
            <v>0</v>
          </cell>
          <cell r="L743">
            <v>0</v>
          </cell>
          <cell r="N743">
            <v>0</v>
          </cell>
        </row>
        <row r="744">
          <cell r="B744">
            <v>0</v>
          </cell>
          <cell r="C744" t="str">
            <v>kWh</v>
          </cell>
          <cell r="D744">
            <v>0</v>
          </cell>
          <cell r="E744">
            <v>0</v>
          </cell>
          <cell r="F744">
            <v>0</v>
          </cell>
          <cell r="H744">
            <v>0</v>
          </cell>
          <cell r="J744">
            <v>0</v>
          </cell>
          <cell r="L744">
            <v>0</v>
          </cell>
          <cell r="N744">
            <v>0</v>
          </cell>
        </row>
        <row r="745">
          <cell r="B745" t="str">
            <v>KW</v>
          </cell>
          <cell r="C745" t="str">
            <v>kW</v>
          </cell>
          <cell r="D745">
            <v>0</v>
          </cell>
          <cell r="E745">
            <v>0</v>
          </cell>
          <cell r="F745">
            <v>0</v>
          </cell>
          <cell r="H745">
            <v>0</v>
          </cell>
          <cell r="J745">
            <v>0</v>
          </cell>
          <cell r="L745">
            <v>0</v>
          </cell>
          <cell r="N745">
            <v>0</v>
          </cell>
        </row>
        <row r="746">
          <cell r="B746">
            <v>0</v>
          </cell>
          <cell r="C746" t="str">
            <v>kWh</v>
          </cell>
          <cell r="D746">
            <v>0</v>
          </cell>
          <cell r="E746">
            <v>0</v>
          </cell>
          <cell r="F746">
            <v>0</v>
          </cell>
          <cell r="H746">
            <v>0</v>
          </cell>
          <cell r="J746">
            <v>0</v>
          </cell>
          <cell r="L746">
            <v>0</v>
          </cell>
          <cell r="N746">
            <v>0</v>
          </cell>
        </row>
        <row r="747">
          <cell r="B747" t="str">
            <v>KW</v>
          </cell>
          <cell r="C747" t="str">
            <v>kW</v>
          </cell>
          <cell r="D747">
            <v>0</v>
          </cell>
          <cell r="E747">
            <v>0</v>
          </cell>
          <cell r="F747">
            <v>0</v>
          </cell>
          <cell r="H747">
            <v>0</v>
          </cell>
          <cell r="J747">
            <v>0</v>
          </cell>
          <cell r="L747">
            <v>0</v>
          </cell>
          <cell r="N747">
            <v>0</v>
          </cell>
        </row>
        <row r="748">
          <cell r="B748">
            <v>0</v>
          </cell>
          <cell r="C748" t="str">
            <v>kWh</v>
          </cell>
          <cell r="D748">
            <v>0</v>
          </cell>
          <cell r="E748">
            <v>0</v>
          </cell>
          <cell r="F748">
            <v>0</v>
          </cell>
          <cell r="H748">
            <v>0</v>
          </cell>
          <cell r="J748">
            <v>0</v>
          </cell>
          <cell r="L748">
            <v>0</v>
          </cell>
          <cell r="N748">
            <v>0</v>
          </cell>
        </row>
        <row r="749">
          <cell r="B749" t="str">
            <v>KW</v>
          </cell>
          <cell r="C749" t="str">
            <v>kW</v>
          </cell>
          <cell r="D749">
            <v>0</v>
          </cell>
          <cell r="E749">
            <v>0</v>
          </cell>
          <cell r="F749">
            <v>0</v>
          </cell>
          <cell r="H749">
            <v>0</v>
          </cell>
          <cell r="J749">
            <v>0</v>
          </cell>
          <cell r="L749">
            <v>0</v>
          </cell>
          <cell r="N749">
            <v>0</v>
          </cell>
        </row>
        <row r="750">
          <cell r="B750">
            <v>0</v>
          </cell>
          <cell r="C750" t="str">
            <v>kWh</v>
          </cell>
          <cell r="D750">
            <v>0</v>
          </cell>
          <cell r="E750">
            <v>0</v>
          </cell>
          <cell r="F750">
            <v>0</v>
          </cell>
          <cell r="H750">
            <v>0</v>
          </cell>
          <cell r="J750">
            <v>0</v>
          </cell>
          <cell r="L750">
            <v>0</v>
          </cell>
          <cell r="N750">
            <v>0</v>
          </cell>
        </row>
        <row r="751">
          <cell r="B751" t="str">
            <v>KW</v>
          </cell>
          <cell r="C751" t="str">
            <v>kW</v>
          </cell>
          <cell r="D751">
            <v>0</v>
          </cell>
          <cell r="E751">
            <v>0</v>
          </cell>
          <cell r="F751">
            <v>0</v>
          </cell>
          <cell r="H751">
            <v>0</v>
          </cell>
          <cell r="J751">
            <v>0</v>
          </cell>
          <cell r="L751">
            <v>0</v>
          </cell>
          <cell r="N751">
            <v>0</v>
          </cell>
        </row>
        <row r="752">
          <cell r="B752">
            <v>0</v>
          </cell>
          <cell r="C752" t="str">
            <v>kWh</v>
          </cell>
          <cell r="D752">
            <v>0</v>
          </cell>
          <cell r="E752">
            <v>0</v>
          </cell>
          <cell r="F752">
            <v>0</v>
          </cell>
          <cell r="H752">
            <v>0</v>
          </cell>
          <cell r="J752">
            <v>0</v>
          </cell>
          <cell r="L752">
            <v>0</v>
          </cell>
          <cell r="N752">
            <v>0</v>
          </cell>
        </row>
        <row r="753">
          <cell r="B753" t="str">
            <v>KW</v>
          </cell>
          <cell r="C753" t="str">
            <v>kW</v>
          </cell>
          <cell r="D753">
            <v>0</v>
          </cell>
          <cell r="E753">
            <v>0</v>
          </cell>
          <cell r="F753">
            <v>0</v>
          </cell>
          <cell r="H753">
            <v>0</v>
          </cell>
          <cell r="J753">
            <v>0</v>
          </cell>
          <cell r="L753">
            <v>0</v>
          </cell>
          <cell r="N753">
            <v>0</v>
          </cell>
        </row>
        <row r="754">
          <cell r="B754">
            <v>0</v>
          </cell>
          <cell r="C754" t="str">
            <v>kWh</v>
          </cell>
          <cell r="D754">
            <v>0</v>
          </cell>
          <cell r="E754">
            <v>0</v>
          </cell>
          <cell r="F754">
            <v>0</v>
          </cell>
          <cell r="H754">
            <v>0</v>
          </cell>
          <cell r="J754">
            <v>0</v>
          </cell>
          <cell r="L754">
            <v>0</v>
          </cell>
          <cell r="N754">
            <v>0</v>
          </cell>
        </row>
        <row r="755">
          <cell r="B755" t="str">
            <v>KW</v>
          </cell>
          <cell r="C755" t="str">
            <v>kW</v>
          </cell>
          <cell r="D755">
            <v>0</v>
          </cell>
          <cell r="E755">
            <v>0</v>
          </cell>
          <cell r="F755">
            <v>0</v>
          </cell>
          <cell r="H755">
            <v>0</v>
          </cell>
          <cell r="J755">
            <v>0</v>
          </cell>
          <cell r="L755">
            <v>0</v>
          </cell>
          <cell r="N755">
            <v>0</v>
          </cell>
        </row>
        <row r="756">
          <cell r="B756">
            <v>0</v>
          </cell>
          <cell r="C756" t="str">
            <v>kWh</v>
          </cell>
          <cell r="D756">
            <v>0</v>
          </cell>
          <cell r="E756">
            <v>0</v>
          </cell>
          <cell r="F756">
            <v>0</v>
          </cell>
          <cell r="H756">
            <v>0</v>
          </cell>
          <cell r="J756">
            <v>0</v>
          </cell>
          <cell r="L756">
            <v>0</v>
          </cell>
          <cell r="N756">
            <v>0</v>
          </cell>
        </row>
        <row r="757">
          <cell r="B757" t="str">
            <v>KW</v>
          </cell>
          <cell r="C757" t="str">
            <v>kW</v>
          </cell>
          <cell r="D757">
            <v>0</v>
          </cell>
          <cell r="E757">
            <v>0</v>
          </cell>
          <cell r="F757">
            <v>0</v>
          </cell>
          <cell r="H757">
            <v>0</v>
          </cell>
          <cell r="J757">
            <v>0</v>
          </cell>
          <cell r="L757">
            <v>0</v>
          </cell>
          <cell r="N757">
            <v>0</v>
          </cell>
        </row>
        <row r="758">
          <cell r="B758">
            <v>0</v>
          </cell>
          <cell r="C758" t="str">
            <v>kWh</v>
          </cell>
          <cell r="D758">
            <v>0</v>
          </cell>
          <cell r="E758">
            <v>0</v>
          </cell>
          <cell r="F758">
            <v>0</v>
          </cell>
          <cell r="H758">
            <v>0</v>
          </cell>
          <cell r="J758">
            <v>0</v>
          </cell>
          <cell r="L758">
            <v>0</v>
          </cell>
          <cell r="N758">
            <v>0</v>
          </cell>
        </row>
        <row r="759">
          <cell r="B759" t="str">
            <v>KW</v>
          </cell>
          <cell r="C759" t="str">
            <v>kW</v>
          </cell>
          <cell r="D759">
            <v>0</v>
          </cell>
          <cell r="E759">
            <v>0</v>
          </cell>
          <cell r="F759">
            <v>0</v>
          </cell>
          <cell r="H759">
            <v>0</v>
          </cell>
          <cell r="J759">
            <v>0</v>
          </cell>
          <cell r="L759">
            <v>0</v>
          </cell>
          <cell r="N759">
            <v>0</v>
          </cell>
        </row>
        <row r="760">
          <cell r="B760">
            <v>0</v>
          </cell>
          <cell r="C760" t="str">
            <v>kWh</v>
          </cell>
          <cell r="D760">
            <v>0</v>
          </cell>
          <cell r="E760">
            <v>0</v>
          </cell>
          <cell r="F760">
            <v>0</v>
          </cell>
          <cell r="H760">
            <v>0</v>
          </cell>
          <cell r="J760">
            <v>0</v>
          </cell>
          <cell r="L760">
            <v>0</v>
          </cell>
          <cell r="N760">
            <v>0</v>
          </cell>
        </row>
        <row r="761">
          <cell r="B761" t="str">
            <v>KW</v>
          </cell>
          <cell r="C761" t="str">
            <v>kW</v>
          </cell>
          <cell r="D761">
            <v>0</v>
          </cell>
          <cell r="E761">
            <v>0</v>
          </cell>
          <cell r="F761">
            <v>0</v>
          </cell>
          <cell r="H761">
            <v>0</v>
          </cell>
          <cell r="J761">
            <v>0</v>
          </cell>
          <cell r="L761">
            <v>0</v>
          </cell>
          <cell r="N761">
            <v>0</v>
          </cell>
        </row>
        <row r="762">
          <cell r="B762">
            <v>0</v>
          </cell>
          <cell r="C762" t="str">
            <v>kWh</v>
          </cell>
          <cell r="D762">
            <v>0</v>
          </cell>
          <cell r="E762">
            <v>0</v>
          </cell>
          <cell r="F762">
            <v>0</v>
          </cell>
          <cell r="H762">
            <v>0</v>
          </cell>
          <cell r="J762">
            <v>0</v>
          </cell>
          <cell r="L762">
            <v>0</v>
          </cell>
          <cell r="N762">
            <v>0</v>
          </cell>
        </row>
        <row r="763">
          <cell r="B763" t="str">
            <v>KW</v>
          </cell>
          <cell r="C763" t="str">
            <v>kW</v>
          </cell>
          <cell r="D763">
            <v>0</v>
          </cell>
          <cell r="E763">
            <v>0</v>
          </cell>
          <cell r="F763">
            <v>0</v>
          </cell>
          <cell r="H763">
            <v>0</v>
          </cell>
          <cell r="J763">
            <v>0</v>
          </cell>
          <cell r="L763">
            <v>0</v>
          </cell>
          <cell r="N763">
            <v>0</v>
          </cell>
        </row>
        <row r="764">
          <cell r="B764">
            <v>0</v>
          </cell>
          <cell r="C764" t="str">
            <v>kWh</v>
          </cell>
          <cell r="D764">
            <v>0</v>
          </cell>
          <cell r="E764">
            <v>0</v>
          </cell>
          <cell r="F764">
            <v>0</v>
          </cell>
          <cell r="H764">
            <v>0</v>
          </cell>
          <cell r="J764">
            <v>0</v>
          </cell>
          <cell r="L764">
            <v>0</v>
          </cell>
          <cell r="N764">
            <v>0</v>
          </cell>
        </row>
        <row r="765">
          <cell r="B765" t="str">
            <v>KW</v>
          </cell>
          <cell r="C765" t="str">
            <v>kW</v>
          </cell>
          <cell r="D765">
            <v>0</v>
          </cell>
          <cell r="E765">
            <v>0</v>
          </cell>
          <cell r="F765">
            <v>0</v>
          </cell>
          <cell r="H765">
            <v>0</v>
          </cell>
          <cell r="J765">
            <v>0</v>
          </cell>
          <cell r="L765">
            <v>0</v>
          </cell>
          <cell r="N765">
            <v>0</v>
          </cell>
        </row>
        <row r="766">
          <cell r="B766">
            <v>0</v>
          </cell>
          <cell r="C766" t="str">
            <v>kWh</v>
          </cell>
          <cell r="D766">
            <v>0</v>
          </cell>
          <cell r="E766">
            <v>0</v>
          </cell>
          <cell r="F766">
            <v>0</v>
          </cell>
          <cell r="H766">
            <v>0</v>
          </cell>
          <cell r="J766">
            <v>0</v>
          </cell>
          <cell r="L766">
            <v>0</v>
          </cell>
          <cell r="N766">
            <v>0</v>
          </cell>
        </row>
        <row r="767">
          <cell r="B767" t="str">
            <v>KW</v>
          </cell>
          <cell r="C767" t="str">
            <v>kW</v>
          </cell>
          <cell r="D767">
            <v>0</v>
          </cell>
          <cell r="E767">
            <v>0</v>
          </cell>
          <cell r="F767">
            <v>0</v>
          </cell>
          <cell r="H767">
            <v>0</v>
          </cell>
          <cell r="J767">
            <v>0</v>
          </cell>
          <cell r="L767">
            <v>0</v>
          </cell>
          <cell r="N767">
            <v>0</v>
          </cell>
        </row>
        <row r="768">
          <cell r="B768">
            <v>0</v>
          </cell>
          <cell r="C768" t="str">
            <v>kWh</v>
          </cell>
          <cell r="D768">
            <v>0</v>
          </cell>
          <cell r="E768">
            <v>0</v>
          </cell>
          <cell r="F768">
            <v>0</v>
          </cell>
          <cell r="H768">
            <v>0</v>
          </cell>
          <cell r="J768">
            <v>0</v>
          </cell>
          <cell r="L768">
            <v>0</v>
          </cell>
          <cell r="N768">
            <v>0</v>
          </cell>
        </row>
        <row r="769">
          <cell r="B769" t="str">
            <v>KW</v>
          </cell>
          <cell r="C769" t="str">
            <v>kW</v>
          </cell>
          <cell r="D769">
            <v>0</v>
          </cell>
          <cell r="E769">
            <v>0</v>
          </cell>
          <cell r="F769">
            <v>0</v>
          </cell>
          <cell r="H769">
            <v>0</v>
          </cell>
          <cell r="J769">
            <v>0</v>
          </cell>
          <cell r="L769">
            <v>0</v>
          </cell>
          <cell r="N769">
            <v>0</v>
          </cell>
        </row>
        <row r="770">
          <cell r="B770">
            <v>0</v>
          </cell>
          <cell r="C770" t="str">
            <v>kWh</v>
          </cell>
          <cell r="D770">
            <v>0</v>
          </cell>
          <cell r="E770">
            <v>0</v>
          </cell>
          <cell r="F770">
            <v>0</v>
          </cell>
          <cell r="H770">
            <v>0</v>
          </cell>
          <cell r="J770">
            <v>0</v>
          </cell>
          <cell r="L770">
            <v>0</v>
          </cell>
          <cell r="N770">
            <v>0</v>
          </cell>
        </row>
        <row r="771">
          <cell r="B771" t="str">
            <v>KW</v>
          </cell>
          <cell r="C771" t="str">
            <v>kW</v>
          </cell>
          <cell r="D771">
            <v>0</v>
          </cell>
          <cell r="E771">
            <v>0</v>
          </cell>
          <cell r="F771">
            <v>0</v>
          </cell>
          <cell r="H771">
            <v>0</v>
          </cell>
          <cell r="J771">
            <v>0</v>
          </cell>
          <cell r="L771">
            <v>0</v>
          </cell>
          <cell r="N771">
            <v>0</v>
          </cell>
        </row>
        <row r="772">
          <cell r="B772">
            <v>0</v>
          </cell>
          <cell r="C772" t="str">
            <v>kWh</v>
          </cell>
          <cell r="D772">
            <v>0</v>
          </cell>
          <cell r="E772">
            <v>0</v>
          </cell>
          <cell r="F772">
            <v>0</v>
          </cell>
          <cell r="H772">
            <v>0</v>
          </cell>
          <cell r="J772">
            <v>0</v>
          </cell>
          <cell r="L772">
            <v>0</v>
          </cell>
          <cell r="N772">
            <v>0</v>
          </cell>
        </row>
        <row r="773">
          <cell r="B773" t="str">
            <v>KW</v>
          </cell>
          <cell r="C773" t="str">
            <v>kW</v>
          </cell>
          <cell r="D773">
            <v>0</v>
          </cell>
          <cell r="E773">
            <v>0</v>
          </cell>
          <cell r="F773">
            <v>0</v>
          </cell>
          <cell r="H773">
            <v>0</v>
          </cell>
          <cell r="J773">
            <v>0</v>
          </cell>
          <cell r="L773">
            <v>0</v>
          </cell>
          <cell r="N773">
            <v>0</v>
          </cell>
        </row>
        <row r="774">
          <cell r="B774">
            <v>0</v>
          </cell>
          <cell r="C774" t="str">
            <v>kWh</v>
          </cell>
          <cell r="D774">
            <v>0</v>
          </cell>
          <cell r="E774">
            <v>0</v>
          </cell>
          <cell r="F774">
            <v>0</v>
          </cell>
          <cell r="H774">
            <v>0</v>
          </cell>
          <cell r="J774">
            <v>0</v>
          </cell>
          <cell r="L774">
            <v>0</v>
          </cell>
          <cell r="N774">
            <v>0</v>
          </cell>
        </row>
        <row r="775">
          <cell r="B775" t="str">
            <v>KW</v>
          </cell>
          <cell r="C775" t="str">
            <v>kW</v>
          </cell>
          <cell r="D775">
            <v>0</v>
          </cell>
          <cell r="E775">
            <v>0</v>
          </cell>
          <cell r="F775">
            <v>0</v>
          </cell>
          <cell r="H775">
            <v>0</v>
          </cell>
          <cell r="J775">
            <v>0</v>
          </cell>
          <cell r="L775">
            <v>0</v>
          </cell>
          <cell r="N775">
            <v>0</v>
          </cell>
        </row>
        <row r="776">
          <cell r="B776">
            <v>0</v>
          </cell>
          <cell r="C776" t="str">
            <v>kWh</v>
          </cell>
          <cell r="D776">
            <v>0</v>
          </cell>
          <cell r="E776">
            <v>0</v>
          </cell>
          <cell r="F776">
            <v>0</v>
          </cell>
          <cell r="H776">
            <v>0</v>
          </cell>
          <cell r="J776">
            <v>0</v>
          </cell>
          <cell r="L776">
            <v>0</v>
          </cell>
          <cell r="N776">
            <v>0</v>
          </cell>
        </row>
        <row r="777">
          <cell r="B777" t="str">
            <v>KW</v>
          </cell>
          <cell r="C777" t="str">
            <v>kW</v>
          </cell>
          <cell r="D777">
            <v>0</v>
          </cell>
          <cell r="E777">
            <v>0</v>
          </cell>
          <cell r="F777">
            <v>0</v>
          </cell>
          <cell r="H777">
            <v>0</v>
          </cell>
          <cell r="J777">
            <v>0</v>
          </cell>
          <cell r="L777">
            <v>0</v>
          </cell>
          <cell r="N777">
            <v>0</v>
          </cell>
        </row>
        <row r="778">
          <cell r="B778">
            <v>0</v>
          </cell>
          <cell r="C778" t="str">
            <v>kWh</v>
          </cell>
          <cell r="D778">
            <v>0</v>
          </cell>
          <cell r="E778">
            <v>0</v>
          </cell>
          <cell r="F778">
            <v>0</v>
          </cell>
          <cell r="H778">
            <v>0</v>
          </cell>
          <cell r="J778">
            <v>0</v>
          </cell>
          <cell r="L778">
            <v>0</v>
          </cell>
          <cell r="N778">
            <v>0</v>
          </cell>
        </row>
        <row r="779">
          <cell r="B779" t="str">
            <v>KW</v>
          </cell>
          <cell r="C779" t="str">
            <v>kW</v>
          </cell>
          <cell r="D779">
            <v>0</v>
          </cell>
          <cell r="E779">
            <v>0</v>
          </cell>
          <cell r="F779">
            <v>0</v>
          </cell>
          <cell r="H779">
            <v>0</v>
          </cell>
          <cell r="J779">
            <v>0</v>
          </cell>
          <cell r="L779">
            <v>0</v>
          </cell>
          <cell r="N779">
            <v>0</v>
          </cell>
        </row>
        <row r="780">
          <cell r="B780">
            <v>0</v>
          </cell>
          <cell r="C780" t="str">
            <v>kWh</v>
          </cell>
          <cell r="D780">
            <v>0</v>
          </cell>
          <cell r="E780">
            <v>0</v>
          </cell>
          <cell r="F780">
            <v>0</v>
          </cell>
          <cell r="H780">
            <v>0</v>
          </cell>
          <cell r="J780">
            <v>0</v>
          </cell>
          <cell r="L780">
            <v>0</v>
          </cell>
          <cell r="N780">
            <v>0</v>
          </cell>
        </row>
        <row r="781">
          <cell r="B781" t="str">
            <v>KW</v>
          </cell>
          <cell r="C781" t="str">
            <v>kW</v>
          </cell>
          <cell r="D781">
            <v>0</v>
          </cell>
          <cell r="E781">
            <v>0</v>
          </cell>
          <cell r="F781">
            <v>0</v>
          </cell>
          <cell r="H781">
            <v>0</v>
          </cell>
          <cell r="J781">
            <v>0</v>
          </cell>
          <cell r="L781">
            <v>0</v>
          </cell>
          <cell r="N781">
            <v>0</v>
          </cell>
        </row>
        <row r="782">
          <cell r="B782">
            <v>0</v>
          </cell>
          <cell r="C782" t="str">
            <v>kWh</v>
          </cell>
          <cell r="D782">
            <v>0</v>
          </cell>
          <cell r="E782">
            <v>0</v>
          </cell>
          <cell r="F782">
            <v>0</v>
          </cell>
          <cell r="H782">
            <v>0</v>
          </cell>
          <cell r="J782">
            <v>0</v>
          </cell>
          <cell r="L782">
            <v>0</v>
          </cell>
          <cell r="N782">
            <v>0</v>
          </cell>
        </row>
        <row r="783">
          <cell r="B783" t="str">
            <v>KW</v>
          </cell>
          <cell r="C783" t="str">
            <v>kW</v>
          </cell>
          <cell r="D783">
            <v>0</v>
          </cell>
          <cell r="E783">
            <v>0</v>
          </cell>
          <cell r="F783">
            <v>0</v>
          </cell>
          <cell r="H783">
            <v>0</v>
          </cell>
          <cell r="J783">
            <v>0</v>
          </cell>
          <cell r="L783">
            <v>0</v>
          </cell>
          <cell r="N783">
            <v>0</v>
          </cell>
        </row>
        <row r="784">
          <cell r="B784">
            <v>0</v>
          </cell>
          <cell r="C784" t="str">
            <v>kWh</v>
          </cell>
          <cell r="D784">
            <v>0</v>
          </cell>
          <cell r="E784">
            <v>0</v>
          </cell>
          <cell r="F784">
            <v>0</v>
          </cell>
          <cell r="H784">
            <v>0</v>
          </cell>
          <cell r="J784">
            <v>0</v>
          </cell>
          <cell r="L784">
            <v>0</v>
          </cell>
          <cell r="N784">
            <v>0</v>
          </cell>
        </row>
        <row r="785">
          <cell r="B785" t="str">
            <v>KW</v>
          </cell>
          <cell r="C785" t="str">
            <v>kW</v>
          </cell>
          <cell r="D785">
            <v>0</v>
          </cell>
          <cell r="E785">
            <v>0</v>
          </cell>
          <cell r="F785">
            <v>0</v>
          </cell>
          <cell r="H785">
            <v>0</v>
          </cell>
          <cell r="J785">
            <v>0</v>
          </cell>
          <cell r="L785">
            <v>0</v>
          </cell>
          <cell r="N785">
            <v>0</v>
          </cell>
        </row>
        <row r="786">
          <cell r="B786">
            <v>0</v>
          </cell>
          <cell r="C786" t="str">
            <v>kWh</v>
          </cell>
          <cell r="D786">
            <v>0</v>
          </cell>
          <cell r="E786">
            <v>0</v>
          </cell>
          <cell r="F786">
            <v>0</v>
          </cell>
          <cell r="H786">
            <v>0</v>
          </cell>
          <cell r="J786">
            <v>0</v>
          </cell>
          <cell r="L786">
            <v>0</v>
          </cell>
          <cell r="N786">
            <v>0</v>
          </cell>
        </row>
        <row r="787">
          <cell r="B787" t="str">
            <v>KW</v>
          </cell>
          <cell r="C787" t="str">
            <v>kW</v>
          </cell>
          <cell r="D787">
            <v>0</v>
          </cell>
          <cell r="E787">
            <v>0</v>
          </cell>
          <cell r="F787">
            <v>0</v>
          </cell>
          <cell r="H787">
            <v>0</v>
          </cell>
          <cell r="J787">
            <v>0</v>
          </cell>
          <cell r="L787">
            <v>0</v>
          </cell>
          <cell r="N787">
            <v>0</v>
          </cell>
        </row>
        <row r="788">
          <cell r="B788">
            <v>0</v>
          </cell>
          <cell r="C788" t="str">
            <v>kWh</v>
          </cell>
          <cell r="D788">
            <v>0</v>
          </cell>
          <cell r="E788">
            <v>0</v>
          </cell>
          <cell r="F788">
            <v>0</v>
          </cell>
          <cell r="H788">
            <v>0</v>
          </cell>
          <cell r="J788">
            <v>0</v>
          </cell>
          <cell r="L788">
            <v>0</v>
          </cell>
          <cell r="N788">
            <v>0</v>
          </cell>
        </row>
        <row r="789">
          <cell r="B789" t="str">
            <v>KW</v>
          </cell>
          <cell r="C789" t="str">
            <v>kW</v>
          </cell>
          <cell r="D789">
            <v>0</v>
          </cell>
          <cell r="E789">
            <v>0</v>
          </cell>
          <cell r="F789">
            <v>0</v>
          </cell>
          <cell r="H789">
            <v>0</v>
          </cell>
          <cell r="J789">
            <v>0</v>
          </cell>
          <cell r="L789">
            <v>0</v>
          </cell>
          <cell r="N789">
            <v>0</v>
          </cell>
        </row>
        <row r="790">
          <cell r="B790">
            <v>0</v>
          </cell>
          <cell r="C790" t="str">
            <v>kWh</v>
          </cell>
          <cell r="D790">
            <v>0</v>
          </cell>
          <cell r="E790">
            <v>0</v>
          </cell>
          <cell r="F790">
            <v>0</v>
          </cell>
          <cell r="H790">
            <v>0</v>
          </cell>
          <cell r="J790">
            <v>0</v>
          </cell>
          <cell r="L790">
            <v>0</v>
          </cell>
          <cell r="N790">
            <v>0</v>
          </cell>
        </row>
        <row r="791">
          <cell r="B791" t="str">
            <v>KW</v>
          </cell>
          <cell r="C791" t="str">
            <v>kW</v>
          </cell>
          <cell r="D791">
            <v>0</v>
          </cell>
          <cell r="E791">
            <v>0</v>
          </cell>
          <cell r="F791">
            <v>0</v>
          </cell>
          <cell r="H791">
            <v>0</v>
          </cell>
          <cell r="J791">
            <v>0</v>
          </cell>
          <cell r="L791">
            <v>0</v>
          </cell>
          <cell r="N791">
            <v>0</v>
          </cell>
        </row>
      </sheetData>
      <sheetData sheetId="10"/>
      <sheetData sheetId="11">
        <row r="29">
          <cell r="C29">
            <v>-921896.54641456844</v>
          </cell>
        </row>
      </sheetData>
      <sheetData sheetId="12">
        <row r="17">
          <cell r="A17" t="str">
            <v/>
          </cell>
          <cell r="B17">
            <v>0</v>
          </cell>
          <cell r="C17">
            <v>0</v>
          </cell>
          <cell r="D17">
            <v>0</v>
          </cell>
          <cell r="E17">
            <v>0</v>
          </cell>
          <cell r="F17">
            <v>0</v>
          </cell>
          <cell r="G17">
            <v>0</v>
          </cell>
          <cell r="H17">
            <v>0</v>
          </cell>
          <cell r="I17">
            <v>0</v>
          </cell>
          <cell r="J17">
            <v>0</v>
          </cell>
          <cell r="K17" t="e">
            <v>#DIV/0!</v>
          </cell>
        </row>
        <row r="18">
          <cell r="A18" t="str">
            <v/>
          </cell>
          <cell r="B18" t="str">
            <v/>
          </cell>
          <cell r="C18">
            <v>0</v>
          </cell>
          <cell r="D18">
            <v>0</v>
          </cell>
          <cell r="E18">
            <v>0</v>
          </cell>
          <cell r="F18">
            <v>0</v>
          </cell>
          <cell r="G18">
            <v>0</v>
          </cell>
          <cell r="H18">
            <v>0</v>
          </cell>
          <cell r="I18">
            <v>0</v>
          </cell>
          <cell r="J18">
            <v>0</v>
          </cell>
          <cell r="K18" t="e">
            <v>#DIV/0!</v>
          </cell>
        </row>
        <row r="19">
          <cell r="A19" t="str">
            <v/>
          </cell>
          <cell r="B19" t="str">
            <v/>
          </cell>
          <cell r="C19">
            <v>0</v>
          </cell>
          <cell r="D19">
            <v>0</v>
          </cell>
          <cell r="E19">
            <v>0</v>
          </cell>
          <cell r="F19">
            <v>0</v>
          </cell>
          <cell r="G19">
            <v>0</v>
          </cell>
          <cell r="H19">
            <v>0</v>
          </cell>
          <cell r="I19">
            <v>0</v>
          </cell>
          <cell r="J19">
            <v>0</v>
          </cell>
          <cell r="K19" t="e">
            <v>#DIV/0!</v>
          </cell>
        </row>
        <row r="20">
          <cell r="A20" t="str">
            <v/>
          </cell>
          <cell r="B20" t="str">
            <v/>
          </cell>
          <cell r="C20">
            <v>0</v>
          </cell>
          <cell r="D20">
            <v>0</v>
          </cell>
          <cell r="E20">
            <v>0</v>
          </cell>
          <cell r="F20">
            <v>0</v>
          </cell>
          <cell r="G20">
            <v>0</v>
          </cell>
          <cell r="H20">
            <v>0</v>
          </cell>
          <cell r="I20">
            <v>0</v>
          </cell>
          <cell r="J20">
            <v>0</v>
          </cell>
          <cell r="K20" t="e">
            <v>#DIV/0!</v>
          </cell>
        </row>
        <row r="21">
          <cell r="A21" t="str">
            <v/>
          </cell>
          <cell r="B21" t="str">
            <v/>
          </cell>
          <cell r="C21">
            <v>0</v>
          </cell>
          <cell r="D21">
            <v>0</v>
          </cell>
          <cell r="E21">
            <v>0</v>
          </cell>
          <cell r="F21">
            <v>0</v>
          </cell>
          <cell r="G21">
            <v>0</v>
          </cell>
          <cell r="H21">
            <v>0</v>
          </cell>
          <cell r="I21">
            <v>0</v>
          </cell>
          <cell r="J21">
            <v>0</v>
          </cell>
          <cell r="K21" t="e">
            <v>#DIV/0!</v>
          </cell>
        </row>
        <row r="22">
          <cell r="A22" t="str">
            <v/>
          </cell>
          <cell r="B22" t="str">
            <v/>
          </cell>
          <cell r="C22">
            <v>0</v>
          </cell>
          <cell r="D22">
            <v>0</v>
          </cell>
          <cell r="E22">
            <v>0</v>
          </cell>
          <cell r="F22">
            <v>0</v>
          </cell>
          <cell r="G22">
            <v>0</v>
          </cell>
          <cell r="H22">
            <v>0</v>
          </cell>
          <cell r="I22">
            <v>0</v>
          </cell>
          <cell r="J22">
            <v>0</v>
          </cell>
          <cell r="K22" t="e">
            <v>#DIV/0!</v>
          </cell>
        </row>
        <row r="23">
          <cell r="A23" t="str">
            <v/>
          </cell>
          <cell r="B23" t="str">
            <v/>
          </cell>
          <cell r="C23">
            <v>0</v>
          </cell>
          <cell r="D23">
            <v>0</v>
          </cell>
          <cell r="E23">
            <v>0</v>
          </cell>
          <cell r="F23">
            <v>0</v>
          </cell>
          <cell r="G23">
            <v>0</v>
          </cell>
          <cell r="H23">
            <v>0</v>
          </cell>
          <cell r="I23">
            <v>0</v>
          </cell>
          <cell r="J23">
            <v>0</v>
          </cell>
          <cell r="K23" t="e">
            <v>#DIV/0!</v>
          </cell>
        </row>
        <row r="24">
          <cell r="A24" t="str">
            <v/>
          </cell>
          <cell r="B24" t="str">
            <v/>
          </cell>
          <cell r="C24">
            <v>0</v>
          </cell>
          <cell r="D24">
            <v>0</v>
          </cell>
          <cell r="E24">
            <v>0</v>
          </cell>
          <cell r="F24">
            <v>0</v>
          </cell>
          <cell r="G24">
            <v>0</v>
          </cell>
          <cell r="H24">
            <v>0</v>
          </cell>
          <cell r="I24">
            <v>0</v>
          </cell>
          <cell r="J24">
            <v>0</v>
          </cell>
          <cell r="K24" t="e">
            <v>#DIV/0!</v>
          </cell>
        </row>
        <row r="25">
          <cell r="A25" t="str">
            <v/>
          </cell>
          <cell r="B25" t="str">
            <v/>
          </cell>
          <cell r="C25">
            <v>0</v>
          </cell>
          <cell r="D25">
            <v>0</v>
          </cell>
          <cell r="E25">
            <v>0</v>
          </cell>
          <cell r="F25">
            <v>0</v>
          </cell>
          <cell r="G25">
            <v>0</v>
          </cell>
          <cell r="H25">
            <v>0</v>
          </cell>
          <cell r="I25">
            <v>0</v>
          </cell>
          <cell r="J25">
            <v>0</v>
          </cell>
          <cell r="K25" t="e">
            <v>#DIV/0!</v>
          </cell>
        </row>
        <row r="26">
          <cell r="A26" t="str">
            <v/>
          </cell>
          <cell r="B26" t="str">
            <v/>
          </cell>
          <cell r="C26">
            <v>0</v>
          </cell>
          <cell r="D26">
            <v>0</v>
          </cell>
          <cell r="E26">
            <v>0</v>
          </cell>
          <cell r="F26">
            <v>0</v>
          </cell>
          <cell r="G26">
            <v>0</v>
          </cell>
          <cell r="H26">
            <v>0</v>
          </cell>
          <cell r="I26">
            <v>0</v>
          </cell>
          <cell r="J26">
            <v>0</v>
          </cell>
          <cell r="K26" t="e">
            <v>#DIV/0!</v>
          </cell>
        </row>
        <row r="27">
          <cell r="A27" t="str">
            <v/>
          </cell>
          <cell r="B27" t="str">
            <v/>
          </cell>
          <cell r="C27">
            <v>0</v>
          </cell>
          <cell r="D27">
            <v>0</v>
          </cell>
          <cell r="E27">
            <v>0</v>
          </cell>
          <cell r="F27">
            <v>0</v>
          </cell>
          <cell r="G27">
            <v>0</v>
          </cell>
          <cell r="H27">
            <v>0</v>
          </cell>
          <cell r="I27">
            <v>0</v>
          </cell>
          <cell r="J27">
            <v>0</v>
          </cell>
          <cell r="K27" t="e">
            <v>#DIV/0!</v>
          </cell>
        </row>
        <row r="28">
          <cell r="A28" t="str">
            <v/>
          </cell>
          <cell r="B28" t="str">
            <v/>
          </cell>
          <cell r="C28">
            <v>0</v>
          </cell>
          <cell r="D28">
            <v>0</v>
          </cell>
          <cell r="E28">
            <v>0</v>
          </cell>
          <cell r="F28">
            <v>0</v>
          </cell>
          <cell r="G28">
            <v>0</v>
          </cell>
          <cell r="H28">
            <v>0</v>
          </cell>
          <cell r="I28">
            <v>0</v>
          </cell>
          <cell r="J28">
            <v>0</v>
          </cell>
          <cell r="K28" t="e">
            <v>#DIV/0!</v>
          </cell>
        </row>
        <row r="29">
          <cell r="A29" t="str">
            <v/>
          </cell>
          <cell r="B29" t="str">
            <v/>
          </cell>
          <cell r="C29">
            <v>0</v>
          </cell>
          <cell r="D29">
            <v>0</v>
          </cell>
          <cell r="E29">
            <v>0</v>
          </cell>
          <cell r="F29">
            <v>0</v>
          </cell>
          <cell r="G29">
            <v>0</v>
          </cell>
          <cell r="H29">
            <v>0</v>
          </cell>
          <cell r="I29">
            <v>0</v>
          </cell>
          <cell r="J29">
            <v>0</v>
          </cell>
          <cell r="K29" t="e">
            <v>#DIV/0!</v>
          </cell>
        </row>
        <row r="30">
          <cell r="A30" t="str">
            <v/>
          </cell>
          <cell r="B30" t="str">
            <v/>
          </cell>
          <cell r="C30">
            <v>0</v>
          </cell>
          <cell r="D30">
            <v>0</v>
          </cell>
          <cell r="E30">
            <v>0</v>
          </cell>
          <cell r="F30">
            <v>0</v>
          </cell>
          <cell r="G30">
            <v>0</v>
          </cell>
          <cell r="H30">
            <v>0</v>
          </cell>
          <cell r="I30">
            <v>0</v>
          </cell>
          <cell r="J30">
            <v>0</v>
          </cell>
          <cell r="K30" t="e">
            <v>#DIV/0!</v>
          </cell>
        </row>
        <row r="31">
          <cell r="A31" t="str">
            <v/>
          </cell>
          <cell r="B31" t="str">
            <v/>
          </cell>
          <cell r="C31">
            <v>0</v>
          </cell>
          <cell r="D31">
            <v>0</v>
          </cell>
          <cell r="E31">
            <v>0</v>
          </cell>
          <cell r="F31">
            <v>0</v>
          </cell>
          <cell r="G31">
            <v>0</v>
          </cell>
          <cell r="H31">
            <v>0</v>
          </cell>
          <cell r="I31">
            <v>0</v>
          </cell>
          <cell r="J31">
            <v>0</v>
          </cell>
          <cell r="K31" t="e">
            <v>#DIV/0!</v>
          </cell>
        </row>
        <row r="32">
          <cell r="A32" t="str">
            <v/>
          </cell>
          <cell r="B32" t="str">
            <v/>
          </cell>
          <cell r="C32">
            <v>0</v>
          </cell>
          <cell r="D32">
            <v>0</v>
          </cell>
          <cell r="E32">
            <v>0</v>
          </cell>
          <cell r="F32">
            <v>0</v>
          </cell>
          <cell r="G32">
            <v>0</v>
          </cell>
          <cell r="H32">
            <v>0</v>
          </cell>
          <cell r="I32">
            <v>0</v>
          </cell>
          <cell r="J32">
            <v>0</v>
          </cell>
          <cell r="K32" t="e">
            <v>#DIV/0!</v>
          </cell>
        </row>
        <row r="33">
          <cell r="A33" t="str">
            <v/>
          </cell>
          <cell r="B33" t="str">
            <v/>
          </cell>
          <cell r="C33">
            <v>0</v>
          </cell>
          <cell r="D33">
            <v>0</v>
          </cell>
          <cell r="E33">
            <v>0</v>
          </cell>
          <cell r="F33">
            <v>0</v>
          </cell>
          <cell r="G33">
            <v>0</v>
          </cell>
          <cell r="H33">
            <v>0</v>
          </cell>
          <cell r="I33">
            <v>0</v>
          </cell>
          <cell r="J33">
            <v>0</v>
          </cell>
          <cell r="K33" t="e">
            <v>#DIV/0!</v>
          </cell>
        </row>
        <row r="34">
          <cell r="A34" t="str">
            <v/>
          </cell>
          <cell r="B34" t="str">
            <v/>
          </cell>
          <cell r="C34">
            <v>0</v>
          </cell>
          <cell r="D34">
            <v>0</v>
          </cell>
          <cell r="E34">
            <v>0</v>
          </cell>
          <cell r="F34">
            <v>0</v>
          </cell>
          <cell r="G34">
            <v>0</v>
          </cell>
          <cell r="H34">
            <v>0</v>
          </cell>
          <cell r="I34">
            <v>0</v>
          </cell>
          <cell r="J34">
            <v>0</v>
          </cell>
          <cell r="K34" t="e">
            <v>#DIV/0!</v>
          </cell>
        </row>
        <row r="35">
          <cell r="A35" t="str">
            <v/>
          </cell>
          <cell r="B35" t="str">
            <v/>
          </cell>
          <cell r="C35">
            <v>0</v>
          </cell>
          <cell r="D35">
            <v>0</v>
          </cell>
          <cell r="E35">
            <v>0</v>
          </cell>
          <cell r="F35">
            <v>0</v>
          </cell>
          <cell r="G35">
            <v>0</v>
          </cell>
          <cell r="H35">
            <v>0</v>
          </cell>
          <cell r="I35">
            <v>0</v>
          </cell>
          <cell r="J35">
            <v>0</v>
          </cell>
          <cell r="K35" t="e">
            <v>#DIV/0!</v>
          </cell>
        </row>
        <row r="36">
          <cell r="A36" t="str">
            <v/>
          </cell>
          <cell r="B36" t="str">
            <v/>
          </cell>
          <cell r="C36">
            <v>0</v>
          </cell>
          <cell r="D36">
            <v>0</v>
          </cell>
          <cell r="E36">
            <v>0</v>
          </cell>
          <cell r="F36">
            <v>0</v>
          </cell>
          <cell r="G36">
            <v>0</v>
          </cell>
          <cell r="H36">
            <v>0</v>
          </cell>
          <cell r="I36">
            <v>0</v>
          </cell>
          <cell r="J36">
            <v>0</v>
          </cell>
          <cell r="K36" t="e">
            <v>#DIV/0!</v>
          </cell>
        </row>
      </sheetData>
      <sheetData sheetId="13"/>
      <sheetData sheetId="14"/>
      <sheetData sheetId="15"/>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91" Type="http://schemas.openxmlformats.org/officeDocument/2006/relationships/ctrlProp" Target="../ctrlProps/ctrlProp188.xml"/><Relationship Id="rId196" Type="http://schemas.openxmlformats.org/officeDocument/2006/relationships/ctrlProp" Target="../ctrlProps/ctrlProp193.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186" Type="http://schemas.openxmlformats.org/officeDocument/2006/relationships/ctrlProp" Target="../ctrlProps/ctrlProp18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92" Type="http://schemas.openxmlformats.org/officeDocument/2006/relationships/ctrlProp" Target="../ctrlProps/ctrlProp189.xml"/><Relationship Id="rId197" Type="http://schemas.openxmlformats.org/officeDocument/2006/relationships/ctrlProp" Target="../ctrlProps/ctrlProp194.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1" Type="http://schemas.openxmlformats.org/officeDocument/2006/relationships/printerSettings" Target="../printerSettings/printerSettings3.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72" Type="http://schemas.openxmlformats.org/officeDocument/2006/relationships/ctrlProp" Target="../ctrlProps/ctrlProp169.xml"/><Relationship Id="rId193" Type="http://schemas.openxmlformats.org/officeDocument/2006/relationships/ctrlProp" Target="../ctrlProps/ctrlProp190.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190" Type="http://schemas.openxmlformats.org/officeDocument/2006/relationships/ctrlProp" Target="../ctrlProps/ctrlProp187.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6"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95.xml"/><Relationship Id="rId2" Type="http://schemas.openxmlformats.org/officeDocument/2006/relationships/vmlDrawing" Target="../drawings/vmlDrawing3.vml"/><Relationship Id="rId1" Type="http://schemas.openxmlformats.org/officeDocument/2006/relationships/drawing" Target="../drawings/drawing5.xml"/><Relationship Id="rId4" Type="http://schemas.openxmlformats.org/officeDocument/2006/relationships/ctrlProp" Target="../ctrlProps/ctrlProp19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15"/>
  <sheetViews>
    <sheetView tabSelected="1" zoomScaleNormal="100" workbookViewId="0">
      <selection activeCell="Q24" sqref="Q24"/>
    </sheetView>
  </sheetViews>
  <sheetFormatPr defaultColWidth="9" defaultRowHeight="14.5" x14ac:dyDescent="0.35"/>
  <cols>
    <col min="1" max="1" width="13.453125" style="1" customWidth="1"/>
    <col min="2" max="4" width="9" style="1"/>
    <col min="5" max="5" width="9" style="1" customWidth="1"/>
    <col min="6" max="10" width="9" style="1"/>
    <col min="11" max="11" width="15.453125" style="1" customWidth="1"/>
    <col min="12" max="12" width="9" style="2"/>
    <col min="13" max="21" width="9" style="1"/>
    <col min="22" max="22" width="54" style="1" hidden="1" customWidth="1"/>
    <col min="23" max="16384" width="9" style="1"/>
  </cols>
  <sheetData>
    <row r="1" spans="2:22" x14ac:dyDescent="0.35">
      <c r="V1" s="3" t="s">
        <v>0</v>
      </c>
    </row>
    <row r="2" spans="2:22" x14ac:dyDescent="0.35">
      <c r="V2" s="3" t="s">
        <v>1</v>
      </c>
    </row>
    <row r="3" spans="2:22" x14ac:dyDescent="0.35">
      <c r="V3" s="3" t="s">
        <v>2</v>
      </c>
    </row>
    <row r="4" spans="2:22" x14ac:dyDescent="0.35">
      <c r="V4" s="3" t="s">
        <v>3</v>
      </c>
    </row>
    <row r="5" spans="2:22" x14ac:dyDescent="0.35">
      <c r="V5" s="3" t="s">
        <v>4</v>
      </c>
    </row>
    <row r="6" spans="2:22" x14ac:dyDescent="0.35">
      <c r="V6" s="3" t="s">
        <v>5</v>
      </c>
    </row>
    <row r="7" spans="2:22" x14ac:dyDescent="0.35">
      <c r="V7" s="3" t="s">
        <v>6</v>
      </c>
    </row>
    <row r="8" spans="2:22" x14ac:dyDescent="0.35">
      <c r="V8" s="3" t="s">
        <v>7</v>
      </c>
    </row>
    <row r="9" spans="2:22" x14ac:dyDescent="0.35">
      <c r="V9" s="3" t="s">
        <v>8</v>
      </c>
    </row>
    <row r="10" spans="2:22" x14ac:dyDescent="0.35">
      <c r="P10" s="44"/>
      <c r="V10" s="3" t="s">
        <v>9</v>
      </c>
    </row>
    <row r="11" spans="2:22" x14ac:dyDescent="0.35">
      <c r="G11" s="4"/>
      <c r="V11" s="3" t="s">
        <v>10</v>
      </c>
    </row>
    <row r="12" spans="2:22" x14ac:dyDescent="0.35">
      <c r="B12" s="5"/>
      <c r="C12" s="5"/>
      <c r="D12" s="5"/>
      <c r="E12" s="5"/>
      <c r="F12" s="5"/>
      <c r="G12" s="4"/>
      <c r="M12" s="6"/>
      <c r="N12" s="7"/>
      <c r="V12" s="3" t="s">
        <v>11</v>
      </c>
    </row>
    <row r="13" spans="2:22" ht="15" thickBot="1" x14ac:dyDescent="0.4">
      <c r="G13" s="4"/>
      <c r="V13" s="3" t="s">
        <v>12</v>
      </c>
    </row>
    <row r="14" spans="2:22" ht="15.5" thickTop="1" thickBot="1" x14ac:dyDescent="0.4">
      <c r="E14" s="8" t="s">
        <v>13</v>
      </c>
      <c r="F14" s="607" t="s">
        <v>14</v>
      </c>
      <c r="G14" s="608"/>
      <c r="H14" s="608"/>
      <c r="I14" s="608"/>
      <c r="J14" s="608"/>
      <c r="K14" s="608"/>
      <c r="L14" s="609"/>
      <c r="V14" s="3" t="s">
        <v>15</v>
      </c>
    </row>
    <row r="15" spans="2:22" ht="15" thickBot="1" x14ac:dyDescent="0.4">
      <c r="E15" s="9"/>
      <c r="F15" s="10"/>
      <c r="G15" s="11"/>
      <c r="H15" s="10"/>
      <c r="I15" s="10"/>
      <c r="J15" s="10"/>
      <c r="V15" s="3" t="s">
        <v>16</v>
      </c>
    </row>
    <row r="16" spans="2:22" ht="15.5" thickTop="1" thickBot="1" x14ac:dyDescent="0.4">
      <c r="E16" s="12" t="s">
        <v>17</v>
      </c>
      <c r="F16" s="610" t="s">
        <v>18</v>
      </c>
      <c r="G16" s="611"/>
      <c r="H16" s="611"/>
      <c r="I16" s="611"/>
      <c r="J16" s="612"/>
      <c r="V16" s="3" t="s">
        <v>19</v>
      </c>
    </row>
    <row r="17" spans="1:22" ht="15" thickBot="1" x14ac:dyDescent="0.4">
      <c r="E17" s="13"/>
      <c r="V17" s="3" t="s">
        <v>20</v>
      </c>
    </row>
    <row r="18" spans="1:22" ht="15.5" thickTop="1" thickBot="1" x14ac:dyDescent="0.4">
      <c r="E18" s="12" t="s">
        <v>21</v>
      </c>
      <c r="F18" s="613" t="s">
        <v>686</v>
      </c>
      <c r="G18" s="614"/>
      <c r="H18" s="614"/>
      <c r="I18" s="614"/>
      <c r="J18" s="615"/>
      <c r="V18" s="3" t="s">
        <v>22</v>
      </c>
    </row>
    <row r="19" spans="1:22" ht="12.75" customHeight="1" thickBot="1" x14ac:dyDescent="0.4">
      <c r="E19" s="13"/>
      <c r="V19" s="3" t="s">
        <v>23</v>
      </c>
    </row>
    <row r="20" spans="1:22" ht="15.5" thickTop="1" thickBot="1" x14ac:dyDescent="0.4">
      <c r="E20" s="12" t="s">
        <v>24</v>
      </c>
      <c r="F20" s="613"/>
      <c r="G20" s="614"/>
      <c r="H20" s="614"/>
      <c r="I20" s="614"/>
      <c r="J20" s="615"/>
      <c r="V20" s="3" t="s">
        <v>25</v>
      </c>
    </row>
    <row r="21" spans="1:22" ht="15" thickBot="1" x14ac:dyDescent="0.4">
      <c r="E21" s="14"/>
      <c r="F21" s="10"/>
      <c r="G21" s="11"/>
      <c r="H21" s="10"/>
      <c r="I21" s="10"/>
      <c r="J21" s="10"/>
      <c r="V21" s="3" t="s">
        <v>26</v>
      </c>
    </row>
    <row r="22" spans="1:22" ht="15.5" thickTop="1" thickBot="1" x14ac:dyDescent="0.4">
      <c r="E22" s="8" t="s">
        <v>27</v>
      </c>
      <c r="F22" s="613"/>
      <c r="G22" s="614"/>
      <c r="H22" s="614"/>
      <c r="I22" s="614"/>
      <c r="J22" s="615"/>
      <c r="V22" s="3" t="s">
        <v>28</v>
      </c>
    </row>
    <row r="23" spans="1:22" ht="15" thickBot="1" x14ac:dyDescent="0.4">
      <c r="E23" s="14"/>
      <c r="F23" s="10"/>
      <c r="G23" s="11"/>
      <c r="H23" s="10"/>
      <c r="I23" s="10"/>
      <c r="J23" s="10"/>
      <c r="V23" s="3" t="s">
        <v>29</v>
      </c>
    </row>
    <row r="24" spans="1:22" ht="15.5" thickTop="1" thickBot="1" x14ac:dyDescent="0.4">
      <c r="E24" s="8" t="s">
        <v>30</v>
      </c>
      <c r="F24" s="604"/>
      <c r="G24" s="605"/>
      <c r="H24" s="605"/>
      <c r="I24" s="605"/>
      <c r="J24" s="606"/>
      <c r="V24" s="3" t="s">
        <v>31</v>
      </c>
    </row>
    <row r="25" spans="1:22" x14ac:dyDescent="0.35">
      <c r="E25" s="14"/>
      <c r="F25" s="10"/>
      <c r="G25" s="11"/>
      <c r="H25" s="10"/>
      <c r="I25" s="10"/>
      <c r="J25" s="10"/>
      <c r="V25" s="3" t="s">
        <v>32</v>
      </c>
    </row>
    <row r="26" spans="1:22" x14ac:dyDescent="0.35">
      <c r="A26" s="15" t="s">
        <v>33</v>
      </c>
      <c r="E26" s="8"/>
      <c r="I26" s="10"/>
      <c r="J26" s="10"/>
      <c r="V26" s="3" t="s">
        <v>34</v>
      </c>
    </row>
    <row r="27" spans="1:22" x14ac:dyDescent="0.35">
      <c r="A27" s="16"/>
      <c r="B27" s="17"/>
      <c r="C27" s="17"/>
      <c r="D27" s="17"/>
      <c r="E27" s="18"/>
      <c r="F27" s="19"/>
      <c r="G27" s="19"/>
      <c r="H27" s="19"/>
      <c r="I27" s="19"/>
      <c r="J27" s="19"/>
      <c r="K27" s="17"/>
      <c r="L27" s="20"/>
      <c r="M27" s="17"/>
      <c r="N27" s="17"/>
      <c r="O27" s="17"/>
      <c r="P27" s="17"/>
      <c r="Q27" s="17"/>
      <c r="R27" s="17"/>
      <c r="S27" s="17"/>
      <c r="T27" s="17"/>
      <c r="V27" s="3" t="s">
        <v>35</v>
      </c>
    </row>
    <row r="28" spans="1:22" x14ac:dyDescent="0.35">
      <c r="A28" s="16" t="s">
        <v>36</v>
      </c>
      <c r="B28" s="17"/>
      <c r="C28" s="17"/>
      <c r="D28" s="17"/>
      <c r="E28" s="18"/>
      <c r="F28" s="19"/>
      <c r="G28" s="19"/>
      <c r="H28" s="19"/>
      <c r="I28" s="19"/>
      <c r="J28" s="19"/>
      <c r="K28" s="17"/>
      <c r="L28" s="20"/>
      <c r="M28" s="17"/>
      <c r="N28" s="17"/>
      <c r="O28" s="17"/>
      <c r="P28" s="17"/>
      <c r="Q28" s="17"/>
      <c r="R28" s="17"/>
      <c r="S28" s="17"/>
      <c r="T28" s="17"/>
      <c r="V28" s="3" t="s">
        <v>37</v>
      </c>
    </row>
    <row r="29" spans="1:22" ht="29.25" customHeight="1" x14ac:dyDescent="0.35">
      <c r="A29" s="21" t="s">
        <v>38</v>
      </c>
      <c r="B29" s="17"/>
      <c r="C29" s="17"/>
      <c r="D29" s="17"/>
      <c r="E29" s="18"/>
      <c r="F29" s="19"/>
      <c r="G29" s="19"/>
      <c r="H29" s="19"/>
      <c r="I29" s="19"/>
      <c r="J29" s="19"/>
      <c r="K29" s="17"/>
      <c r="L29" s="20"/>
      <c r="M29" s="17"/>
      <c r="N29" s="17"/>
      <c r="O29" s="17"/>
      <c r="P29" s="17"/>
      <c r="Q29" s="17"/>
      <c r="R29" s="17"/>
      <c r="S29" s="17"/>
      <c r="T29" s="17"/>
      <c r="V29" s="3" t="s">
        <v>39</v>
      </c>
    </row>
    <row r="30" spans="1:22" ht="17.25" customHeight="1" thickBot="1" x14ac:dyDescent="0.4">
      <c r="A30" s="592" t="s">
        <v>40</v>
      </c>
      <c r="B30" s="592"/>
      <c r="C30" s="592"/>
      <c r="D30" s="592"/>
      <c r="E30" s="592"/>
      <c r="F30" s="592"/>
      <c r="G30" s="592"/>
      <c r="H30" s="592"/>
      <c r="I30" s="592"/>
      <c r="J30" s="592"/>
      <c r="K30" s="592"/>
      <c r="M30"/>
      <c r="N30"/>
      <c r="O30"/>
      <c r="P30"/>
      <c r="Q30" s="17"/>
      <c r="R30" s="17"/>
      <c r="S30" s="17"/>
      <c r="T30" s="17"/>
      <c r="V30" s="3" t="s">
        <v>41</v>
      </c>
    </row>
    <row r="31" spans="1:22" ht="17.25" customHeight="1" thickBot="1" x14ac:dyDescent="0.4">
      <c r="A31" s="592" t="s">
        <v>42</v>
      </c>
      <c r="B31" s="598"/>
      <c r="C31" s="598"/>
      <c r="D31" s="598"/>
      <c r="E31" s="598"/>
      <c r="F31" s="598"/>
      <c r="G31" s="598"/>
      <c r="H31" s="598"/>
      <c r="I31" s="598"/>
      <c r="J31" s="598"/>
      <c r="K31" s="598"/>
      <c r="L31" s="354">
        <v>2019</v>
      </c>
      <c r="M31"/>
      <c r="N31"/>
      <c r="O31"/>
      <c r="P31"/>
      <c r="Q31" s="17"/>
      <c r="R31" s="17"/>
      <c r="S31" s="17"/>
      <c r="T31" s="17"/>
      <c r="V31" s="3" t="s">
        <v>43</v>
      </c>
    </row>
    <row r="32" spans="1:22" ht="17.25" customHeight="1" thickBot="1" x14ac:dyDescent="0.4">
      <c r="A32" s="22"/>
      <c r="B32" s="23"/>
      <c r="C32" s="23"/>
      <c r="D32" s="23"/>
      <c r="E32" s="23"/>
      <c r="F32" s="23"/>
      <c r="G32" s="23"/>
      <c r="H32" s="23"/>
      <c r="I32" s="23"/>
      <c r="J32" s="23"/>
      <c r="K32" s="23"/>
      <c r="L32" s="24"/>
      <c r="M32"/>
      <c r="N32"/>
      <c r="O32"/>
      <c r="P32"/>
      <c r="Q32" s="17"/>
      <c r="R32" s="17"/>
      <c r="S32" s="17"/>
      <c r="T32" s="17"/>
      <c r="V32" s="3" t="s">
        <v>44</v>
      </c>
    </row>
    <row r="33" spans="1:22" ht="27" customHeight="1" x14ac:dyDescent="0.35">
      <c r="A33" s="592" t="s">
        <v>45</v>
      </c>
      <c r="B33" s="598"/>
      <c r="C33" s="598"/>
      <c r="D33" s="598"/>
      <c r="E33" s="598"/>
      <c r="F33" s="598"/>
      <c r="G33" s="598"/>
      <c r="H33" s="598"/>
      <c r="I33" s="598"/>
      <c r="J33" s="598"/>
      <c r="K33" s="598"/>
      <c r="L33" s="599">
        <v>2019</v>
      </c>
      <c r="M33"/>
      <c r="N33"/>
      <c r="O33"/>
      <c r="P33"/>
      <c r="Q33" s="17"/>
      <c r="R33" s="17"/>
      <c r="S33" s="17"/>
      <c r="T33" s="17"/>
      <c r="V33" s="3" t="s">
        <v>46</v>
      </c>
    </row>
    <row r="34" spans="1:22" ht="18" customHeight="1" x14ac:dyDescent="0.35">
      <c r="A34" s="592" t="s">
        <v>47</v>
      </c>
      <c r="B34" s="598"/>
      <c r="C34" s="598"/>
      <c r="D34" s="598"/>
      <c r="E34" s="598"/>
      <c r="F34" s="598"/>
      <c r="G34" s="598"/>
      <c r="H34" s="598"/>
      <c r="I34" s="598"/>
      <c r="J34" s="598"/>
      <c r="K34" s="598"/>
      <c r="L34" s="600"/>
      <c r="M34"/>
      <c r="N34"/>
      <c r="O34"/>
      <c r="P34"/>
      <c r="Q34" s="17"/>
      <c r="R34" s="17"/>
      <c r="S34" s="17"/>
      <c r="T34" s="17"/>
      <c r="V34" s="3" t="s">
        <v>14</v>
      </c>
    </row>
    <row r="35" spans="1:22" ht="30" customHeight="1" x14ac:dyDescent="0.35">
      <c r="A35" s="602" t="s">
        <v>48</v>
      </c>
      <c r="B35" s="603"/>
      <c r="C35" s="603"/>
      <c r="D35" s="603"/>
      <c r="E35" s="603"/>
      <c r="F35" s="603"/>
      <c r="G35" s="603"/>
      <c r="H35" s="603"/>
      <c r="I35" s="603"/>
      <c r="J35" s="603"/>
      <c r="K35" s="603"/>
      <c r="L35" s="600"/>
      <c r="M35"/>
      <c r="N35"/>
      <c r="O35"/>
      <c r="P35"/>
      <c r="Q35" s="17"/>
      <c r="R35" s="17"/>
      <c r="S35" s="17"/>
      <c r="T35" s="17"/>
      <c r="V35" s="3" t="s">
        <v>49</v>
      </c>
    </row>
    <row r="36" spans="1:22" ht="33" customHeight="1" thickBot="1" x14ac:dyDescent="0.4">
      <c r="A36" s="602" t="s">
        <v>50</v>
      </c>
      <c r="B36" s="603"/>
      <c r="C36" s="603"/>
      <c r="D36" s="603"/>
      <c r="E36" s="603"/>
      <c r="F36" s="603"/>
      <c r="G36" s="603"/>
      <c r="H36" s="603"/>
      <c r="I36" s="603"/>
      <c r="J36" s="603"/>
      <c r="K36" s="603"/>
      <c r="L36" s="601"/>
      <c r="M36"/>
      <c r="N36"/>
      <c r="O36"/>
      <c r="P36"/>
      <c r="Q36" s="17"/>
      <c r="R36" s="17"/>
      <c r="S36" s="17"/>
      <c r="T36" s="17"/>
      <c r="V36" s="3" t="s">
        <v>51</v>
      </c>
    </row>
    <row r="37" spans="1:22" ht="16.5" customHeight="1" x14ac:dyDescent="0.35">
      <c r="A37" s="592" t="s">
        <v>52</v>
      </c>
      <c r="B37" s="598"/>
      <c r="C37" s="598"/>
      <c r="D37" s="598"/>
      <c r="E37" s="598"/>
      <c r="F37" s="598"/>
      <c r="G37" s="598"/>
      <c r="H37" s="598"/>
      <c r="I37" s="598"/>
      <c r="J37" s="598"/>
      <c r="K37" s="598"/>
      <c r="L37" s="24"/>
      <c r="M37"/>
      <c r="N37"/>
      <c r="O37"/>
      <c r="P37"/>
      <c r="Q37" s="17"/>
      <c r="R37" s="17"/>
      <c r="S37" s="17"/>
      <c r="T37" s="17"/>
      <c r="V37" s="3" t="s">
        <v>53</v>
      </c>
    </row>
    <row r="38" spans="1:22" x14ac:dyDescent="0.35">
      <c r="A38" s="16"/>
      <c r="B38" s="17"/>
      <c r="C38" s="17"/>
      <c r="D38" s="17"/>
      <c r="E38" s="18"/>
      <c r="F38" s="19"/>
      <c r="G38" s="19"/>
      <c r="H38" s="19"/>
      <c r="I38" s="19"/>
      <c r="J38" s="19"/>
      <c r="K38" s="17"/>
      <c r="L38" s="20"/>
      <c r="N38" s="17"/>
      <c r="O38" s="17"/>
      <c r="P38" s="17"/>
      <c r="Q38" s="17"/>
      <c r="R38" s="17"/>
      <c r="S38" s="17"/>
      <c r="T38" s="17"/>
      <c r="V38" s="3" t="s">
        <v>54</v>
      </c>
    </row>
    <row r="39" spans="1:22" x14ac:dyDescent="0.35">
      <c r="A39" s="21" t="s">
        <v>55</v>
      </c>
      <c r="B39" s="17"/>
      <c r="C39" s="17"/>
      <c r="D39" s="17"/>
      <c r="E39" s="18"/>
      <c r="F39" s="19"/>
      <c r="G39" s="19"/>
      <c r="H39" s="19"/>
      <c r="I39" s="19"/>
      <c r="J39" s="19"/>
      <c r="K39" s="17"/>
      <c r="L39" s="20"/>
      <c r="N39" s="17"/>
      <c r="O39" s="17"/>
      <c r="P39" s="17"/>
      <c r="Q39" s="17"/>
      <c r="R39" s="17"/>
      <c r="S39" s="17"/>
      <c r="T39" s="17"/>
      <c r="V39" s="3" t="s">
        <v>56</v>
      </c>
    </row>
    <row r="40" spans="1:22" ht="15" thickBot="1" x14ac:dyDescent="0.4">
      <c r="A40" s="592" t="s">
        <v>57</v>
      </c>
      <c r="B40" s="592"/>
      <c r="C40" s="592"/>
      <c r="D40" s="592"/>
      <c r="E40" s="592"/>
      <c r="F40" s="592"/>
      <c r="G40" s="592"/>
      <c r="H40" s="592"/>
      <c r="I40" s="592"/>
      <c r="J40" s="592"/>
      <c r="K40" s="592"/>
      <c r="L40" s="20"/>
      <c r="N40" s="17"/>
      <c r="O40" s="17"/>
      <c r="P40" s="17"/>
      <c r="Q40" s="17"/>
      <c r="R40" s="17"/>
      <c r="S40" s="17"/>
      <c r="T40" s="17"/>
      <c r="V40" s="3" t="s">
        <v>58</v>
      </c>
    </row>
    <row r="41" spans="1:22" ht="15" thickBot="1" x14ac:dyDescent="0.4">
      <c r="A41" s="592" t="s">
        <v>42</v>
      </c>
      <c r="B41" s="592"/>
      <c r="C41" s="592"/>
      <c r="D41" s="592"/>
      <c r="E41" s="592"/>
      <c r="F41" s="592"/>
      <c r="G41" s="592"/>
      <c r="H41" s="592"/>
      <c r="I41" s="592"/>
      <c r="J41" s="592"/>
      <c r="K41" s="592"/>
      <c r="L41" s="354">
        <v>2019</v>
      </c>
      <c r="N41" s="25"/>
      <c r="O41" s="17"/>
      <c r="P41" s="17"/>
      <c r="Q41" s="17"/>
      <c r="R41" s="17"/>
      <c r="S41" s="17"/>
      <c r="T41" s="17"/>
      <c r="V41" s="3" t="s">
        <v>59</v>
      </c>
    </row>
    <row r="42" spans="1:22" ht="15" thickBot="1" x14ac:dyDescent="0.4">
      <c r="A42" s="22"/>
      <c r="B42" s="22"/>
      <c r="C42" s="22"/>
      <c r="D42" s="22"/>
      <c r="E42" s="22"/>
      <c r="F42" s="22"/>
      <c r="G42" s="22"/>
      <c r="H42" s="22"/>
      <c r="I42" s="22"/>
      <c r="J42" s="22"/>
      <c r="K42" s="22"/>
      <c r="L42" s="24"/>
      <c r="N42" s="25"/>
      <c r="O42" s="17"/>
      <c r="P42" s="17"/>
      <c r="Q42" s="17"/>
      <c r="R42" s="17"/>
      <c r="S42" s="17"/>
      <c r="T42" s="17"/>
      <c r="V42" s="3" t="s">
        <v>60</v>
      </c>
    </row>
    <row r="43" spans="1:22" ht="27.75" customHeight="1" x14ac:dyDescent="0.35">
      <c r="A43" s="592" t="s">
        <v>45</v>
      </c>
      <c r="B43" s="598"/>
      <c r="C43" s="598"/>
      <c r="D43" s="598"/>
      <c r="E43" s="598"/>
      <c r="F43" s="598"/>
      <c r="G43" s="598"/>
      <c r="H43" s="598"/>
      <c r="I43" s="598"/>
      <c r="J43" s="598"/>
      <c r="K43" s="598"/>
      <c r="L43" s="599">
        <v>2019</v>
      </c>
      <c r="N43" s="25"/>
      <c r="O43" s="17"/>
      <c r="P43" s="17"/>
      <c r="Q43" s="17"/>
      <c r="R43" s="17"/>
      <c r="S43" s="17"/>
      <c r="T43" s="17"/>
      <c r="V43" s="3" t="s">
        <v>61</v>
      </c>
    </row>
    <row r="44" spans="1:22" ht="18.75" customHeight="1" x14ac:dyDescent="0.35">
      <c r="A44" s="592" t="s">
        <v>47</v>
      </c>
      <c r="B44" s="598"/>
      <c r="C44" s="598"/>
      <c r="D44" s="598"/>
      <c r="E44" s="598"/>
      <c r="F44" s="598"/>
      <c r="G44" s="598"/>
      <c r="H44" s="598"/>
      <c r="I44" s="598"/>
      <c r="J44" s="598"/>
      <c r="K44" s="598"/>
      <c r="L44" s="600"/>
      <c r="N44" s="25"/>
      <c r="O44" s="17"/>
      <c r="P44" s="17"/>
      <c r="Q44" s="17"/>
      <c r="R44" s="17"/>
      <c r="S44" s="17"/>
      <c r="T44" s="17"/>
      <c r="V44" s="3" t="s">
        <v>62</v>
      </c>
    </row>
    <row r="45" spans="1:22" ht="31.5" customHeight="1" x14ac:dyDescent="0.35">
      <c r="A45" s="602" t="s">
        <v>48</v>
      </c>
      <c r="B45" s="603"/>
      <c r="C45" s="603"/>
      <c r="D45" s="603"/>
      <c r="E45" s="603"/>
      <c r="F45" s="603"/>
      <c r="G45" s="603"/>
      <c r="H45" s="603"/>
      <c r="I45" s="603"/>
      <c r="J45" s="603"/>
      <c r="K45" s="603"/>
      <c r="L45" s="600"/>
      <c r="N45" s="25"/>
      <c r="O45" s="17"/>
      <c r="P45" s="17"/>
      <c r="Q45" s="17"/>
      <c r="R45" s="17"/>
      <c r="S45" s="17"/>
      <c r="T45" s="17"/>
      <c r="V45" s="3" t="s">
        <v>63</v>
      </c>
    </row>
    <row r="46" spans="1:22" ht="28.5" customHeight="1" thickBot="1" x14ac:dyDescent="0.4">
      <c r="A46" s="602" t="s">
        <v>50</v>
      </c>
      <c r="B46" s="603"/>
      <c r="C46" s="603"/>
      <c r="D46" s="603"/>
      <c r="E46" s="603"/>
      <c r="F46" s="603"/>
      <c r="G46" s="603"/>
      <c r="H46" s="603"/>
      <c r="I46" s="603"/>
      <c r="J46" s="603"/>
      <c r="K46" s="603"/>
      <c r="L46" s="601"/>
      <c r="N46" s="25"/>
      <c r="O46" s="17"/>
      <c r="P46" s="17"/>
      <c r="Q46" s="17"/>
      <c r="R46" s="17"/>
      <c r="S46" s="17"/>
      <c r="T46" s="17"/>
      <c r="V46" s="3" t="s">
        <v>64</v>
      </c>
    </row>
    <row r="47" spans="1:22" x14ac:dyDescent="0.35">
      <c r="A47" s="26"/>
      <c r="B47" s="17"/>
      <c r="C47" s="17"/>
      <c r="D47" s="17"/>
      <c r="E47" s="18"/>
      <c r="F47" s="19"/>
      <c r="G47" s="19"/>
      <c r="H47" s="19"/>
      <c r="I47" s="19"/>
      <c r="J47" s="19"/>
      <c r="K47" s="17"/>
      <c r="L47" s="24"/>
      <c r="N47" s="25"/>
      <c r="O47" s="17"/>
      <c r="P47" s="17"/>
      <c r="Q47" s="17"/>
      <c r="R47" s="17"/>
      <c r="S47" s="17"/>
      <c r="T47" s="17"/>
      <c r="V47" s="3" t="s">
        <v>65</v>
      </c>
    </row>
    <row r="48" spans="1:22" ht="15" thickBot="1" x14ac:dyDescent="0.4">
      <c r="A48" s="21" t="s">
        <v>66</v>
      </c>
      <c r="B48" s="17"/>
      <c r="C48" s="17"/>
      <c r="D48" s="17"/>
      <c r="E48" s="18"/>
      <c r="F48" s="19"/>
      <c r="G48" s="19"/>
      <c r="H48" s="19"/>
      <c r="I48" s="19"/>
      <c r="J48" s="19"/>
      <c r="K48" s="17"/>
      <c r="L48" s="24"/>
      <c r="N48" s="25"/>
      <c r="O48" s="17"/>
      <c r="P48" s="17"/>
      <c r="Q48" s="17"/>
      <c r="R48" s="17"/>
      <c r="S48" s="17"/>
      <c r="T48" s="17"/>
      <c r="V48" s="3" t="s">
        <v>67</v>
      </c>
    </row>
    <row r="49" spans="1:22" ht="16.5" customHeight="1" thickBot="1" x14ac:dyDescent="0.4">
      <c r="A49" s="591" t="s">
        <v>68</v>
      </c>
      <c r="B49" s="591"/>
      <c r="C49" s="591"/>
      <c r="D49" s="591"/>
      <c r="E49" s="591"/>
      <c r="F49" s="591"/>
      <c r="G49" s="591"/>
      <c r="H49" s="591"/>
      <c r="I49" s="591"/>
      <c r="J49" s="591"/>
      <c r="K49" s="591"/>
      <c r="L49" s="27">
        <v>2018</v>
      </c>
      <c r="N49" s="25"/>
      <c r="O49" s="17"/>
      <c r="P49" s="17"/>
      <c r="Q49" s="17"/>
      <c r="R49" s="17"/>
      <c r="S49" s="17"/>
      <c r="T49" s="17"/>
      <c r="V49" s="3" t="s">
        <v>69</v>
      </c>
    </row>
    <row r="50" spans="1:22" x14ac:dyDescent="0.35">
      <c r="A50" s="28" t="s">
        <v>70</v>
      </c>
      <c r="B50" s="29"/>
      <c r="C50" s="29"/>
      <c r="D50" s="29"/>
      <c r="E50" s="29"/>
      <c r="F50" s="29"/>
      <c r="G50" s="29"/>
      <c r="H50" s="29"/>
      <c r="I50" s="29"/>
      <c r="J50" s="29"/>
      <c r="K50" s="29"/>
      <c r="L50" s="30"/>
      <c r="N50" s="25"/>
      <c r="O50" s="17"/>
      <c r="P50" s="17"/>
      <c r="Q50" s="17"/>
      <c r="R50" s="17"/>
      <c r="S50" s="17"/>
      <c r="T50" s="17"/>
      <c r="V50" s="3" t="s">
        <v>71</v>
      </c>
    </row>
    <row r="51" spans="1:22" x14ac:dyDescent="0.35">
      <c r="A51" s="26"/>
      <c r="B51" s="17"/>
      <c r="C51" s="17"/>
      <c r="D51" s="17"/>
      <c r="E51" s="18"/>
      <c r="F51" s="19"/>
      <c r="G51" s="19"/>
      <c r="H51" s="19"/>
      <c r="I51" s="19"/>
      <c r="J51" s="19"/>
      <c r="K51" s="17"/>
      <c r="L51" s="20"/>
      <c r="N51" s="17"/>
      <c r="O51" s="17"/>
      <c r="P51" s="17"/>
      <c r="Q51" s="17"/>
      <c r="R51" s="17"/>
      <c r="S51" s="17"/>
      <c r="T51" s="17"/>
      <c r="V51" s="3" t="s">
        <v>72</v>
      </c>
    </row>
    <row r="52" spans="1:22" ht="15" thickBot="1" x14ac:dyDescent="0.4">
      <c r="A52" s="21" t="s">
        <v>73</v>
      </c>
      <c r="B52" s="17"/>
      <c r="C52" s="17"/>
      <c r="D52" s="17"/>
      <c r="E52" s="18"/>
      <c r="F52" s="19"/>
      <c r="G52" s="19"/>
      <c r="H52" s="19"/>
      <c r="I52" s="19"/>
      <c r="J52" s="19"/>
      <c r="K52" s="17"/>
      <c r="L52" s="20"/>
      <c r="N52" s="17"/>
      <c r="O52" s="17"/>
      <c r="P52" s="17"/>
      <c r="Q52" s="17"/>
      <c r="R52" s="17"/>
      <c r="S52" s="17"/>
      <c r="T52" s="17"/>
      <c r="V52" s="3" t="s">
        <v>74</v>
      </c>
    </row>
    <row r="53" spans="1:22" ht="35.25" customHeight="1" thickBot="1" x14ac:dyDescent="0.4">
      <c r="A53" s="592" t="s">
        <v>75</v>
      </c>
      <c r="B53" s="592"/>
      <c r="C53" s="592"/>
      <c r="D53" s="592"/>
      <c r="E53" s="592"/>
      <c r="F53" s="592"/>
      <c r="G53" s="592"/>
      <c r="H53" s="592"/>
      <c r="I53" s="592"/>
      <c r="J53" s="592"/>
      <c r="K53" s="593"/>
      <c r="L53" s="27">
        <v>2017</v>
      </c>
      <c r="N53" s="25"/>
      <c r="O53" s="17"/>
      <c r="P53" s="17"/>
      <c r="Q53" s="17"/>
      <c r="R53" s="17"/>
      <c r="S53" s="17"/>
      <c r="T53" s="17"/>
      <c r="V53" s="3" t="s">
        <v>76</v>
      </c>
    </row>
    <row r="54" spans="1:22" x14ac:dyDescent="0.35">
      <c r="A54" s="26"/>
      <c r="B54" s="17"/>
      <c r="C54" s="17"/>
      <c r="D54" s="17"/>
      <c r="E54" s="18"/>
      <c r="F54" s="19"/>
      <c r="G54" s="19"/>
      <c r="H54" s="19"/>
      <c r="I54" s="19"/>
      <c r="J54" s="19"/>
      <c r="K54" s="17"/>
      <c r="L54" s="20"/>
      <c r="N54" s="17"/>
      <c r="O54" s="17"/>
      <c r="P54" s="17"/>
      <c r="Q54" s="17"/>
      <c r="R54" s="17"/>
      <c r="S54" s="17"/>
      <c r="T54" s="17"/>
      <c r="V54" s="3" t="s">
        <v>77</v>
      </c>
    </row>
    <row r="55" spans="1:22" x14ac:dyDescent="0.35">
      <c r="A55" s="16" t="s">
        <v>78</v>
      </c>
      <c r="B55" s="17"/>
      <c r="C55" s="17"/>
      <c r="D55" s="17"/>
      <c r="E55" s="18"/>
      <c r="F55" s="19"/>
      <c r="G55" s="19"/>
      <c r="H55" s="19"/>
      <c r="I55" s="19"/>
      <c r="J55" s="19"/>
      <c r="K55" s="17"/>
      <c r="L55" s="20"/>
      <c r="N55" s="17"/>
      <c r="O55" s="17"/>
      <c r="P55" s="17"/>
      <c r="Q55" s="17"/>
      <c r="R55" s="17"/>
      <c r="S55" s="17"/>
      <c r="T55" s="17"/>
      <c r="V55" s="3" t="s">
        <v>79</v>
      </c>
    </row>
    <row r="56" spans="1:22" x14ac:dyDescent="0.35">
      <c r="A56" s="26"/>
      <c r="B56" s="17"/>
      <c r="C56" s="17"/>
      <c r="D56" s="17"/>
      <c r="E56" s="18"/>
      <c r="F56" s="19"/>
      <c r="G56" s="19"/>
      <c r="H56" s="19"/>
      <c r="I56" s="19"/>
      <c r="J56" s="19"/>
      <c r="K56" s="17"/>
      <c r="L56" s="20"/>
      <c r="N56" s="17"/>
      <c r="O56" s="17"/>
      <c r="P56" s="17"/>
      <c r="Q56" s="17"/>
      <c r="R56" s="17"/>
      <c r="S56" s="17"/>
      <c r="T56" s="17"/>
      <c r="V56" s="3" t="s">
        <v>80</v>
      </c>
    </row>
    <row r="57" spans="1:22" ht="15" thickBot="1" x14ac:dyDescent="0.4">
      <c r="A57" s="21" t="s">
        <v>81</v>
      </c>
      <c r="B57" s="17"/>
      <c r="C57" s="17"/>
      <c r="D57" s="17"/>
      <c r="E57" s="18"/>
      <c r="F57" s="19"/>
      <c r="G57" s="19"/>
      <c r="H57" s="19"/>
      <c r="I57" s="19"/>
      <c r="J57" s="19"/>
      <c r="K57" s="17"/>
      <c r="L57" s="20"/>
      <c r="N57" s="17"/>
      <c r="O57" s="17"/>
      <c r="P57" s="17"/>
      <c r="Q57" s="17"/>
      <c r="R57" s="17"/>
      <c r="S57" s="17"/>
      <c r="T57" s="17"/>
      <c r="V57" s="3" t="s">
        <v>82</v>
      </c>
    </row>
    <row r="58" spans="1:22" ht="30.75" customHeight="1" thickBot="1" x14ac:dyDescent="0.4">
      <c r="A58" s="594" t="s">
        <v>83</v>
      </c>
      <c r="B58" s="594"/>
      <c r="C58" s="594"/>
      <c r="D58" s="594"/>
      <c r="E58" s="594"/>
      <c r="F58" s="594"/>
      <c r="G58" s="594"/>
      <c r="H58" s="594"/>
      <c r="I58" s="594"/>
      <c r="J58" s="594"/>
      <c r="K58" s="594"/>
      <c r="L58" s="27"/>
      <c r="N58" s="25"/>
      <c r="O58" s="17"/>
      <c r="P58" s="17"/>
      <c r="Q58" s="17"/>
      <c r="R58" s="17"/>
      <c r="S58" s="17"/>
      <c r="T58" s="17"/>
      <c r="V58" s="3" t="s">
        <v>84</v>
      </c>
    </row>
    <row r="59" spans="1:22" ht="15" customHeight="1" x14ac:dyDescent="0.35">
      <c r="A59" s="31"/>
      <c r="B59" s="31"/>
      <c r="C59" s="31"/>
      <c r="D59" s="31"/>
      <c r="E59" s="31"/>
      <c r="F59" s="31"/>
      <c r="G59" s="31"/>
      <c r="H59" s="31"/>
      <c r="I59" s="31"/>
      <c r="J59" s="31"/>
      <c r="K59" s="31"/>
      <c r="L59" s="24"/>
      <c r="N59" s="25"/>
      <c r="O59" s="17"/>
      <c r="P59" s="17"/>
      <c r="Q59" s="17"/>
      <c r="R59" s="17"/>
      <c r="S59" s="17"/>
      <c r="T59" s="17"/>
      <c r="V59" s="3" t="s">
        <v>85</v>
      </c>
    </row>
    <row r="60" spans="1:22" ht="15" thickBot="1" x14ac:dyDescent="0.4">
      <c r="A60" s="21" t="s">
        <v>86</v>
      </c>
      <c r="B60" s="17"/>
      <c r="C60" s="17"/>
      <c r="D60" s="17"/>
      <c r="E60" s="18"/>
      <c r="F60" s="19"/>
      <c r="G60" s="19"/>
      <c r="H60" s="19"/>
      <c r="I60" s="19"/>
      <c r="J60" s="19"/>
      <c r="K60" s="17"/>
      <c r="L60" s="20"/>
      <c r="N60" s="17"/>
      <c r="O60" s="17"/>
      <c r="P60" s="17"/>
      <c r="Q60" s="17"/>
      <c r="R60" s="17"/>
      <c r="S60" s="17"/>
      <c r="T60" s="17"/>
      <c r="V60" s="3" t="s">
        <v>87</v>
      </c>
    </row>
    <row r="61" spans="1:22" ht="45" customHeight="1" thickBot="1" x14ac:dyDescent="0.4">
      <c r="A61" s="595" t="s">
        <v>88</v>
      </c>
      <c r="B61" s="595"/>
      <c r="C61" s="595"/>
      <c r="D61" s="595"/>
      <c r="E61" s="595"/>
      <c r="F61" s="595"/>
      <c r="G61" s="595"/>
      <c r="H61" s="595"/>
      <c r="I61" s="595"/>
      <c r="J61" s="595"/>
      <c r="K61" s="595"/>
      <c r="L61" s="27"/>
      <c r="N61" s="25"/>
      <c r="O61" s="17"/>
      <c r="P61" s="17"/>
      <c r="Q61" s="17"/>
      <c r="R61" s="17"/>
      <c r="S61" s="17"/>
      <c r="T61" s="17"/>
      <c r="V61" s="3" t="s">
        <v>89</v>
      </c>
    </row>
    <row r="62" spans="1:22" x14ac:dyDescent="0.35">
      <c r="A62" s="32"/>
      <c r="B62" s="32"/>
      <c r="C62" s="32"/>
      <c r="D62" s="32"/>
      <c r="E62" s="32"/>
      <c r="F62" s="32"/>
      <c r="G62" s="32"/>
      <c r="H62" s="32"/>
      <c r="I62" s="32"/>
      <c r="J62" s="32"/>
      <c r="K62" s="32"/>
      <c r="L62" s="33"/>
      <c r="M62" s="13"/>
      <c r="N62" s="25"/>
      <c r="O62" s="17"/>
      <c r="P62" s="17"/>
      <c r="Q62" s="17"/>
      <c r="R62" s="17"/>
      <c r="S62" s="17"/>
      <c r="T62" s="17"/>
      <c r="V62" s="3" t="s">
        <v>90</v>
      </c>
    </row>
    <row r="63" spans="1:22" x14ac:dyDescent="0.35">
      <c r="E63" s="8"/>
      <c r="I63" s="10"/>
      <c r="J63" s="10"/>
      <c r="V63" s="3" t="s">
        <v>91</v>
      </c>
    </row>
    <row r="64" spans="1:22" x14ac:dyDescent="0.35">
      <c r="E64" s="8"/>
      <c r="I64" s="10"/>
      <c r="J64" s="10"/>
      <c r="V64" s="3" t="s">
        <v>92</v>
      </c>
    </row>
    <row r="65" spans="2:22" x14ac:dyDescent="0.35">
      <c r="B65" s="596" t="s">
        <v>93</v>
      </c>
      <c r="C65" s="596"/>
      <c r="D65" s="596"/>
      <c r="E65" s="596"/>
      <c r="F65" s="596"/>
      <c r="G65" s="596"/>
      <c r="H65" s="596"/>
      <c r="I65" s="596"/>
      <c r="J65" s="596"/>
      <c r="K65" s="596"/>
      <c r="L65" s="596"/>
      <c r="M65" s="596"/>
      <c r="V65" s="3" t="s">
        <v>94</v>
      </c>
    </row>
    <row r="66" spans="2:22" x14ac:dyDescent="0.35">
      <c r="V66" s="3" t="s">
        <v>95</v>
      </c>
    </row>
    <row r="67" spans="2:22" x14ac:dyDescent="0.35">
      <c r="B67" s="34" t="s">
        <v>96</v>
      </c>
      <c r="C67" s="35"/>
      <c r="D67" s="35"/>
      <c r="E67" s="35"/>
      <c r="F67" s="35"/>
      <c r="G67" s="35"/>
      <c r="H67" s="35"/>
      <c r="I67" s="35"/>
      <c r="J67" s="35"/>
      <c r="K67" s="35"/>
      <c r="L67" s="36"/>
      <c r="M67" s="35"/>
      <c r="N67" s="35"/>
      <c r="V67" s="3" t="s">
        <v>97</v>
      </c>
    </row>
    <row r="68" spans="2:22" ht="15" thickBot="1" x14ac:dyDescent="0.4">
      <c r="B68" s="35"/>
      <c r="C68" s="35"/>
      <c r="D68" s="35"/>
      <c r="E68" s="35"/>
      <c r="F68" s="35"/>
      <c r="G68" s="35"/>
      <c r="H68" s="35"/>
      <c r="I68" s="35"/>
      <c r="J68" s="35"/>
      <c r="K68" s="35"/>
      <c r="L68" s="36"/>
      <c r="M68" s="35"/>
      <c r="N68" s="35"/>
      <c r="V68" s="3" t="s">
        <v>98</v>
      </c>
    </row>
    <row r="69" spans="2:22" ht="15" thickBot="1" x14ac:dyDescent="0.4">
      <c r="B69" s="353"/>
      <c r="C69" s="597" t="s">
        <v>99</v>
      </c>
      <c r="D69" s="597"/>
      <c r="E69" s="597"/>
      <c r="F69" s="597"/>
      <c r="G69" s="597"/>
      <c r="H69" s="597"/>
      <c r="I69" s="597"/>
      <c r="J69" s="597"/>
      <c r="K69" s="597"/>
      <c r="L69" s="597"/>
      <c r="M69" s="35"/>
      <c r="N69" s="35"/>
      <c r="V69" s="3" t="s">
        <v>100</v>
      </c>
    </row>
    <row r="70" spans="2:22" ht="15" thickBot="1" x14ac:dyDescent="0.4">
      <c r="B70" s="35"/>
      <c r="C70" s="35"/>
      <c r="D70" s="35"/>
      <c r="E70" s="35"/>
      <c r="F70" s="35"/>
      <c r="G70" s="35"/>
      <c r="H70" s="35"/>
      <c r="I70" s="35"/>
      <c r="J70" s="35"/>
      <c r="K70" s="35"/>
      <c r="L70" s="36"/>
      <c r="M70" s="35"/>
      <c r="N70" s="35"/>
      <c r="V70" s="3" t="s">
        <v>101</v>
      </c>
    </row>
    <row r="71" spans="2:22" ht="15" thickBot="1" x14ac:dyDescent="0.4">
      <c r="B71" s="37"/>
      <c r="C71" s="585" t="s">
        <v>102</v>
      </c>
      <c r="D71" s="586"/>
      <c r="E71" s="586"/>
      <c r="F71" s="586"/>
      <c r="G71" s="586"/>
      <c r="H71" s="586"/>
      <c r="I71" s="586"/>
      <c r="J71" s="586"/>
      <c r="K71" s="586"/>
      <c r="L71" s="586"/>
      <c r="M71" s="586"/>
      <c r="N71" s="586"/>
      <c r="V71" s="3" t="s">
        <v>103</v>
      </c>
    </row>
    <row r="72" spans="2:22" ht="15" thickBot="1" x14ac:dyDescent="0.4">
      <c r="B72" s="38"/>
      <c r="C72" s="35"/>
      <c r="D72" s="35"/>
      <c r="E72" s="35"/>
      <c r="F72" s="35"/>
      <c r="G72" s="35"/>
      <c r="H72" s="35"/>
      <c r="I72" s="35"/>
      <c r="J72" s="35"/>
      <c r="K72" s="35"/>
      <c r="L72" s="36"/>
      <c r="M72" s="35"/>
      <c r="N72" s="35"/>
      <c r="V72" s="3" t="s">
        <v>104</v>
      </c>
    </row>
    <row r="73" spans="2:22" ht="15" thickBot="1" x14ac:dyDescent="0.4">
      <c r="B73" s="39"/>
      <c r="C73" s="587" t="s">
        <v>105</v>
      </c>
      <c r="D73" s="588"/>
      <c r="E73" s="588"/>
      <c r="F73" s="588"/>
      <c r="G73" s="588"/>
      <c r="H73" s="588"/>
      <c r="I73" s="588"/>
      <c r="J73" s="588"/>
      <c r="K73" s="588"/>
      <c r="L73" s="588"/>
      <c r="M73" s="588"/>
      <c r="N73" s="35"/>
      <c r="V73" s="3" t="s">
        <v>106</v>
      </c>
    </row>
    <row r="74" spans="2:22" ht="15" thickBot="1" x14ac:dyDescent="0.4">
      <c r="B74" s="35"/>
      <c r="C74" s="35"/>
      <c r="D74" s="35"/>
      <c r="E74" s="35"/>
      <c r="F74" s="35"/>
      <c r="G74" s="35"/>
      <c r="H74" s="35"/>
      <c r="I74" s="35"/>
      <c r="J74" s="35"/>
      <c r="K74" s="35"/>
      <c r="L74" s="36"/>
      <c r="M74" s="35"/>
      <c r="N74" s="35"/>
      <c r="V74" s="40"/>
    </row>
    <row r="75" spans="2:22" ht="15" thickBot="1" x14ac:dyDescent="0.4">
      <c r="B75" s="41"/>
      <c r="C75" s="589" t="s">
        <v>107</v>
      </c>
      <c r="D75" s="590"/>
      <c r="E75" s="590"/>
      <c r="F75" s="590"/>
      <c r="G75" s="590"/>
      <c r="H75" s="590"/>
      <c r="I75" s="590"/>
      <c r="J75" s="590"/>
      <c r="K75" s="590"/>
      <c r="L75" s="590"/>
      <c r="M75" s="35"/>
      <c r="N75" s="35"/>
      <c r="V75" s="40"/>
    </row>
    <row r="76" spans="2:22" x14ac:dyDescent="0.35">
      <c r="B76" s="35"/>
      <c r="C76" s="35"/>
      <c r="D76" s="35"/>
      <c r="E76" s="35"/>
      <c r="F76" s="35"/>
      <c r="G76" s="35"/>
      <c r="H76" s="35"/>
      <c r="I76" s="35"/>
      <c r="J76" s="35"/>
      <c r="K76" s="35"/>
      <c r="L76" s="36"/>
      <c r="M76" s="35"/>
      <c r="N76" s="35"/>
      <c r="V76" s="40"/>
    </row>
    <row r="77" spans="2:22" x14ac:dyDescent="0.35">
      <c r="V77" s="40"/>
    </row>
    <row r="78" spans="2:22" x14ac:dyDescent="0.35">
      <c r="V78" s="40"/>
    </row>
    <row r="79" spans="2:22" x14ac:dyDescent="0.35">
      <c r="V79" s="40"/>
    </row>
    <row r="80" spans="2:22" x14ac:dyDescent="0.35">
      <c r="V80" s="40"/>
    </row>
    <row r="81" spans="22:22" x14ac:dyDescent="0.35">
      <c r="V81" s="3"/>
    </row>
    <row r="82" spans="22:22" x14ac:dyDescent="0.35">
      <c r="V82" s="3"/>
    </row>
    <row r="83" spans="22:22" x14ac:dyDescent="0.35">
      <c r="V83" s="3"/>
    </row>
    <row r="84" spans="22:22" x14ac:dyDescent="0.35">
      <c r="V84" s="3"/>
    </row>
    <row r="85" spans="22:22" x14ac:dyDescent="0.35">
      <c r="V85" s="3"/>
    </row>
    <row r="86" spans="22:22" x14ac:dyDescent="0.35">
      <c r="V86" s="3"/>
    </row>
    <row r="87" spans="22:22" x14ac:dyDescent="0.35">
      <c r="V87" s="3"/>
    </row>
    <row r="88" spans="22:22" x14ac:dyDescent="0.35">
      <c r="V88" s="3"/>
    </row>
    <row r="89" spans="22:22" x14ac:dyDescent="0.35">
      <c r="V89" s="3"/>
    </row>
    <row r="90" spans="22:22" x14ac:dyDescent="0.35">
      <c r="V90" s="3"/>
    </row>
    <row r="104" spans="22:22" x14ac:dyDescent="0.35">
      <c r="V104"/>
    </row>
    <row r="105" spans="22:22" x14ac:dyDescent="0.35">
      <c r="V105"/>
    </row>
    <row r="106" spans="22:22" x14ac:dyDescent="0.35">
      <c r="V106"/>
    </row>
    <row r="107" spans="22:22" x14ac:dyDescent="0.35">
      <c r="V107"/>
    </row>
    <row r="108" spans="22:22" x14ac:dyDescent="0.35">
      <c r="V108"/>
    </row>
    <row r="109" spans="22:22" x14ac:dyDescent="0.35">
      <c r="V109"/>
    </row>
    <row r="110" spans="22:22" x14ac:dyDescent="0.35">
      <c r="V110"/>
    </row>
    <row r="111" spans="22:22" ht="15.5" x14ac:dyDescent="0.35">
      <c r="V111" s="42"/>
    </row>
    <row r="112" spans="22:22" ht="15.5" x14ac:dyDescent="0.35">
      <c r="V112" s="42"/>
    </row>
    <row r="113" spans="22:22" ht="15.5" x14ac:dyDescent="0.35">
      <c r="V113" s="42"/>
    </row>
    <row r="114" spans="22:22" ht="15.5" x14ac:dyDescent="0.35">
      <c r="V114" s="43"/>
    </row>
    <row r="115" spans="22:22" x14ac:dyDescent="0.35">
      <c r="V115"/>
    </row>
  </sheetData>
  <mergeCells count="30">
    <mergeCell ref="F24:J24"/>
    <mergeCell ref="F14:L14"/>
    <mergeCell ref="F16:J16"/>
    <mergeCell ref="F18:J18"/>
    <mergeCell ref="F20:J20"/>
    <mergeCell ref="F22:J22"/>
    <mergeCell ref="A30:K30"/>
    <mergeCell ref="A31:K31"/>
    <mergeCell ref="A33:K33"/>
    <mergeCell ref="L33:L36"/>
    <mergeCell ref="A34:K34"/>
    <mergeCell ref="A35:K35"/>
    <mergeCell ref="A36:K36"/>
    <mergeCell ref="A37:K37"/>
    <mergeCell ref="A40:K40"/>
    <mergeCell ref="A41:K41"/>
    <mergeCell ref="A43:K43"/>
    <mergeCell ref="L43:L46"/>
    <mergeCell ref="A44:K44"/>
    <mergeCell ref="A45:K45"/>
    <mergeCell ref="A46:K46"/>
    <mergeCell ref="C71:N71"/>
    <mergeCell ref="C73:M73"/>
    <mergeCell ref="C75:L75"/>
    <mergeCell ref="A49:K49"/>
    <mergeCell ref="A53:K53"/>
    <mergeCell ref="A58:K58"/>
    <mergeCell ref="A61:K61"/>
    <mergeCell ref="B65:M65"/>
    <mergeCell ref="C69:L69"/>
  </mergeCells>
  <dataValidations count="4">
    <dataValidation type="list" allowBlank="1" showInputMessage="1" showErrorMessage="1" sqref="F14:L14">
      <formula1>$V$1:$V$73</formula1>
    </dataValidation>
    <dataValidation type="list" allowBlank="1" showInputMessage="1" showErrorMessage="1" sqref="L61 L58">
      <formula1>"Yes,No"</formula1>
    </dataValidation>
    <dataValidation type="list" allowBlank="1" showInputMessage="1" showErrorMessage="1" sqref="L53 L47:L49">
      <formula1>"2014,2015,2016,2017,2018"</formula1>
    </dataValidation>
    <dataValidation allowBlank="1" showInputMessage="1" showErrorMessage="1" prompt="First and last name, title" sqref="F20:J20"/>
  </dataValidations>
  <printOptions horizontalCentered="1"/>
  <pageMargins left="0.7" right="0.7" top="0.75" bottom="0.75" header="0.3" footer="0.3"/>
  <pageSetup scale="4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50"/>
  <sheetViews>
    <sheetView zoomScale="60" zoomScaleNormal="60" zoomScaleSheetLayoutView="20" workbookViewId="0">
      <pane xSplit="3" ySplit="6" topLeftCell="D7" activePane="bottomRight" state="frozen"/>
      <selection pane="topRight" activeCell="D1" sqref="D1"/>
      <selection pane="bottomLeft" activeCell="A9" sqref="A9"/>
      <selection pane="bottomRight" activeCell="D45" sqref="D45"/>
    </sheetView>
  </sheetViews>
  <sheetFormatPr defaultColWidth="8.453125" defaultRowHeight="14.5" x14ac:dyDescent="0.35"/>
  <cols>
    <col min="2" max="2" width="75.54296875" customWidth="1"/>
    <col min="3" max="3" width="11.453125" customWidth="1"/>
    <col min="4" max="4" width="11.54296875" customWidth="1"/>
    <col min="5" max="5" width="22.453125" customWidth="1"/>
    <col min="6" max="6" width="12.453125" customWidth="1"/>
    <col min="7" max="7" width="19.453125" customWidth="1"/>
    <col min="8" max="8" width="20.54296875" customWidth="1"/>
    <col min="9" max="9" width="10.54296875" customWidth="1"/>
    <col min="10" max="10" width="22.453125" customWidth="1"/>
    <col min="11" max="11" width="13.54296875" customWidth="1"/>
    <col min="12" max="12" width="18.453125" customWidth="1"/>
    <col min="13" max="13" width="16.54296875" customWidth="1"/>
    <col min="14" max="14" width="22.453125" customWidth="1"/>
    <col min="15" max="15" width="23.453125" customWidth="1"/>
    <col min="16" max="16" width="15.54296875" customWidth="1"/>
    <col min="17" max="17" width="17.453125" customWidth="1"/>
    <col min="18" max="18" width="21.1796875" customWidth="1"/>
    <col min="19" max="19" width="16.81640625" customWidth="1"/>
    <col min="20" max="20" width="18.54296875" customWidth="1"/>
    <col min="21" max="21" width="13.54296875" customWidth="1"/>
    <col min="22" max="23" width="15.453125" customWidth="1"/>
    <col min="24" max="24" width="20.453125" customWidth="1"/>
    <col min="25" max="25" width="19.453125" customWidth="1"/>
    <col min="26" max="26" width="20.453125" customWidth="1"/>
    <col min="27" max="27" width="18.54296875" customWidth="1"/>
    <col min="28" max="28" width="19.1796875" customWidth="1"/>
    <col min="29" max="29" width="16.453125" customWidth="1"/>
    <col min="30" max="31" width="17.54296875" customWidth="1"/>
    <col min="32" max="32" width="17" customWidth="1"/>
    <col min="33" max="33" width="18.54296875" customWidth="1"/>
    <col min="34" max="35" width="13.453125" customWidth="1"/>
    <col min="36" max="36" width="20.1796875" customWidth="1"/>
    <col min="37" max="37" width="18.453125" customWidth="1"/>
    <col min="38" max="38" width="25.54296875" customWidth="1"/>
    <col min="39" max="39" width="18.54296875" customWidth="1"/>
    <col min="40" max="40" width="30.81640625" bestFit="1" customWidth="1"/>
    <col min="41" max="41" width="13.453125" customWidth="1"/>
    <col min="42" max="42" width="16.54296875" customWidth="1"/>
    <col min="43" max="43" width="13.453125" customWidth="1"/>
    <col min="45" max="45" width="13" customWidth="1"/>
    <col min="46" max="46" width="10.453125" bestFit="1" customWidth="1"/>
  </cols>
  <sheetData>
    <row r="1" spans="2:45" x14ac:dyDescent="0.35">
      <c r="Z1" s="461"/>
      <c r="AJ1" s="81"/>
    </row>
    <row r="2" spans="2:45" ht="15" thickBot="1" x14ac:dyDescent="0.4"/>
    <row r="3" spans="2:45" ht="56.25" customHeight="1" thickBot="1" x14ac:dyDescent="0.7">
      <c r="B3" s="45"/>
      <c r="C3" s="46"/>
      <c r="D3" s="650">
        <v>2019</v>
      </c>
      <c r="E3" s="651"/>
      <c r="F3" s="651"/>
      <c r="G3" s="651"/>
      <c r="H3" s="651"/>
      <c r="I3" s="651"/>
      <c r="J3" s="651"/>
      <c r="K3" s="651"/>
      <c r="L3" s="651"/>
      <c r="M3" s="652"/>
      <c r="N3" s="640">
        <v>2020</v>
      </c>
      <c r="O3" s="641"/>
      <c r="P3" s="641"/>
      <c r="Q3" s="641"/>
      <c r="R3" s="641"/>
      <c r="S3" s="641"/>
      <c r="T3" s="641"/>
      <c r="U3" s="641"/>
      <c r="V3" s="641"/>
      <c r="W3" s="642"/>
      <c r="X3" s="640">
        <v>2021</v>
      </c>
      <c r="Y3" s="641"/>
      <c r="Z3" s="641"/>
      <c r="AA3" s="641"/>
      <c r="AB3" s="641"/>
      <c r="AC3" s="641"/>
      <c r="AD3" s="641"/>
      <c r="AE3" s="641"/>
      <c r="AF3" s="641"/>
      <c r="AG3" s="641"/>
      <c r="AH3" s="640">
        <v>2022</v>
      </c>
      <c r="AI3" s="641"/>
      <c r="AJ3" s="641"/>
      <c r="AK3" s="642"/>
      <c r="AL3" s="643" t="s">
        <v>108</v>
      </c>
      <c r="AM3" s="644"/>
      <c r="AN3" s="645"/>
      <c r="AO3" s="47"/>
      <c r="AP3" s="48" t="s">
        <v>109</v>
      </c>
      <c r="AQ3" s="49"/>
      <c r="AR3" s="82"/>
    </row>
    <row r="4" spans="2:45" ht="15" customHeight="1" x14ac:dyDescent="0.35">
      <c r="B4" s="646" t="s">
        <v>110</v>
      </c>
      <c r="C4" s="648" t="s">
        <v>111</v>
      </c>
      <c r="D4" s="653" t="s">
        <v>130</v>
      </c>
      <c r="E4" s="621" t="s">
        <v>131</v>
      </c>
      <c r="F4" s="621" t="s">
        <v>132</v>
      </c>
      <c r="G4" s="621" t="s">
        <v>133</v>
      </c>
      <c r="H4" s="621" t="s">
        <v>134</v>
      </c>
      <c r="I4" s="621" t="s">
        <v>135</v>
      </c>
      <c r="J4" s="621" t="s">
        <v>136</v>
      </c>
      <c r="K4" s="621" t="s">
        <v>132</v>
      </c>
      <c r="L4" s="621" t="s">
        <v>137</v>
      </c>
      <c r="M4" s="621" t="s">
        <v>138</v>
      </c>
      <c r="N4" s="623" t="s">
        <v>139</v>
      </c>
      <c r="O4" s="621" t="s">
        <v>140</v>
      </c>
      <c r="P4" s="621" t="s">
        <v>141</v>
      </c>
      <c r="Q4" s="621" t="s">
        <v>142</v>
      </c>
      <c r="R4" s="621" t="s">
        <v>143</v>
      </c>
      <c r="S4" s="621" t="s">
        <v>144</v>
      </c>
      <c r="T4" s="621" t="s">
        <v>145</v>
      </c>
      <c r="U4" s="621" t="s">
        <v>141</v>
      </c>
      <c r="V4" s="621" t="s">
        <v>146</v>
      </c>
      <c r="W4" s="618" t="s">
        <v>147</v>
      </c>
      <c r="X4" s="623" t="s">
        <v>148</v>
      </c>
      <c r="Y4" s="621" t="s">
        <v>149</v>
      </c>
      <c r="Z4" s="621" t="s">
        <v>150</v>
      </c>
      <c r="AA4" s="621" t="s">
        <v>151</v>
      </c>
      <c r="AB4" s="621" t="s">
        <v>152</v>
      </c>
      <c r="AC4" s="621" t="s">
        <v>153</v>
      </c>
      <c r="AD4" s="621" t="s">
        <v>154</v>
      </c>
      <c r="AE4" s="621" t="s">
        <v>150</v>
      </c>
      <c r="AF4" s="621" t="s">
        <v>155</v>
      </c>
      <c r="AG4" s="621" t="s">
        <v>156</v>
      </c>
      <c r="AH4" s="623" t="s">
        <v>157</v>
      </c>
      <c r="AI4" s="621" t="s">
        <v>158</v>
      </c>
      <c r="AJ4" s="621" t="s">
        <v>695</v>
      </c>
      <c r="AK4" s="618" t="s">
        <v>696</v>
      </c>
      <c r="AL4" s="623" t="s">
        <v>697</v>
      </c>
      <c r="AM4" s="621" t="s">
        <v>159</v>
      </c>
      <c r="AN4" s="618" t="s">
        <v>160</v>
      </c>
      <c r="AO4" s="618" t="s">
        <v>161</v>
      </c>
      <c r="AP4" s="618" t="s">
        <v>162</v>
      </c>
      <c r="AQ4" s="618" t="s">
        <v>163</v>
      </c>
      <c r="AR4" s="83"/>
    </row>
    <row r="5" spans="2:45" x14ac:dyDescent="0.35">
      <c r="B5" s="647"/>
      <c r="C5" s="649"/>
      <c r="D5" s="654"/>
      <c r="E5" s="625"/>
      <c r="F5" s="626"/>
      <c r="G5" s="626"/>
      <c r="H5" s="622"/>
      <c r="I5" s="625"/>
      <c r="J5" s="626"/>
      <c r="K5" s="626"/>
      <c r="L5" s="626"/>
      <c r="M5" s="627"/>
      <c r="N5" s="624"/>
      <c r="O5" s="625"/>
      <c r="P5" s="626"/>
      <c r="Q5" s="626"/>
      <c r="R5" s="622"/>
      <c r="S5" s="627"/>
      <c r="T5" s="626"/>
      <c r="U5" s="626"/>
      <c r="V5" s="626"/>
      <c r="W5" s="619"/>
      <c r="X5" s="624"/>
      <c r="Y5" s="625"/>
      <c r="Z5" s="626"/>
      <c r="AA5" s="622"/>
      <c r="AB5" s="622"/>
      <c r="AC5" s="627"/>
      <c r="AD5" s="626"/>
      <c r="AE5" s="622"/>
      <c r="AF5" s="622"/>
      <c r="AG5" s="627"/>
      <c r="AH5" s="633"/>
      <c r="AI5" s="622"/>
      <c r="AJ5" s="622"/>
      <c r="AK5" s="631"/>
      <c r="AL5" s="624"/>
      <c r="AM5" s="627"/>
      <c r="AN5" s="619"/>
      <c r="AO5" s="619"/>
      <c r="AP5" s="619"/>
      <c r="AQ5" s="619"/>
      <c r="AR5" s="83"/>
    </row>
    <row r="6" spans="2:45" ht="52.5" customHeight="1" thickBot="1" x14ac:dyDescent="0.4">
      <c r="B6" s="647"/>
      <c r="C6" s="649"/>
      <c r="D6" s="655"/>
      <c r="E6" s="656"/>
      <c r="F6" s="637"/>
      <c r="G6" s="637"/>
      <c r="H6" s="657"/>
      <c r="I6" s="656"/>
      <c r="J6" s="637"/>
      <c r="K6" s="637"/>
      <c r="L6" s="637"/>
      <c r="M6" s="638"/>
      <c r="N6" s="632"/>
      <c r="O6" s="639"/>
      <c r="P6" s="630"/>
      <c r="Q6" s="630"/>
      <c r="R6" s="628"/>
      <c r="S6" s="629"/>
      <c r="T6" s="630"/>
      <c r="U6" s="630"/>
      <c r="V6" s="630"/>
      <c r="W6" s="634"/>
      <c r="X6" s="624"/>
      <c r="Y6" s="625"/>
      <c r="Z6" s="626"/>
      <c r="AA6" s="622"/>
      <c r="AB6" s="622"/>
      <c r="AC6" s="627"/>
      <c r="AD6" s="626"/>
      <c r="AE6" s="622"/>
      <c r="AF6" s="622"/>
      <c r="AG6" s="627"/>
      <c r="AH6" s="633"/>
      <c r="AI6" s="622"/>
      <c r="AJ6" s="622"/>
      <c r="AK6" s="631"/>
      <c r="AL6" s="632"/>
      <c r="AM6" s="629" t="s">
        <v>164</v>
      </c>
      <c r="AN6" s="634" t="s">
        <v>164</v>
      </c>
      <c r="AO6" s="620"/>
      <c r="AP6" s="635"/>
      <c r="AQ6" s="635"/>
      <c r="AR6" s="83"/>
    </row>
    <row r="7" spans="2:45" ht="23.5" thickBot="1" x14ac:dyDescent="0.4">
      <c r="B7" s="50" t="s">
        <v>165</v>
      </c>
      <c r="C7" s="51"/>
      <c r="D7" s="463"/>
      <c r="E7" s="464"/>
      <c r="F7" s="465"/>
      <c r="G7" s="465"/>
      <c r="H7" s="465"/>
      <c r="I7" s="465"/>
      <c r="J7" s="465"/>
      <c r="K7" s="465"/>
      <c r="L7" s="465"/>
      <c r="M7" s="466"/>
      <c r="N7" s="467"/>
      <c r="O7" s="464"/>
      <c r="P7" s="465"/>
      <c r="Q7" s="465"/>
      <c r="R7" s="465"/>
      <c r="S7" s="465"/>
      <c r="T7" s="465"/>
      <c r="U7" s="465"/>
      <c r="V7" s="465"/>
      <c r="W7" s="468"/>
      <c r="X7" s="469"/>
      <c r="Y7" s="470"/>
      <c r="Z7" s="471"/>
      <c r="AA7" s="471"/>
      <c r="AB7" s="471"/>
      <c r="AC7" s="471"/>
      <c r="AD7" s="471"/>
      <c r="AE7" s="471"/>
      <c r="AF7" s="471"/>
      <c r="AG7" s="570"/>
      <c r="AH7" s="571"/>
      <c r="AI7" s="471"/>
      <c r="AJ7" s="471"/>
      <c r="AK7" s="572"/>
      <c r="AL7" s="472"/>
      <c r="AM7" s="473"/>
      <c r="AN7" s="474"/>
      <c r="AO7" s="109"/>
      <c r="AP7" s="111"/>
      <c r="AQ7" s="391"/>
      <c r="AR7" s="84"/>
    </row>
    <row r="8" spans="2:45" ht="15" thickBot="1" x14ac:dyDescent="0.4">
      <c r="B8" s="53" t="s">
        <v>166</v>
      </c>
      <c r="C8" s="54">
        <v>1550</v>
      </c>
      <c r="D8" s="475"/>
      <c r="E8" s="476"/>
      <c r="F8" s="477"/>
      <c r="G8" s="478">
        <v>8898526.75</v>
      </c>
      <c r="H8" s="464">
        <f>G8</f>
        <v>8898526.75</v>
      </c>
      <c r="I8" s="477"/>
      <c r="J8" s="477"/>
      <c r="K8" s="477"/>
      <c r="L8" s="478">
        <v>87569.839999999967</v>
      </c>
      <c r="M8" s="464">
        <f>L8</f>
        <v>87569.839999999967</v>
      </c>
      <c r="N8" s="467">
        <f>H8</f>
        <v>8898526.75</v>
      </c>
      <c r="O8" s="479">
        <v>2025886</v>
      </c>
      <c r="P8" s="479"/>
      <c r="Q8" s="479"/>
      <c r="R8" s="464">
        <f>N8+O8-P8+Q8</f>
        <v>10924412.75</v>
      </c>
      <c r="S8" s="480">
        <f>M8</f>
        <v>87569.839999999967</v>
      </c>
      <c r="T8" s="479">
        <v>130141.49</v>
      </c>
      <c r="U8" s="479"/>
      <c r="V8" s="479"/>
      <c r="W8" s="481">
        <f>S8+T8-U8+V8</f>
        <v>217711.32999999996</v>
      </c>
      <c r="X8" s="467">
        <f>R8</f>
        <v>10924412.75</v>
      </c>
      <c r="Y8" s="479"/>
      <c r="Z8" s="479">
        <v>8898526.75</v>
      </c>
      <c r="AA8" s="479"/>
      <c r="AB8" s="464">
        <f>X8+Y8-Z8+AA8</f>
        <v>2025886</v>
      </c>
      <c r="AC8" s="464">
        <f>W8</f>
        <v>217711.32999999996</v>
      </c>
      <c r="AD8" s="479">
        <f>(X8+AB8)/2*0.57%</f>
        <v>36908.351437499994</v>
      </c>
      <c r="AE8" s="479">
        <v>209924.58281250001</v>
      </c>
      <c r="AF8" s="479"/>
      <c r="AG8" s="464">
        <f>AC8+AD8-AE8+AF8</f>
        <v>44695.098624999926</v>
      </c>
      <c r="AH8" s="573"/>
      <c r="AI8" s="479"/>
      <c r="AJ8" s="464">
        <f>AB8-AH8</f>
        <v>2025886</v>
      </c>
      <c r="AK8" s="481">
        <f>AG8-AI8</f>
        <v>44695.098624999926</v>
      </c>
      <c r="AL8" s="482">
        <f>(AB8+AJ8)/2*0.57%</f>
        <v>11547.550199999998</v>
      </c>
      <c r="AM8" s="479">
        <f>AK8+AL8</f>
        <v>56242.648824999924</v>
      </c>
      <c r="AN8" s="483">
        <f>AJ8+AM8</f>
        <v>2082128.648825</v>
      </c>
      <c r="AO8" s="359" t="s">
        <v>177</v>
      </c>
      <c r="AP8" s="112">
        <v>11142124.08</v>
      </c>
      <c r="AQ8" s="392">
        <f t="shared" ref="AQ8:AQ29" si="0">AP8-SUM(R8,W8)</f>
        <v>0</v>
      </c>
      <c r="AR8" s="85"/>
      <c r="AS8" s="81"/>
    </row>
    <row r="9" spans="2:45" ht="15" thickBot="1" x14ac:dyDescent="0.4">
      <c r="B9" s="53" t="s">
        <v>167</v>
      </c>
      <c r="C9" s="54">
        <v>1551</v>
      </c>
      <c r="D9" s="475"/>
      <c r="E9" s="476"/>
      <c r="F9" s="477"/>
      <c r="G9" s="478">
        <v>-2119761.83</v>
      </c>
      <c r="H9" s="464">
        <f t="shared" ref="H9:H29" si="1">G9</f>
        <v>-2119761.83</v>
      </c>
      <c r="I9" s="484"/>
      <c r="J9" s="477"/>
      <c r="K9" s="477"/>
      <c r="L9" s="478">
        <v>-80183.47</v>
      </c>
      <c r="M9" s="464">
        <f t="shared" ref="M9:M16" si="2">L9</f>
        <v>-80183.47</v>
      </c>
      <c r="N9" s="467">
        <f t="shared" ref="N9:N29" si="3">H9</f>
        <v>-2119761.83</v>
      </c>
      <c r="O9" s="479">
        <v>-146637.1</v>
      </c>
      <c r="P9" s="479"/>
      <c r="Q9" s="479"/>
      <c r="R9" s="464">
        <f>N9+O9-P9+Q9</f>
        <v>-2266398.9300000002</v>
      </c>
      <c r="S9" s="480">
        <f t="shared" ref="S9:S29" si="4">M9</f>
        <v>-80183.47</v>
      </c>
      <c r="T9" s="479">
        <v>-28980.31</v>
      </c>
      <c r="U9" s="479"/>
      <c r="V9" s="479"/>
      <c r="W9" s="481">
        <f t="shared" ref="W9:W29" si="5">S9+T9-U9+V9</f>
        <v>-109163.78</v>
      </c>
      <c r="X9" s="467">
        <f t="shared" ref="X9:X29" si="6">R9</f>
        <v>-2266398.9300000002</v>
      </c>
      <c r="Y9" s="479"/>
      <c r="Z9" s="479">
        <v>-2119761.7358523398</v>
      </c>
      <c r="AA9" s="479"/>
      <c r="AB9" s="464">
        <f>X9+Y9-Z9+AA9</f>
        <v>-146637.1941476604</v>
      </c>
      <c r="AC9" s="464">
        <f t="shared" ref="AC9:AC29" si="7">W9</f>
        <v>-109163.78</v>
      </c>
      <c r="AD9" s="479">
        <f>(X9+AB9)/2*0.57%</f>
        <v>-6877.1529538208315</v>
      </c>
      <c r="AE9" s="479">
        <v>-109330.57390660601</v>
      </c>
      <c r="AF9" s="479"/>
      <c r="AG9" s="464">
        <f>AC9+AD9-AE9+AF9</f>
        <v>-6710.3590472148207</v>
      </c>
      <c r="AH9" s="573"/>
      <c r="AI9" s="479"/>
      <c r="AJ9" s="464">
        <f>AB9-AH9</f>
        <v>-146637.1941476604</v>
      </c>
      <c r="AK9" s="481">
        <f>AG9-AI9</f>
        <v>-6710.3590472148207</v>
      </c>
      <c r="AL9" s="482">
        <f t="shared" ref="AL9:AL16" si="8">(AB9+AJ9)/2*0.57%</f>
        <v>-835.83200664166418</v>
      </c>
      <c r="AM9" s="479">
        <f t="shared" ref="AM9:AM29" si="9">AK9+AL9</f>
        <v>-7546.1910538564853</v>
      </c>
      <c r="AN9" s="483">
        <f t="shared" ref="AN9:AN15" si="10">AJ9+AM9</f>
        <v>-154183.38520151688</v>
      </c>
      <c r="AO9" s="359" t="s">
        <v>177</v>
      </c>
      <c r="AP9" s="112">
        <v>-2375562.7099999995</v>
      </c>
      <c r="AQ9" s="392">
        <f t="shared" si="0"/>
        <v>0</v>
      </c>
      <c r="AR9" s="85"/>
      <c r="AS9" s="81"/>
    </row>
    <row r="10" spans="2:45" ht="17.5" thickBot="1" x14ac:dyDescent="0.4">
      <c r="B10" s="58" t="s">
        <v>168</v>
      </c>
      <c r="C10" s="54">
        <v>1580</v>
      </c>
      <c r="D10" s="485"/>
      <c r="E10" s="477"/>
      <c r="F10" s="477"/>
      <c r="G10" s="478">
        <v>-71035887.390000001</v>
      </c>
      <c r="H10" s="464">
        <f>G10-H12</f>
        <v>-69917742.296412632</v>
      </c>
      <c r="I10" s="484"/>
      <c r="J10" s="477"/>
      <c r="K10" s="477"/>
      <c r="L10" s="478">
        <f>876495.290000001-L12</f>
        <v>664872.2477903734</v>
      </c>
      <c r="M10" s="464">
        <f t="shared" si="2"/>
        <v>664872.2477903734</v>
      </c>
      <c r="N10" s="467">
        <f t="shared" si="3"/>
        <v>-69917742.296412632</v>
      </c>
      <c r="O10" s="479">
        <f>-24148703.21-O12</f>
        <v>-21403792.851477999</v>
      </c>
      <c r="P10" s="479"/>
      <c r="Q10" s="479"/>
      <c r="R10" s="464">
        <f>N10+O10-P10+Q10</f>
        <v>-91321535.147890627</v>
      </c>
      <c r="S10" s="480">
        <f t="shared" si="4"/>
        <v>664872.2477903734</v>
      </c>
      <c r="T10" s="479">
        <f>-1082713.41-T12</f>
        <v>-1050710.6655773115</v>
      </c>
      <c r="U10" s="479"/>
      <c r="V10" s="479"/>
      <c r="W10" s="481">
        <f t="shared" si="5"/>
        <v>-385838.41778693814</v>
      </c>
      <c r="X10" s="467">
        <f t="shared" si="6"/>
        <v>-91321535.147890627</v>
      </c>
      <c r="Y10" s="479"/>
      <c r="Z10" s="479">
        <v>-71035887.28838262</v>
      </c>
      <c r="AA10" s="479"/>
      <c r="AB10" s="464">
        <f>X10+Y10-Z10+AA10</f>
        <v>-20285647.859508008</v>
      </c>
      <c r="AC10" s="464">
        <f t="shared" si="7"/>
        <v>-385838.41778693814</v>
      </c>
      <c r="AD10" s="479">
        <f>(X10+AB10)/2*0.57%</f>
        <v>-318080.47157108609</v>
      </c>
      <c r="AE10" s="479">
        <v>-100247.48933763499</v>
      </c>
      <c r="AF10" s="479"/>
      <c r="AG10" s="464">
        <f>AC10+AD10-AE10+AF10</f>
        <v>-603671.40002038924</v>
      </c>
      <c r="AH10" s="573"/>
      <c r="AI10" s="479"/>
      <c r="AJ10" s="464">
        <f t="shared" ref="AJ10:AJ29" si="11">AB10-AH10</f>
        <v>-20285647.859508008</v>
      </c>
      <c r="AK10" s="481">
        <f t="shared" ref="AK10:AK29" si="12">AG10-AI10</f>
        <v>-603671.40002038924</v>
      </c>
      <c r="AL10" s="482">
        <f t="shared" si="8"/>
        <v>-115628.19279919563</v>
      </c>
      <c r="AM10" s="479">
        <f t="shared" si="9"/>
        <v>-719299.59281958488</v>
      </c>
      <c r="AN10" s="483">
        <f t="shared" si="10"/>
        <v>-21004947.452327594</v>
      </c>
      <c r="AO10" s="359" t="s">
        <v>177</v>
      </c>
      <c r="AP10" s="112">
        <f>R10+W10</f>
        <v>-91707373.565677568</v>
      </c>
      <c r="AQ10" s="392">
        <f t="shared" si="0"/>
        <v>0</v>
      </c>
      <c r="AR10" s="85"/>
      <c r="AS10" s="81"/>
    </row>
    <row r="11" spans="2:45" ht="17.5" thickBot="1" x14ac:dyDescent="0.4">
      <c r="B11" s="58" t="s">
        <v>169</v>
      </c>
      <c r="C11" s="54">
        <v>1580</v>
      </c>
      <c r="D11" s="485"/>
      <c r="E11" s="477"/>
      <c r="F11" s="477"/>
      <c r="G11" s="478">
        <v>0</v>
      </c>
      <c r="H11" s="464"/>
      <c r="I11" s="486"/>
      <c r="J11" s="486"/>
      <c r="K11" s="477"/>
      <c r="L11" s="478"/>
      <c r="M11" s="464">
        <f t="shared" si="2"/>
        <v>0</v>
      </c>
      <c r="N11" s="467">
        <f t="shared" si="3"/>
        <v>0</v>
      </c>
      <c r="O11" s="479">
        <v>0</v>
      </c>
      <c r="P11" s="479"/>
      <c r="Q11" s="479"/>
      <c r="R11" s="464">
        <f t="shared" ref="R11:R29" si="13">N11+O11-P11+Q11</f>
        <v>0</v>
      </c>
      <c r="S11" s="480">
        <f t="shared" si="4"/>
        <v>0</v>
      </c>
      <c r="T11" s="479">
        <v>0</v>
      </c>
      <c r="U11" s="479"/>
      <c r="V11" s="479"/>
      <c r="W11" s="481">
        <f t="shared" si="5"/>
        <v>0</v>
      </c>
      <c r="X11" s="467">
        <f t="shared" si="6"/>
        <v>0</v>
      </c>
      <c r="Y11" s="479"/>
      <c r="Z11" s="479">
        <v>0</v>
      </c>
      <c r="AA11" s="479"/>
      <c r="AB11" s="464">
        <f t="shared" ref="AB11:AB29" si="14">X11+Y11-Z11+AA11</f>
        <v>0</v>
      </c>
      <c r="AC11" s="464">
        <f t="shared" si="7"/>
        <v>0</v>
      </c>
      <c r="AD11" s="479"/>
      <c r="AE11" s="479"/>
      <c r="AF11" s="479"/>
      <c r="AG11" s="464">
        <f t="shared" ref="AG11:AG29" si="15">AC11+AD11-AE11+AF11</f>
        <v>0</v>
      </c>
      <c r="AH11" s="573"/>
      <c r="AI11" s="479"/>
      <c r="AJ11" s="464">
        <f t="shared" si="11"/>
        <v>0</v>
      </c>
      <c r="AK11" s="481">
        <f t="shared" si="12"/>
        <v>0</v>
      </c>
      <c r="AL11" s="482">
        <f>(AB11+AJ11)/2*0.57%</f>
        <v>0</v>
      </c>
      <c r="AM11" s="479">
        <f t="shared" si="9"/>
        <v>0</v>
      </c>
      <c r="AN11" s="483">
        <f t="shared" si="10"/>
        <v>0</v>
      </c>
      <c r="AO11" s="359" t="s">
        <v>665</v>
      </c>
      <c r="AP11" s="112">
        <f t="shared" ref="AP11:AP12" si="16">R11+W11</f>
        <v>0</v>
      </c>
      <c r="AQ11" s="392">
        <f t="shared" si="0"/>
        <v>0</v>
      </c>
      <c r="AR11" s="85"/>
      <c r="AS11" s="81"/>
    </row>
    <row r="12" spans="2:45" ht="17.5" thickBot="1" x14ac:dyDescent="0.4">
      <c r="B12" s="58" t="s">
        <v>170</v>
      </c>
      <c r="C12" s="54">
        <v>1580</v>
      </c>
      <c r="D12" s="485"/>
      <c r="E12" s="477"/>
      <c r="F12" s="477"/>
      <c r="G12" s="478">
        <v>0</v>
      </c>
      <c r="H12" s="464">
        <v>-1118145.0935873664</v>
      </c>
      <c r="I12" s="486"/>
      <c r="J12" s="486"/>
      <c r="K12" s="477"/>
      <c r="L12" s="478">
        <v>211623.04220962751</v>
      </c>
      <c r="M12" s="464">
        <f t="shared" si="2"/>
        <v>211623.04220962751</v>
      </c>
      <c r="N12" s="467">
        <f t="shared" si="3"/>
        <v>-1118145.0935873664</v>
      </c>
      <c r="O12" s="479">
        <v>-2744910.3585220031</v>
      </c>
      <c r="P12" s="479"/>
      <c r="Q12" s="479"/>
      <c r="R12" s="464">
        <f>N12+O12-P12+Q12</f>
        <v>-3863055.4521093694</v>
      </c>
      <c r="S12" s="480">
        <f t="shared" si="4"/>
        <v>211623.04220962751</v>
      </c>
      <c r="T12" s="479">
        <v>-32002.744422688294</v>
      </c>
      <c r="U12" s="479"/>
      <c r="V12" s="479"/>
      <c r="W12" s="481">
        <f t="shared" si="5"/>
        <v>179620.29778693922</v>
      </c>
      <c r="X12" s="467">
        <f t="shared" si="6"/>
        <v>-3863055.4521093694</v>
      </c>
      <c r="Y12" s="479"/>
      <c r="Z12" s="479">
        <v>0</v>
      </c>
      <c r="AA12" s="479"/>
      <c r="AB12" s="464">
        <f t="shared" si="14"/>
        <v>-3863055.4521093694</v>
      </c>
      <c r="AC12" s="464">
        <f t="shared" si="7"/>
        <v>179620.29778693922</v>
      </c>
      <c r="AD12" s="479">
        <f>(X12+AB12)/2*0.57%</f>
        <v>-22019.416077023405</v>
      </c>
      <c r="AE12" s="479"/>
      <c r="AF12" s="479"/>
      <c r="AG12" s="464">
        <f>AC12+AD12-AE12+AF12</f>
        <v>157600.88170991582</v>
      </c>
      <c r="AH12" s="573"/>
      <c r="AI12" s="479"/>
      <c r="AJ12" s="464">
        <f t="shared" si="11"/>
        <v>-3863055.4521093694</v>
      </c>
      <c r="AK12" s="481">
        <f t="shared" si="12"/>
        <v>157600.88170991582</v>
      </c>
      <c r="AL12" s="482">
        <f>(AB12+AJ12)/2*0.57%</f>
        <v>-22019.416077023405</v>
      </c>
      <c r="AM12" s="479">
        <f t="shared" si="9"/>
        <v>135581.46563289242</v>
      </c>
      <c r="AN12" s="483">
        <f t="shared" si="10"/>
        <v>-3727473.9864764772</v>
      </c>
      <c r="AO12" s="359" t="s">
        <v>177</v>
      </c>
      <c r="AP12" s="112">
        <f t="shared" si="16"/>
        <v>-3683435.15432243</v>
      </c>
      <c r="AQ12" s="392">
        <f t="shared" si="0"/>
        <v>0</v>
      </c>
      <c r="AR12" s="85"/>
      <c r="AS12" s="81"/>
    </row>
    <row r="13" spans="2:45" ht="15" thickBot="1" x14ac:dyDescent="0.4">
      <c r="B13" s="58" t="s">
        <v>171</v>
      </c>
      <c r="C13" s="54">
        <v>1584</v>
      </c>
      <c r="D13" s="485"/>
      <c r="E13" s="477"/>
      <c r="F13" s="477"/>
      <c r="G13" s="478">
        <v>-46426943.939999998</v>
      </c>
      <c r="H13" s="464">
        <f t="shared" si="1"/>
        <v>-46426943.939999998</v>
      </c>
      <c r="I13" s="476"/>
      <c r="J13" s="477"/>
      <c r="K13" s="477"/>
      <c r="L13" s="478">
        <v>-3970796.01</v>
      </c>
      <c r="M13" s="464">
        <f t="shared" si="2"/>
        <v>-3970796.01</v>
      </c>
      <c r="N13" s="467">
        <f t="shared" si="3"/>
        <v>-46426943.939999998</v>
      </c>
      <c r="O13" s="479">
        <v>-14640666.48</v>
      </c>
      <c r="P13" s="479"/>
      <c r="Q13" s="479"/>
      <c r="R13" s="464">
        <f t="shared" si="13"/>
        <v>-61067610.420000002</v>
      </c>
      <c r="S13" s="480">
        <f t="shared" si="4"/>
        <v>-3970796.01</v>
      </c>
      <c r="T13" s="479">
        <v>-722468.74</v>
      </c>
      <c r="U13" s="479"/>
      <c r="V13" s="479"/>
      <c r="W13" s="481">
        <f t="shared" si="5"/>
        <v>-4693264.75</v>
      </c>
      <c r="X13" s="467">
        <f t="shared" si="6"/>
        <v>-61067610.420000002</v>
      </c>
      <c r="Y13" s="479"/>
      <c r="Z13" s="479">
        <v>-46426944.219590709</v>
      </c>
      <c r="AA13" s="479"/>
      <c r="AB13" s="464">
        <f t="shared" si="14"/>
        <v>-14640666.200409293</v>
      </c>
      <c r="AC13" s="464">
        <f t="shared" si="7"/>
        <v>-4693264.75</v>
      </c>
      <c r="AD13" s="479">
        <f t="shared" ref="AD13:AD16" si="17">(X13+AB13)/2*0.57%</f>
        <v>-215768.58836816647</v>
      </c>
      <c r="AE13" s="479">
        <v>-4609166.1484602597</v>
      </c>
      <c r="AF13" s="479"/>
      <c r="AG13" s="464">
        <f>AC13+AD13-AE13+AF13</f>
        <v>-299867.18990790658</v>
      </c>
      <c r="AH13" s="573"/>
      <c r="AI13" s="479"/>
      <c r="AJ13" s="464">
        <f t="shared" si="11"/>
        <v>-14640666.200409293</v>
      </c>
      <c r="AK13" s="481">
        <f t="shared" si="12"/>
        <v>-299867.18990790658</v>
      </c>
      <c r="AL13" s="482">
        <f t="shared" si="8"/>
        <v>-83451.797342332968</v>
      </c>
      <c r="AM13" s="479">
        <f t="shared" si="9"/>
        <v>-383318.98725023953</v>
      </c>
      <c r="AN13" s="483">
        <f t="shared" si="10"/>
        <v>-15023985.187659532</v>
      </c>
      <c r="AO13" s="359" t="s">
        <v>177</v>
      </c>
      <c r="AP13" s="112">
        <v>-65760875.170000002</v>
      </c>
      <c r="AQ13" s="392">
        <f t="shared" si="0"/>
        <v>0</v>
      </c>
      <c r="AR13" s="85"/>
      <c r="AS13" s="81"/>
    </row>
    <row r="14" spans="2:45" ht="15" thickBot="1" x14ac:dyDescent="0.4">
      <c r="B14" s="58" t="s">
        <v>172</v>
      </c>
      <c r="C14" s="54">
        <v>1586</v>
      </c>
      <c r="D14" s="485"/>
      <c r="E14" s="477"/>
      <c r="F14" s="477"/>
      <c r="G14" s="478">
        <v>100854480.23</v>
      </c>
      <c r="H14" s="464">
        <f t="shared" si="1"/>
        <v>100854480.23</v>
      </c>
      <c r="I14" s="477"/>
      <c r="J14" s="477"/>
      <c r="K14" s="477"/>
      <c r="L14" s="478">
        <v>3916397.3800000004</v>
      </c>
      <c r="M14" s="464">
        <f t="shared" si="2"/>
        <v>3916397.3800000004</v>
      </c>
      <c r="N14" s="467">
        <f t="shared" si="3"/>
        <v>100854480.23</v>
      </c>
      <c r="O14" s="479">
        <v>-14854289.609999999</v>
      </c>
      <c r="P14" s="479"/>
      <c r="Q14" s="479"/>
      <c r="R14" s="464">
        <f t="shared" si="13"/>
        <v>86000190.620000005</v>
      </c>
      <c r="S14" s="480">
        <f t="shared" si="4"/>
        <v>3916397.3800000004</v>
      </c>
      <c r="T14" s="479">
        <v>1292041.43</v>
      </c>
      <c r="U14" s="479"/>
      <c r="V14" s="479"/>
      <c r="W14" s="481">
        <f t="shared" si="5"/>
        <v>5208438.8100000005</v>
      </c>
      <c r="X14" s="467">
        <f t="shared" si="6"/>
        <v>86000190.620000005</v>
      </c>
      <c r="Y14" s="479"/>
      <c r="Z14" s="479">
        <v>100854479.89659488</v>
      </c>
      <c r="AA14" s="479"/>
      <c r="AB14" s="464">
        <f t="shared" si="14"/>
        <v>-14854289.276594877</v>
      </c>
      <c r="AC14" s="464">
        <f t="shared" si="7"/>
        <v>5208438.8100000005</v>
      </c>
      <c r="AD14" s="479">
        <f t="shared" si="17"/>
        <v>202765.81882870459</v>
      </c>
      <c r="AE14" s="479">
        <v>5303146.0786850797</v>
      </c>
      <c r="AF14" s="479"/>
      <c r="AG14" s="464">
        <f t="shared" si="15"/>
        <v>108058.55014362559</v>
      </c>
      <c r="AH14" s="573"/>
      <c r="AI14" s="479"/>
      <c r="AJ14" s="464">
        <f>AB14-AH14</f>
        <v>-14854289.276594877</v>
      </c>
      <c r="AK14" s="481">
        <f t="shared" si="12"/>
        <v>108058.55014362559</v>
      </c>
      <c r="AL14" s="482">
        <f t="shared" si="8"/>
        <v>-84669.448876590788</v>
      </c>
      <c r="AM14" s="479">
        <f t="shared" si="9"/>
        <v>23389.101267034799</v>
      </c>
      <c r="AN14" s="483">
        <f t="shared" si="10"/>
        <v>-14830900.175327843</v>
      </c>
      <c r="AO14" s="359" t="s">
        <v>177</v>
      </c>
      <c r="AP14" s="112">
        <v>91208629.430000007</v>
      </c>
      <c r="AQ14" s="392">
        <f t="shared" si="0"/>
        <v>0</v>
      </c>
      <c r="AR14" s="85"/>
      <c r="AS14" s="81"/>
    </row>
    <row r="15" spans="2:45" ht="17.5" thickBot="1" x14ac:dyDescent="0.4">
      <c r="B15" s="58" t="s">
        <v>173</v>
      </c>
      <c r="C15" s="54">
        <v>1588</v>
      </c>
      <c r="D15" s="485"/>
      <c r="E15" s="477"/>
      <c r="F15" s="477"/>
      <c r="G15" s="478">
        <v>12799632.67</v>
      </c>
      <c r="H15" s="464">
        <f t="shared" si="1"/>
        <v>12799632.67</v>
      </c>
      <c r="I15" s="477"/>
      <c r="J15" s="477"/>
      <c r="K15" s="477"/>
      <c r="L15" s="478">
        <v>1391411.29</v>
      </c>
      <c r="M15" s="464">
        <f t="shared" si="2"/>
        <v>1391411.29</v>
      </c>
      <c r="N15" s="467">
        <f t="shared" si="3"/>
        <v>12799632.67</v>
      </c>
      <c r="O15" s="479">
        <v>-2946661.27</v>
      </c>
      <c r="P15" s="479"/>
      <c r="Q15" s="479"/>
      <c r="R15" s="464">
        <f t="shared" si="13"/>
        <v>9852971.4000000004</v>
      </c>
      <c r="S15" s="480">
        <f t="shared" si="4"/>
        <v>1391411.29</v>
      </c>
      <c r="T15" s="479">
        <v>116637.46</v>
      </c>
      <c r="U15" s="479"/>
      <c r="V15" s="479"/>
      <c r="W15" s="481">
        <f t="shared" si="5"/>
        <v>1508048.75</v>
      </c>
      <c r="X15" s="467">
        <f t="shared" si="6"/>
        <v>9852971.4000000004</v>
      </c>
      <c r="Y15" s="479"/>
      <c r="Z15" s="479">
        <v>12799632.639026254</v>
      </c>
      <c r="AA15" s="479"/>
      <c r="AB15" s="464">
        <f t="shared" si="14"/>
        <v>-2946661.239026254</v>
      </c>
      <c r="AC15" s="464">
        <f t="shared" si="7"/>
        <v>1508048.75</v>
      </c>
      <c r="AD15" s="479">
        <f t="shared" si="17"/>
        <v>19682.983958775174</v>
      </c>
      <c r="AE15" s="479">
        <v>1567406.2465623301</v>
      </c>
      <c r="AF15" s="479"/>
      <c r="AG15" s="464">
        <f t="shared" si="15"/>
        <v>-39674.512603554875</v>
      </c>
      <c r="AH15" s="573"/>
      <c r="AI15" s="479"/>
      <c r="AJ15" s="464">
        <f t="shared" si="11"/>
        <v>-2946661.239026254</v>
      </c>
      <c r="AK15" s="481">
        <f t="shared" si="12"/>
        <v>-39674.512603554875</v>
      </c>
      <c r="AL15" s="482">
        <f t="shared" si="8"/>
        <v>-16795.969062449647</v>
      </c>
      <c r="AM15" s="479">
        <f t="shared" si="9"/>
        <v>-56470.481666004518</v>
      </c>
      <c r="AN15" s="483">
        <f t="shared" si="10"/>
        <v>-3003131.7206922583</v>
      </c>
      <c r="AO15" s="359" t="s">
        <v>177</v>
      </c>
      <c r="AP15" s="112">
        <v>11361020.15</v>
      </c>
      <c r="AQ15" s="392">
        <f t="shared" si="0"/>
        <v>0</v>
      </c>
      <c r="AR15" s="85"/>
      <c r="AS15" s="81"/>
    </row>
    <row r="16" spans="2:45" ht="17.5" thickBot="1" x14ac:dyDescent="0.4">
      <c r="B16" s="58" t="s">
        <v>174</v>
      </c>
      <c r="C16" s="54">
        <v>1589</v>
      </c>
      <c r="D16" s="485"/>
      <c r="E16" s="477"/>
      <c r="F16" s="477"/>
      <c r="G16" s="478">
        <v>-32439788.132300004</v>
      </c>
      <c r="H16" s="464">
        <f t="shared" si="1"/>
        <v>-32439788.132300004</v>
      </c>
      <c r="I16" s="477"/>
      <c r="J16" s="477"/>
      <c r="K16" s="477"/>
      <c r="L16" s="478">
        <v>1963803.31</v>
      </c>
      <c r="M16" s="464">
        <f t="shared" si="2"/>
        <v>1963803.31</v>
      </c>
      <c r="N16" s="467">
        <f t="shared" si="3"/>
        <v>-32439788.132300004</v>
      </c>
      <c r="O16" s="479">
        <v>-13470858.92</v>
      </c>
      <c r="P16" s="479"/>
      <c r="Q16" s="479"/>
      <c r="R16" s="464">
        <f t="shared" si="13"/>
        <v>-45910647.052300006</v>
      </c>
      <c r="S16" s="480">
        <f t="shared" si="4"/>
        <v>1963803.31</v>
      </c>
      <c r="T16" s="479">
        <v>-535032.31000000006</v>
      </c>
      <c r="U16" s="479"/>
      <c r="V16" s="479"/>
      <c r="W16" s="481">
        <f t="shared" si="5"/>
        <v>1428771</v>
      </c>
      <c r="X16" s="467">
        <f t="shared" si="6"/>
        <v>-45910647.052300006</v>
      </c>
      <c r="Y16" s="479"/>
      <c r="Z16" s="479">
        <v>-32439788.151117578</v>
      </c>
      <c r="AA16" s="479"/>
      <c r="AB16" s="464">
        <f t="shared" si="14"/>
        <v>-13470858.901182428</v>
      </c>
      <c r="AC16" s="464">
        <f t="shared" si="7"/>
        <v>1428771</v>
      </c>
      <c r="AD16" s="479">
        <f t="shared" si="17"/>
        <v>-169237.29196742491</v>
      </c>
      <c r="AE16" s="479">
        <v>1517756.3666427301</v>
      </c>
      <c r="AF16" s="479"/>
      <c r="AG16" s="464">
        <f>AC16+AD16-AE16+AF16</f>
        <v>-258222.65861015511</v>
      </c>
      <c r="AH16" s="573"/>
      <c r="AI16" s="479"/>
      <c r="AJ16" s="464">
        <f t="shared" si="11"/>
        <v>-13470858.901182428</v>
      </c>
      <c r="AK16" s="481">
        <f t="shared" si="12"/>
        <v>-258222.65861015511</v>
      </c>
      <c r="AL16" s="482">
        <f t="shared" si="8"/>
        <v>-76783.895736739825</v>
      </c>
      <c r="AM16" s="479">
        <f t="shared" si="9"/>
        <v>-335006.55434689496</v>
      </c>
      <c r="AN16" s="483">
        <f>AJ16+AM16</f>
        <v>-13805865.455529323</v>
      </c>
      <c r="AO16" s="359" t="s">
        <v>177</v>
      </c>
      <c r="AP16" s="112">
        <v>-44481876.052300006</v>
      </c>
      <c r="AQ16" s="392">
        <f t="shared" si="0"/>
        <v>0</v>
      </c>
      <c r="AR16" s="85"/>
      <c r="AS16" s="81"/>
    </row>
    <row r="17" spans="2:46" ht="17.5" thickBot="1" x14ac:dyDescent="0.4">
      <c r="B17" s="62" t="s">
        <v>175</v>
      </c>
      <c r="C17" s="54">
        <v>1595</v>
      </c>
      <c r="D17" s="485"/>
      <c r="E17" s="477">
        <v>-6553737.54</v>
      </c>
      <c r="F17" s="477"/>
      <c r="G17" s="478"/>
      <c r="H17" s="464">
        <f t="shared" ref="H17:H23" si="18">D17+E17-F17+G17</f>
        <v>-6553737.54</v>
      </c>
      <c r="I17" s="477"/>
      <c r="J17" s="477">
        <v>114992</v>
      </c>
      <c r="K17" s="477"/>
      <c r="L17" s="478"/>
      <c r="M17" s="464">
        <f t="shared" ref="M17:M23" si="19">I17+J17-K17+L17</f>
        <v>114992</v>
      </c>
      <c r="N17" s="467">
        <f t="shared" si="3"/>
        <v>-6553737.54</v>
      </c>
      <c r="O17" s="479">
        <v>501.770000000484</v>
      </c>
      <c r="P17" s="479"/>
      <c r="Q17" s="479"/>
      <c r="R17" s="464">
        <f t="shared" si="13"/>
        <v>-6553235.7699999996</v>
      </c>
      <c r="S17" s="480">
        <f t="shared" si="4"/>
        <v>114992</v>
      </c>
      <c r="T17" s="479">
        <v>-78894.649999999994</v>
      </c>
      <c r="U17" s="479"/>
      <c r="V17" s="479"/>
      <c r="W17" s="481">
        <f t="shared" si="5"/>
        <v>36097.350000000006</v>
      </c>
      <c r="X17" s="467">
        <f t="shared" si="6"/>
        <v>-6553235.7699999996</v>
      </c>
      <c r="Y17" s="479"/>
      <c r="Z17" s="479">
        <v>-6553737.54</v>
      </c>
      <c r="AA17" s="479"/>
      <c r="AB17" s="464">
        <f t="shared" si="14"/>
        <v>501.77000000048429</v>
      </c>
      <c r="AC17" s="464">
        <f t="shared" si="7"/>
        <v>36097.350000000006</v>
      </c>
      <c r="AD17" s="479">
        <f>(X17+AB17)/2*0.57%</f>
        <v>-18675.291899999997</v>
      </c>
      <c r="AE17" s="479">
        <v>24878.108824999999</v>
      </c>
      <c r="AF17" s="479"/>
      <c r="AG17" s="464">
        <f t="shared" si="15"/>
        <v>-7456.0507249999901</v>
      </c>
      <c r="AH17" s="573"/>
      <c r="AI17" s="479"/>
      <c r="AJ17" s="464">
        <f>AB17-AH17</f>
        <v>501.77000000048429</v>
      </c>
      <c r="AK17" s="481">
        <f t="shared" si="12"/>
        <v>-7456.0507249999901</v>
      </c>
      <c r="AL17" s="482">
        <f>(AB17+AJ17)/2*0.57%</f>
        <v>2.8600890000027599</v>
      </c>
      <c r="AM17" s="479">
        <f>AK17+AL17</f>
        <v>-7453.1906359999875</v>
      </c>
      <c r="AN17" s="481">
        <v>0</v>
      </c>
      <c r="AO17" s="359" t="s">
        <v>665</v>
      </c>
      <c r="AP17" s="112">
        <v>-6517138.4199999999</v>
      </c>
      <c r="AQ17" s="392">
        <f t="shared" si="0"/>
        <v>0</v>
      </c>
      <c r="AR17" s="85"/>
      <c r="AS17" s="81"/>
    </row>
    <row r="18" spans="2:46" ht="15" thickBot="1" x14ac:dyDescent="0.4">
      <c r="B18" s="62" t="s">
        <v>605</v>
      </c>
      <c r="C18" s="54">
        <v>1595</v>
      </c>
      <c r="D18" s="485"/>
      <c r="E18" s="477"/>
      <c r="F18" s="477"/>
      <c r="G18" s="478">
        <v>0</v>
      </c>
      <c r="H18" s="464">
        <f t="shared" si="18"/>
        <v>0</v>
      </c>
      <c r="I18" s="477"/>
      <c r="J18" s="477"/>
      <c r="K18" s="477"/>
      <c r="L18" s="478"/>
      <c r="M18" s="464">
        <f t="shared" si="19"/>
        <v>0</v>
      </c>
      <c r="N18" s="467">
        <f t="shared" si="3"/>
        <v>0</v>
      </c>
      <c r="O18" s="479">
        <v>0</v>
      </c>
      <c r="P18" s="479"/>
      <c r="Q18" s="479"/>
      <c r="R18" s="464">
        <f t="shared" si="13"/>
        <v>0</v>
      </c>
      <c r="S18" s="480">
        <f t="shared" si="4"/>
        <v>0</v>
      </c>
      <c r="T18" s="479">
        <v>0</v>
      </c>
      <c r="U18" s="479"/>
      <c r="V18" s="479"/>
      <c r="W18" s="481">
        <f t="shared" si="5"/>
        <v>0</v>
      </c>
      <c r="X18" s="467">
        <f t="shared" si="6"/>
        <v>0</v>
      </c>
      <c r="Y18" s="479"/>
      <c r="Z18" s="479">
        <v>0</v>
      </c>
      <c r="AA18" s="479"/>
      <c r="AB18" s="464">
        <f t="shared" si="14"/>
        <v>0</v>
      </c>
      <c r="AC18" s="464">
        <f t="shared" si="7"/>
        <v>0</v>
      </c>
      <c r="AD18" s="479">
        <f>(X18+AB18)/2*0.57%</f>
        <v>0</v>
      </c>
      <c r="AE18" s="479"/>
      <c r="AF18" s="479"/>
      <c r="AG18" s="464">
        <f t="shared" si="15"/>
        <v>0</v>
      </c>
      <c r="AH18" s="573"/>
      <c r="AI18" s="479"/>
      <c r="AJ18" s="464">
        <f t="shared" si="11"/>
        <v>0</v>
      </c>
      <c r="AK18" s="481">
        <f t="shared" si="12"/>
        <v>0</v>
      </c>
      <c r="AL18" s="482">
        <f t="shared" ref="AL18:AL23" si="20">(AB18+AJ18)/2*0.57%</f>
        <v>0</v>
      </c>
      <c r="AM18" s="479">
        <f t="shared" si="9"/>
        <v>0</v>
      </c>
      <c r="AN18" s="481">
        <f>AJ18+AM18</f>
        <v>0</v>
      </c>
      <c r="AO18" s="359" t="s">
        <v>665</v>
      </c>
      <c r="AP18" s="112"/>
      <c r="AQ18" s="392">
        <f t="shared" si="0"/>
        <v>0</v>
      </c>
      <c r="AR18" s="85"/>
      <c r="AS18" s="81"/>
    </row>
    <row r="19" spans="2:46" ht="15" thickBot="1" x14ac:dyDescent="0.4">
      <c r="B19" s="445" t="s">
        <v>690</v>
      </c>
      <c r="C19" s="54">
        <v>1595</v>
      </c>
      <c r="D19" s="485"/>
      <c r="E19" s="477">
        <v>-3904.2200000001976</v>
      </c>
      <c r="F19" s="477"/>
      <c r="G19" s="478">
        <v>0</v>
      </c>
      <c r="H19" s="464">
        <f t="shared" si="18"/>
        <v>-3904.2200000001976</v>
      </c>
      <c r="I19" s="477"/>
      <c r="J19" s="477">
        <v>-172043.22</v>
      </c>
      <c r="K19" s="477"/>
      <c r="L19" s="478"/>
      <c r="M19" s="464">
        <f t="shared" si="19"/>
        <v>-172043.22</v>
      </c>
      <c r="N19" s="467">
        <f t="shared" si="3"/>
        <v>-3904.2200000001976</v>
      </c>
      <c r="O19" s="479">
        <v>0</v>
      </c>
      <c r="P19" s="479"/>
      <c r="Q19" s="479"/>
      <c r="R19" s="464">
        <f t="shared" si="13"/>
        <v>-3904.2200000001976</v>
      </c>
      <c r="S19" s="480">
        <f t="shared" si="4"/>
        <v>-172043.22</v>
      </c>
      <c r="T19" s="479">
        <v>-53.489999999990687</v>
      </c>
      <c r="U19" s="479"/>
      <c r="V19" s="479"/>
      <c r="W19" s="481">
        <f t="shared" si="5"/>
        <v>-172096.71</v>
      </c>
      <c r="X19" s="467">
        <f>R19</f>
        <v>-3904.2200000001976</v>
      </c>
      <c r="Y19" s="479"/>
      <c r="Z19" s="479">
        <f>X19</f>
        <v>-3904.2200000001976</v>
      </c>
      <c r="AA19" s="479"/>
      <c r="AB19" s="464">
        <f t="shared" si="14"/>
        <v>0</v>
      </c>
      <c r="AC19" s="464">
        <f t="shared" si="7"/>
        <v>-172096.71</v>
      </c>
      <c r="AD19" s="479"/>
      <c r="AE19" s="479">
        <f>AC19</f>
        <v>-172096.71</v>
      </c>
      <c r="AF19" s="479"/>
      <c r="AG19" s="464">
        <f t="shared" si="15"/>
        <v>0</v>
      </c>
      <c r="AH19" s="573"/>
      <c r="AI19" s="479"/>
      <c r="AJ19" s="464">
        <f t="shared" si="11"/>
        <v>0</v>
      </c>
      <c r="AK19" s="481">
        <f t="shared" si="12"/>
        <v>0</v>
      </c>
      <c r="AL19" s="482">
        <f t="shared" si="20"/>
        <v>0</v>
      </c>
      <c r="AM19" s="479">
        <f t="shared" si="9"/>
        <v>0</v>
      </c>
      <c r="AN19" s="481">
        <f t="shared" ref="AN19:AN28" si="21">AJ19+AM19</f>
        <v>0</v>
      </c>
      <c r="AO19" s="359" t="s">
        <v>665</v>
      </c>
      <c r="AP19" s="112">
        <v>-176000.93</v>
      </c>
      <c r="AQ19" s="392">
        <f t="shared" si="0"/>
        <v>0</v>
      </c>
      <c r="AR19" s="85"/>
      <c r="AS19" s="81"/>
    </row>
    <row r="20" spans="2:46" ht="15" thickBot="1" x14ac:dyDescent="0.4">
      <c r="B20" s="63" t="s">
        <v>663</v>
      </c>
      <c r="C20" s="64">
        <v>1595</v>
      </c>
      <c r="D20" s="485"/>
      <c r="E20" s="477"/>
      <c r="F20" s="477"/>
      <c r="G20" s="478">
        <v>0</v>
      </c>
      <c r="H20" s="464">
        <f t="shared" si="18"/>
        <v>0</v>
      </c>
      <c r="I20" s="477"/>
      <c r="J20" s="477"/>
      <c r="K20" s="477"/>
      <c r="L20" s="478"/>
      <c r="M20" s="464">
        <f t="shared" si="19"/>
        <v>0</v>
      </c>
      <c r="N20" s="467">
        <f t="shared" si="3"/>
        <v>0</v>
      </c>
      <c r="O20" s="479">
        <v>0</v>
      </c>
      <c r="P20" s="479"/>
      <c r="Q20" s="479"/>
      <c r="R20" s="464">
        <f t="shared" si="13"/>
        <v>0</v>
      </c>
      <c r="S20" s="480">
        <f t="shared" si="4"/>
        <v>0</v>
      </c>
      <c r="T20" s="479">
        <v>0</v>
      </c>
      <c r="U20" s="479"/>
      <c r="V20" s="479"/>
      <c r="W20" s="481">
        <f t="shared" si="5"/>
        <v>0</v>
      </c>
      <c r="X20" s="467">
        <f t="shared" si="6"/>
        <v>0</v>
      </c>
      <c r="Y20" s="479"/>
      <c r="Z20" s="479">
        <v>0</v>
      </c>
      <c r="AA20" s="479"/>
      <c r="AB20" s="464">
        <f t="shared" si="14"/>
        <v>0</v>
      </c>
      <c r="AC20" s="464">
        <f t="shared" si="7"/>
        <v>0</v>
      </c>
      <c r="AD20" s="479">
        <f>(X20+AB20)/2*0.57%</f>
        <v>0</v>
      </c>
      <c r="AE20" s="479"/>
      <c r="AF20" s="479"/>
      <c r="AG20" s="464">
        <f t="shared" si="15"/>
        <v>0</v>
      </c>
      <c r="AH20" s="573"/>
      <c r="AI20" s="479"/>
      <c r="AJ20" s="464">
        <f t="shared" si="11"/>
        <v>0</v>
      </c>
      <c r="AK20" s="481">
        <f t="shared" si="12"/>
        <v>0</v>
      </c>
      <c r="AL20" s="482">
        <f t="shared" si="20"/>
        <v>0</v>
      </c>
      <c r="AM20" s="479">
        <f t="shared" si="9"/>
        <v>0</v>
      </c>
      <c r="AN20" s="481">
        <f>AJ20+AM20</f>
        <v>0</v>
      </c>
      <c r="AO20" s="359" t="s">
        <v>665</v>
      </c>
      <c r="AP20" s="112"/>
      <c r="AQ20" s="392">
        <f t="shared" si="0"/>
        <v>0</v>
      </c>
      <c r="AR20" s="85"/>
      <c r="AS20" s="81"/>
    </row>
    <row r="21" spans="2:46" ht="15" thickBot="1" x14ac:dyDescent="0.4">
      <c r="B21" s="389" t="s">
        <v>176</v>
      </c>
      <c r="C21" s="64">
        <v>1595</v>
      </c>
      <c r="D21" s="485"/>
      <c r="E21" s="477">
        <v>-70900.859999999797</v>
      </c>
      <c r="F21" s="477"/>
      <c r="G21" s="478"/>
      <c r="H21" s="464">
        <f>D21+E21-F21+G21</f>
        <v>-70900.859999999797</v>
      </c>
      <c r="I21" s="477"/>
      <c r="J21" s="477">
        <v>17815.53</v>
      </c>
      <c r="K21" s="477"/>
      <c r="L21" s="478"/>
      <c r="M21" s="464">
        <f>I21+J21-K21+L21</f>
        <v>17815.53</v>
      </c>
      <c r="N21" s="467">
        <f t="shared" si="3"/>
        <v>-70900.859999999797</v>
      </c>
      <c r="O21" s="479">
        <v>-77.330000000205501</v>
      </c>
      <c r="P21" s="479"/>
      <c r="Q21" s="479"/>
      <c r="R21" s="464">
        <f t="shared" si="13"/>
        <v>-70978.19</v>
      </c>
      <c r="S21" s="480">
        <f t="shared" si="4"/>
        <v>17815.53</v>
      </c>
      <c r="T21" s="479">
        <v>-972.28999999999724</v>
      </c>
      <c r="U21" s="479"/>
      <c r="V21" s="479"/>
      <c r="W21" s="481">
        <f t="shared" si="5"/>
        <v>16843.240000000002</v>
      </c>
      <c r="X21" s="467">
        <f t="shared" si="6"/>
        <v>-70978.19</v>
      </c>
      <c r="Y21" s="479"/>
      <c r="Z21" s="479">
        <v>0</v>
      </c>
      <c r="AA21" s="479"/>
      <c r="AB21" s="464">
        <f t="shared" si="14"/>
        <v>-70978.19</v>
      </c>
      <c r="AC21" s="464">
        <f t="shared" si="7"/>
        <v>16843.240000000002</v>
      </c>
      <c r="AD21" s="479">
        <f>(X21+AB21)/2*0.57%</f>
        <v>-404.57568299999997</v>
      </c>
      <c r="AE21" s="479"/>
      <c r="AF21" s="479"/>
      <c r="AG21" s="464">
        <f t="shared" si="15"/>
        <v>16438.664317000002</v>
      </c>
      <c r="AH21" s="573"/>
      <c r="AI21" s="479"/>
      <c r="AJ21" s="464">
        <f t="shared" si="11"/>
        <v>-70978.19</v>
      </c>
      <c r="AK21" s="481">
        <f t="shared" si="12"/>
        <v>16438.664317000002</v>
      </c>
      <c r="AL21" s="482">
        <f t="shared" si="20"/>
        <v>-404.57568299999997</v>
      </c>
      <c r="AM21" s="479">
        <f t="shared" si="9"/>
        <v>16034.088634000003</v>
      </c>
      <c r="AN21" s="483">
        <f>AJ21+AM21</f>
        <v>-54944.101366000003</v>
      </c>
      <c r="AO21" s="359" t="s">
        <v>177</v>
      </c>
      <c r="AP21" s="112">
        <v>-54134.95</v>
      </c>
      <c r="AQ21" s="392">
        <f t="shared" si="0"/>
        <v>0</v>
      </c>
      <c r="AR21" s="85"/>
      <c r="AS21" s="81"/>
    </row>
    <row r="22" spans="2:46" ht="15" thickBot="1" x14ac:dyDescent="0.4">
      <c r="B22" s="389" t="s">
        <v>178</v>
      </c>
      <c r="C22" s="64">
        <v>1595</v>
      </c>
      <c r="D22" s="485"/>
      <c r="E22" s="477">
        <v>-125494.94</v>
      </c>
      <c r="F22" s="477"/>
      <c r="G22" s="478"/>
      <c r="H22" s="464">
        <f t="shared" si="18"/>
        <v>-125494.94</v>
      </c>
      <c r="I22" s="477"/>
      <c r="J22" s="477">
        <v>102246.41</v>
      </c>
      <c r="K22" s="477"/>
      <c r="L22" s="478"/>
      <c r="M22" s="464">
        <f t="shared" si="19"/>
        <v>102246.41</v>
      </c>
      <c r="N22" s="467">
        <f t="shared" si="3"/>
        <v>-125494.94</v>
      </c>
      <c r="O22" s="479">
        <v>24.8600000000006</v>
      </c>
      <c r="P22" s="479"/>
      <c r="Q22" s="479"/>
      <c r="R22" s="464">
        <f t="shared" si="13"/>
        <v>-125470.08</v>
      </c>
      <c r="S22" s="480">
        <f t="shared" si="4"/>
        <v>102246.41</v>
      </c>
      <c r="T22" s="479">
        <v>-1719.9100000000035</v>
      </c>
      <c r="U22" s="479"/>
      <c r="V22" s="479"/>
      <c r="W22" s="481">
        <f t="shared" si="5"/>
        <v>100526.5</v>
      </c>
      <c r="X22" s="467">
        <f t="shared" si="6"/>
        <v>-125470.08</v>
      </c>
      <c r="Y22" s="479"/>
      <c r="Z22" s="479">
        <v>0</v>
      </c>
      <c r="AA22" s="479"/>
      <c r="AB22" s="464">
        <f t="shared" si="14"/>
        <v>-125470.08</v>
      </c>
      <c r="AC22" s="464">
        <f t="shared" si="7"/>
        <v>100526.5</v>
      </c>
      <c r="AD22" s="479">
        <f>(X22+AB22)/2*0.57%</f>
        <v>-715.17945599999996</v>
      </c>
      <c r="AE22" s="479"/>
      <c r="AF22" s="479"/>
      <c r="AG22" s="464">
        <f t="shared" si="15"/>
        <v>99811.320544000002</v>
      </c>
      <c r="AH22" s="573"/>
      <c r="AI22" s="479"/>
      <c r="AJ22" s="464">
        <f t="shared" si="11"/>
        <v>-125470.08</v>
      </c>
      <c r="AK22" s="481">
        <f t="shared" si="12"/>
        <v>99811.320544000002</v>
      </c>
      <c r="AL22" s="482">
        <f t="shared" si="20"/>
        <v>-715.17945599999996</v>
      </c>
      <c r="AM22" s="479">
        <f t="shared" si="9"/>
        <v>99096.141088000004</v>
      </c>
      <c r="AN22" s="483">
        <f>AJ22+AM22</f>
        <v>-26373.938911999998</v>
      </c>
      <c r="AO22" s="359" t="s">
        <v>177</v>
      </c>
      <c r="AP22" s="112">
        <v>-24943.58</v>
      </c>
      <c r="AQ22" s="392">
        <f t="shared" si="0"/>
        <v>0</v>
      </c>
      <c r="AR22" s="85"/>
      <c r="AS22" s="81"/>
    </row>
    <row r="23" spans="2:46" ht="15" thickBot="1" x14ac:dyDescent="0.4">
      <c r="B23" s="372" t="s">
        <v>664</v>
      </c>
      <c r="C23" s="64">
        <v>1595</v>
      </c>
      <c r="D23" s="485"/>
      <c r="E23" s="477">
        <v>-31856767.079999998</v>
      </c>
      <c r="F23" s="477"/>
      <c r="G23" s="478"/>
      <c r="H23" s="464">
        <f t="shared" si="18"/>
        <v>-31856767.079999998</v>
      </c>
      <c r="I23" s="477"/>
      <c r="J23" s="477">
        <v>-3264684.62</v>
      </c>
      <c r="K23" s="477"/>
      <c r="L23" s="478"/>
      <c r="M23" s="464">
        <f t="shared" si="19"/>
        <v>-3264684.62</v>
      </c>
      <c r="N23" s="467">
        <f t="shared" si="3"/>
        <v>-31856767.079999998</v>
      </c>
      <c r="O23" s="479">
        <v>40881483.829999998</v>
      </c>
      <c r="P23" s="479"/>
      <c r="Q23" s="479"/>
      <c r="R23" s="464">
        <f>N23+O23-P23+Q23</f>
        <v>9024716.75</v>
      </c>
      <c r="S23" s="480">
        <f t="shared" si="4"/>
        <v>-3264684.62</v>
      </c>
      <c r="T23" s="479">
        <v>-259027.35999999987</v>
      </c>
      <c r="U23" s="479"/>
      <c r="V23" s="479"/>
      <c r="W23" s="481">
        <f t="shared" si="5"/>
        <v>-3523711.98</v>
      </c>
      <c r="X23" s="467">
        <f t="shared" si="6"/>
        <v>9024716.75</v>
      </c>
      <c r="Y23" s="479"/>
      <c r="Z23" s="479">
        <v>0</v>
      </c>
      <c r="AA23" s="479"/>
      <c r="AB23" s="464">
        <f t="shared" si="14"/>
        <v>9024716.75</v>
      </c>
      <c r="AC23" s="464">
        <f t="shared" si="7"/>
        <v>-3523711.98</v>
      </c>
      <c r="AD23" s="479">
        <f>(X23+AB23)/2*0.57%</f>
        <v>51440.885474999995</v>
      </c>
      <c r="AE23" s="479"/>
      <c r="AF23" s="479"/>
      <c r="AG23" s="464">
        <f t="shared" si="15"/>
        <v>-3472271.0945250001</v>
      </c>
      <c r="AH23" s="573"/>
      <c r="AI23" s="479"/>
      <c r="AJ23" s="464">
        <f t="shared" si="11"/>
        <v>9024716.75</v>
      </c>
      <c r="AK23" s="481">
        <f t="shared" ref="AK23:AK28" si="22">AG23-AI23</f>
        <v>-3472271.0945250001</v>
      </c>
      <c r="AL23" s="482">
        <f t="shared" si="20"/>
        <v>51440.885474999995</v>
      </c>
      <c r="AM23" s="479">
        <f t="shared" si="9"/>
        <v>-3420830.2090500002</v>
      </c>
      <c r="AN23" s="481">
        <v>0</v>
      </c>
      <c r="AO23" s="359" t="s">
        <v>665</v>
      </c>
      <c r="AP23" s="112">
        <v>5501004.7699999921</v>
      </c>
      <c r="AQ23" s="392">
        <f t="shared" si="0"/>
        <v>-7.4505805969238281E-9</v>
      </c>
      <c r="AR23" s="85"/>
      <c r="AS23" s="81"/>
      <c r="AT23" s="81"/>
    </row>
    <row r="24" spans="2:46" ht="15" thickBot="1" x14ac:dyDescent="0.4">
      <c r="B24" s="63" t="s">
        <v>660</v>
      </c>
      <c r="C24" s="64">
        <v>1595</v>
      </c>
      <c r="D24" s="487"/>
      <c r="E24" s="488"/>
      <c r="F24" s="488"/>
      <c r="G24" s="488"/>
      <c r="H24" s="464">
        <f t="shared" si="1"/>
        <v>0</v>
      </c>
      <c r="I24" s="488"/>
      <c r="J24" s="488"/>
      <c r="K24" s="488"/>
      <c r="L24" s="488"/>
      <c r="M24" s="464">
        <f t="shared" ref="M24:M29" si="23">L24</f>
        <v>0</v>
      </c>
      <c r="N24" s="467">
        <f t="shared" si="3"/>
        <v>0</v>
      </c>
      <c r="O24" s="479"/>
      <c r="P24" s="479"/>
      <c r="Q24" s="479"/>
      <c r="R24" s="464">
        <f t="shared" si="13"/>
        <v>0</v>
      </c>
      <c r="S24" s="480">
        <f t="shared" si="4"/>
        <v>0</v>
      </c>
      <c r="T24" s="479"/>
      <c r="U24" s="479"/>
      <c r="V24" s="479"/>
      <c r="W24" s="481">
        <f t="shared" si="5"/>
        <v>0</v>
      </c>
      <c r="X24" s="467">
        <f>R24</f>
        <v>0</v>
      </c>
      <c r="Y24" s="479"/>
      <c r="Z24" s="479">
        <v>0</v>
      </c>
      <c r="AA24" s="479"/>
      <c r="AB24" s="464">
        <f t="shared" si="14"/>
        <v>0</v>
      </c>
      <c r="AC24" s="464">
        <f t="shared" si="7"/>
        <v>0</v>
      </c>
      <c r="AD24" s="479">
        <f>(X24+AB24)/2*0.57%</f>
        <v>0</v>
      </c>
      <c r="AE24" s="479"/>
      <c r="AF24" s="479"/>
      <c r="AG24" s="464">
        <f t="shared" si="15"/>
        <v>0</v>
      </c>
      <c r="AH24" s="573"/>
      <c r="AI24" s="479"/>
      <c r="AJ24" s="464">
        <f t="shared" si="11"/>
        <v>0</v>
      </c>
      <c r="AK24" s="481">
        <f t="shared" si="22"/>
        <v>0</v>
      </c>
      <c r="AL24" s="482">
        <f>(AB24+AJ24)/2*0.57%</f>
        <v>0</v>
      </c>
      <c r="AM24" s="479">
        <f>AK24+AL24</f>
        <v>0</v>
      </c>
      <c r="AN24" s="483">
        <f>AJ24+AM24</f>
        <v>0</v>
      </c>
      <c r="AO24" s="359" t="s">
        <v>665</v>
      </c>
      <c r="AP24" s="112"/>
      <c r="AQ24" s="392">
        <f t="shared" si="0"/>
        <v>0</v>
      </c>
      <c r="AR24" s="85"/>
    </row>
    <row r="25" spans="2:46" ht="15" thickBot="1" x14ac:dyDescent="0.4">
      <c r="B25" s="63" t="s">
        <v>688</v>
      </c>
      <c r="C25" s="64">
        <v>1595</v>
      </c>
      <c r="D25" s="487"/>
      <c r="E25" s="488"/>
      <c r="F25" s="488"/>
      <c r="G25" s="488"/>
      <c r="H25" s="464">
        <f t="shared" si="1"/>
        <v>0</v>
      </c>
      <c r="I25" s="488"/>
      <c r="J25" s="488"/>
      <c r="K25" s="488"/>
      <c r="L25" s="488"/>
      <c r="M25" s="464">
        <f t="shared" si="23"/>
        <v>0</v>
      </c>
      <c r="N25" s="467">
        <f t="shared" si="3"/>
        <v>0</v>
      </c>
      <c r="O25" s="479"/>
      <c r="P25" s="479"/>
      <c r="Q25" s="479"/>
      <c r="R25" s="464">
        <f>N25+O25-P25+Q25</f>
        <v>0</v>
      </c>
      <c r="S25" s="480">
        <f>M25</f>
        <v>0</v>
      </c>
      <c r="T25" s="479"/>
      <c r="U25" s="479"/>
      <c r="V25" s="479"/>
      <c r="W25" s="481">
        <f>S25+T25-U25+V25</f>
        <v>0</v>
      </c>
      <c r="X25" s="467">
        <f>R25</f>
        <v>0</v>
      </c>
      <c r="Y25" s="479">
        <v>57447913.109322101</v>
      </c>
      <c r="Z25" s="479">
        <v>57447913.109322101</v>
      </c>
      <c r="AA25" s="479"/>
      <c r="AB25" s="464">
        <f>X25+Y25-Z25+AA25</f>
        <v>0</v>
      </c>
      <c r="AC25" s="464">
        <f>W25</f>
        <v>0</v>
      </c>
      <c r="AD25" s="479">
        <v>-3337737.9947731402</v>
      </c>
      <c r="AE25" s="479">
        <v>-3337737.9947731402</v>
      </c>
      <c r="AF25" s="479"/>
      <c r="AG25" s="464">
        <f>AC25+AD25-AE25+AF25</f>
        <v>0</v>
      </c>
      <c r="AH25" s="573"/>
      <c r="AI25" s="479"/>
      <c r="AJ25" s="464">
        <f>AB25-AH25</f>
        <v>0</v>
      </c>
      <c r="AK25" s="481">
        <f t="shared" si="22"/>
        <v>0</v>
      </c>
      <c r="AL25" s="482"/>
      <c r="AM25" s="479">
        <f t="shared" si="9"/>
        <v>0</v>
      </c>
      <c r="AN25" s="483">
        <f t="shared" si="21"/>
        <v>0</v>
      </c>
      <c r="AO25" s="359" t="s">
        <v>665</v>
      </c>
      <c r="AP25" s="112"/>
      <c r="AQ25" s="392">
        <f t="shared" si="0"/>
        <v>0</v>
      </c>
      <c r="AR25" s="85"/>
      <c r="AT25" s="81"/>
    </row>
    <row r="26" spans="2:46" ht="15" thickBot="1" x14ac:dyDescent="0.4">
      <c r="B26" s="65" t="s">
        <v>659</v>
      </c>
      <c r="C26" s="64">
        <v>1595</v>
      </c>
      <c r="D26" s="487"/>
      <c r="E26" s="488"/>
      <c r="F26" s="488"/>
      <c r="G26" s="488"/>
      <c r="H26" s="464">
        <f t="shared" si="1"/>
        <v>0</v>
      </c>
      <c r="I26" s="488"/>
      <c r="J26" s="488"/>
      <c r="K26" s="488"/>
      <c r="L26" s="488"/>
      <c r="M26" s="464">
        <f t="shared" si="23"/>
        <v>0</v>
      </c>
      <c r="N26" s="467">
        <f t="shared" si="3"/>
        <v>0</v>
      </c>
      <c r="O26" s="479"/>
      <c r="P26" s="479"/>
      <c r="Q26" s="479"/>
      <c r="R26" s="464">
        <f>N26+O26-P26+Q26</f>
        <v>0</v>
      </c>
      <c r="S26" s="480">
        <f>M26</f>
        <v>0</v>
      </c>
      <c r="T26" s="479"/>
      <c r="U26" s="479"/>
      <c r="V26" s="479"/>
      <c r="W26" s="481">
        <f>S26+T26-U26+V26</f>
        <v>0</v>
      </c>
      <c r="X26" s="467">
        <f>R26</f>
        <v>0</v>
      </c>
      <c r="Y26" s="479"/>
      <c r="Z26" s="479"/>
      <c r="AA26" s="479"/>
      <c r="AB26" s="464">
        <f>X26+Y26-Z26+AA26</f>
        <v>0</v>
      </c>
      <c r="AC26" s="464">
        <f>W26</f>
        <v>0</v>
      </c>
      <c r="AD26" s="479"/>
      <c r="AE26" s="479"/>
      <c r="AF26" s="479"/>
      <c r="AG26" s="464">
        <f t="shared" si="15"/>
        <v>0</v>
      </c>
      <c r="AH26" s="573"/>
      <c r="AI26" s="479"/>
      <c r="AJ26" s="464">
        <f>AB26-AH26</f>
        <v>0</v>
      </c>
      <c r="AK26" s="481">
        <f t="shared" si="22"/>
        <v>0</v>
      </c>
      <c r="AL26" s="482"/>
      <c r="AM26" s="479">
        <f t="shared" si="9"/>
        <v>0</v>
      </c>
      <c r="AN26" s="483">
        <f t="shared" si="21"/>
        <v>0</v>
      </c>
      <c r="AO26" s="359" t="s">
        <v>665</v>
      </c>
      <c r="AP26" s="112"/>
      <c r="AQ26" s="392">
        <f t="shared" si="0"/>
        <v>0</v>
      </c>
      <c r="AR26" s="85"/>
    </row>
    <row r="27" spans="2:46" ht="15" thickBot="1" x14ac:dyDescent="0.4">
      <c r="B27" s="65" t="s">
        <v>662</v>
      </c>
      <c r="C27" s="64">
        <v>1595</v>
      </c>
      <c r="D27" s="487"/>
      <c r="E27" s="488"/>
      <c r="F27" s="488"/>
      <c r="G27" s="488"/>
      <c r="H27" s="464">
        <f t="shared" si="1"/>
        <v>0</v>
      </c>
      <c r="I27" s="488"/>
      <c r="J27" s="488"/>
      <c r="K27" s="488"/>
      <c r="L27" s="488"/>
      <c r="M27" s="464">
        <f t="shared" si="23"/>
        <v>0</v>
      </c>
      <c r="N27" s="467">
        <f t="shared" si="3"/>
        <v>0</v>
      </c>
      <c r="O27" s="479"/>
      <c r="P27" s="479"/>
      <c r="Q27" s="479"/>
      <c r="R27" s="464">
        <f>N27+O27-P27+Q27</f>
        <v>0</v>
      </c>
      <c r="S27" s="480">
        <f>M27</f>
        <v>0</v>
      </c>
      <c r="T27" s="479"/>
      <c r="U27" s="479"/>
      <c r="V27" s="479"/>
      <c r="W27" s="481">
        <f>S27+T27-U27+V27</f>
        <v>0</v>
      </c>
      <c r="X27" s="467">
        <f>R27</f>
        <v>0</v>
      </c>
      <c r="Y27" s="479"/>
      <c r="Z27" s="479"/>
      <c r="AA27" s="479"/>
      <c r="AB27" s="464">
        <f>X27+Y27-Z27+AA27</f>
        <v>0</v>
      </c>
      <c r="AC27" s="464">
        <f>W27</f>
        <v>0</v>
      </c>
      <c r="AD27" s="479"/>
      <c r="AE27" s="479"/>
      <c r="AF27" s="479"/>
      <c r="AG27" s="464">
        <f t="shared" si="15"/>
        <v>0</v>
      </c>
      <c r="AH27" s="573"/>
      <c r="AI27" s="479"/>
      <c r="AJ27" s="464">
        <f>AB27-AH27</f>
        <v>0</v>
      </c>
      <c r="AK27" s="481">
        <f t="shared" si="22"/>
        <v>0</v>
      </c>
      <c r="AL27" s="482"/>
      <c r="AM27" s="479">
        <f t="shared" si="9"/>
        <v>0</v>
      </c>
      <c r="AN27" s="483">
        <f t="shared" si="21"/>
        <v>0</v>
      </c>
      <c r="AO27" s="359" t="s">
        <v>665</v>
      </c>
      <c r="AP27" s="112"/>
      <c r="AQ27" s="392">
        <f t="shared" si="0"/>
        <v>0</v>
      </c>
      <c r="AR27" s="85"/>
    </row>
    <row r="28" spans="2:46" ht="15" thickBot="1" x14ac:dyDescent="0.4">
      <c r="B28" s="65" t="s">
        <v>691</v>
      </c>
      <c r="C28" s="64">
        <v>1595</v>
      </c>
      <c r="D28" s="487"/>
      <c r="E28" s="488"/>
      <c r="F28" s="488"/>
      <c r="G28" s="488"/>
      <c r="H28" s="464">
        <f t="shared" si="1"/>
        <v>0</v>
      </c>
      <c r="I28" s="488"/>
      <c r="J28" s="488"/>
      <c r="K28" s="488"/>
      <c r="L28" s="488"/>
      <c r="M28" s="464">
        <f t="shared" si="23"/>
        <v>0</v>
      </c>
      <c r="N28" s="467">
        <f t="shared" si="3"/>
        <v>0</v>
      </c>
      <c r="O28" s="479"/>
      <c r="P28" s="479"/>
      <c r="Q28" s="479"/>
      <c r="R28" s="464">
        <f>N28+O28-P28+Q28</f>
        <v>0</v>
      </c>
      <c r="S28" s="480">
        <f>M28</f>
        <v>0</v>
      </c>
      <c r="T28" s="479"/>
      <c r="U28" s="479"/>
      <c r="V28" s="479"/>
      <c r="W28" s="481">
        <f>S28+T28-U28+V28</f>
        <v>0</v>
      </c>
      <c r="X28" s="467">
        <f>R28</f>
        <v>0</v>
      </c>
      <c r="Y28" s="479"/>
      <c r="Z28" s="479"/>
      <c r="AA28" s="479"/>
      <c r="AB28" s="464">
        <f>X28+Y28-Z28+AA28</f>
        <v>0</v>
      </c>
      <c r="AC28" s="464">
        <f>W28</f>
        <v>0</v>
      </c>
      <c r="AD28" s="479"/>
      <c r="AE28" s="479"/>
      <c r="AF28" s="479"/>
      <c r="AG28" s="464">
        <f t="shared" si="15"/>
        <v>0</v>
      </c>
      <c r="AH28" s="573"/>
      <c r="AI28" s="479"/>
      <c r="AJ28" s="464">
        <f>AB28-AH28</f>
        <v>0</v>
      </c>
      <c r="AK28" s="481">
        <f t="shared" si="22"/>
        <v>0</v>
      </c>
      <c r="AL28" s="482"/>
      <c r="AM28" s="479">
        <f t="shared" si="9"/>
        <v>0</v>
      </c>
      <c r="AN28" s="483">
        <f t="shared" si="21"/>
        <v>0</v>
      </c>
      <c r="AO28" s="359" t="s">
        <v>665</v>
      </c>
      <c r="AP28" s="112"/>
      <c r="AQ28" s="392">
        <f t="shared" si="0"/>
        <v>0</v>
      </c>
      <c r="AR28" s="85"/>
    </row>
    <row r="29" spans="2:46" ht="17.25" customHeight="1" thickBot="1" x14ac:dyDescent="0.4">
      <c r="B29" s="63" t="s">
        <v>661</v>
      </c>
      <c r="C29" s="64">
        <v>1595</v>
      </c>
      <c r="D29" s="487"/>
      <c r="E29" s="488"/>
      <c r="F29" s="488"/>
      <c r="G29" s="488"/>
      <c r="H29" s="464">
        <f t="shared" si="1"/>
        <v>0</v>
      </c>
      <c r="I29" s="488"/>
      <c r="J29" s="488"/>
      <c r="K29" s="488"/>
      <c r="L29" s="488"/>
      <c r="M29" s="464">
        <f t="shared" si="23"/>
        <v>0</v>
      </c>
      <c r="N29" s="467">
        <f t="shared" si="3"/>
        <v>0</v>
      </c>
      <c r="O29" s="479"/>
      <c r="P29" s="479"/>
      <c r="Q29" s="479"/>
      <c r="R29" s="464">
        <f t="shared" si="13"/>
        <v>0</v>
      </c>
      <c r="S29" s="480">
        <f t="shared" si="4"/>
        <v>0</v>
      </c>
      <c r="T29" s="479"/>
      <c r="U29" s="479"/>
      <c r="V29" s="479"/>
      <c r="W29" s="481">
        <f t="shared" si="5"/>
        <v>0</v>
      </c>
      <c r="X29" s="467">
        <f t="shared" si="6"/>
        <v>0</v>
      </c>
      <c r="Y29" s="479"/>
      <c r="Z29" s="479"/>
      <c r="AA29" s="479"/>
      <c r="AB29" s="464">
        <f t="shared" si="14"/>
        <v>0</v>
      </c>
      <c r="AC29" s="464">
        <f t="shared" si="7"/>
        <v>0</v>
      </c>
      <c r="AD29" s="479"/>
      <c r="AE29" s="479"/>
      <c r="AF29" s="479"/>
      <c r="AG29" s="464">
        <f t="shared" si="15"/>
        <v>0</v>
      </c>
      <c r="AH29" s="573"/>
      <c r="AI29" s="479"/>
      <c r="AJ29" s="464">
        <f t="shared" si="11"/>
        <v>0</v>
      </c>
      <c r="AK29" s="481">
        <f t="shared" si="12"/>
        <v>0</v>
      </c>
      <c r="AL29" s="482"/>
      <c r="AM29" s="479">
        <f t="shared" si="9"/>
        <v>0</v>
      </c>
      <c r="AN29" s="483">
        <f>AJ29+AM29</f>
        <v>0</v>
      </c>
      <c r="AO29" s="359" t="s">
        <v>665</v>
      </c>
      <c r="AP29" s="112"/>
      <c r="AQ29" s="392">
        <f t="shared" si="0"/>
        <v>0</v>
      </c>
      <c r="AR29" s="85"/>
    </row>
    <row r="30" spans="2:46" s="94" customFormat="1" ht="15" thickBot="1" x14ac:dyDescent="0.4">
      <c r="B30" s="63"/>
      <c r="C30" s="64"/>
      <c r="D30" s="489"/>
      <c r="E30" s="464"/>
      <c r="F30" s="464"/>
      <c r="G30" s="464"/>
      <c r="H30" s="464"/>
      <c r="I30" s="464"/>
      <c r="J30" s="464"/>
      <c r="K30" s="464"/>
      <c r="L30" s="464"/>
      <c r="M30" s="464"/>
      <c r="N30" s="467"/>
      <c r="O30" s="464"/>
      <c r="P30" s="464"/>
      <c r="Q30" s="464"/>
      <c r="R30" s="464"/>
      <c r="S30" s="464"/>
      <c r="T30" s="464"/>
      <c r="U30" s="464"/>
      <c r="V30" s="464"/>
      <c r="W30" s="481"/>
      <c r="X30" s="467"/>
      <c r="Y30" s="464"/>
      <c r="Z30" s="464"/>
      <c r="AA30" s="464"/>
      <c r="AB30" s="464"/>
      <c r="AC30" s="464"/>
      <c r="AD30" s="464"/>
      <c r="AE30" s="464"/>
      <c r="AF30" s="464"/>
      <c r="AG30" s="464"/>
      <c r="AH30" s="491"/>
      <c r="AI30" s="490"/>
      <c r="AJ30" s="464"/>
      <c r="AK30" s="481"/>
      <c r="AL30" s="491"/>
      <c r="AM30" s="492"/>
      <c r="AN30" s="481"/>
      <c r="AO30" s="373"/>
      <c r="AP30" s="69"/>
      <c r="AQ30" s="393"/>
      <c r="AR30" s="374"/>
    </row>
    <row r="31" spans="2:46" ht="15" thickBot="1" x14ac:dyDescent="0.4">
      <c r="B31" s="67" t="s">
        <v>179</v>
      </c>
      <c r="C31" s="68"/>
      <c r="D31" s="493"/>
      <c r="E31" s="494"/>
      <c r="F31" s="494"/>
      <c r="G31" s="494"/>
      <c r="H31" s="464"/>
      <c r="I31" s="494"/>
      <c r="J31" s="494"/>
      <c r="K31" s="494"/>
      <c r="L31" s="494"/>
      <c r="M31" s="464"/>
      <c r="N31" s="467"/>
      <c r="O31" s="464"/>
      <c r="P31" s="464"/>
      <c r="Q31" s="464"/>
      <c r="R31" s="464"/>
      <c r="S31" s="464"/>
      <c r="T31" s="464"/>
      <c r="U31" s="464"/>
      <c r="V31" s="464"/>
      <c r="W31" s="481"/>
      <c r="X31" s="467"/>
      <c r="Y31" s="464"/>
      <c r="Z31" s="464"/>
      <c r="AA31" s="464"/>
      <c r="AB31" s="464"/>
      <c r="AC31" s="464"/>
      <c r="AD31" s="464"/>
      <c r="AE31" s="464"/>
      <c r="AF31" s="464"/>
      <c r="AG31" s="464"/>
      <c r="AH31" s="495"/>
      <c r="AI31" s="494"/>
      <c r="AJ31" s="464"/>
      <c r="AK31" s="481"/>
      <c r="AL31" s="495"/>
      <c r="AM31" s="490"/>
      <c r="AN31" s="481"/>
      <c r="AO31" s="110"/>
      <c r="AP31" s="69"/>
      <c r="AQ31" s="56"/>
      <c r="AR31" s="85"/>
    </row>
    <row r="32" spans="2:46" ht="15" thickBot="1" x14ac:dyDescent="0.4">
      <c r="B32" s="53"/>
      <c r="C32" s="70"/>
      <c r="D32" s="489"/>
      <c r="E32" s="464"/>
      <c r="F32" s="464"/>
      <c r="G32" s="464"/>
      <c r="H32" s="464"/>
      <c r="I32" s="464"/>
      <c r="J32" s="464"/>
      <c r="K32" s="464"/>
      <c r="L32" s="464"/>
      <c r="M32" s="464"/>
      <c r="N32" s="467"/>
      <c r="O32" s="464"/>
      <c r="P32" s="464"/>
      <c r="Q32" s="464"/>
      <c r="R32" s="464"/>
      <c r="S32" s="464"/>
      <c r="T32" s="464"/>
      <c r="U32" s="464"/>
      <c r="V32" s="464"/>
      <c r="W32" s="481"/>
      <c r="X32" s="467"/>
      <c r="Y32" s="464"/>
      <c r="Z32" s="464"/>
      <c r="AA32" s="464"/>
      <c r="AB32" s="464"/>
      <c r="AC32" s="464"/>
      <c r="AD32" s="464"/>
      <c r="AE32" s="464"/>
      <c r="AF32" s="464"/>
      <c r="AG32" s="464"/>
      <c r="AH32" s="467"/>
      <c r="AI32" s="464"/>
      <c r="AJ32" s="464"/>
      <c r="AK32" s="481"/>
      <c r="AL32" s="496"/>
      <c r="AM32" s="497"/>
      <c r="AN32" s="483"/>
      <c r="AO32" s="109"/>
      <c r="AP32" s="69"/>
      <c r="AQ32" s="72"/>
      <c r="AR32" s="85"/>
    </row>
    <row r="33" spans="1:44" s="430" customFormat="1" ht="15" thickBot="1" x14ac:dyDescent="0.4">
      <c r="B33" s="71" t="s">
        <v>180</v>
      </c>
      <c r="C33" s="441"/>
      <c r="D33" s="498">
        <f>SUM(D8:D29)</f>
        <v>0</v>
      </c>
      <c r="E33" s="499">
        <f>SUM(E8:E29)</f>
        <v>-38610804.640000001</v>
      </c>
      <c r="F33" s="499">
        <f t="shared" ref="F33" si="24">SUM(F8:F29)</f>
        <v>0</v>
      </c>
      <c r="G33" s="499">
        <f>SUM(G8:G29)</f>
        <v>-29469741.642299995</v>
      </c>
      <c r="H33" s="499">
        <f>SUM(H8:H29)</f>
        <v>-68080546.282299995</v>
      </c>
      <c r="I33" s="499">
        <f t="shared" ref="I33:M33" si="25">SUM(I8:I29)</f>
        <v>0</v>
      </c>
      <c r="J33" s="499">
        <f t="shared" si="25"/>
        <v>-3201673.9</v>
      </c>
      <c r="K33" s="499">
        <f t="shared" si="25"/>
        <v>0</v>
      </c>
      <c r="L33" s="499">
        <f t="shared" si="25"/>
        <v>4184697.6300000018</v>
      </c>
      <c r="M33" s="499">
        <f t="shared" si="25"/>
        <v>983023.73000000138</v>
      </c>
      <c r="N33" s="500">
        <f>SUM(N8:N29)</f>
        <v>-68080546.282299995</v>
      </c>
      <c r="O33" s="499">
        <f>SUM(O8:O29)</f>
        <v>-27299997.460000008</v>
      </c>
      <c r="P33" s="499">
        <f t="shared" ref="P33:AM33" si="26">SUM(P8:P29)</f>
        <v>0</v>
      </c>
      <c r="Q33" s="499">
        <f t="shared" si="26"/>
        <v>0</v>
      </c>
      <c r="R33" s="499">
        <f t="shared" si="26"/>
        <v>-95380543.742299974</v>
      </c>
      <c r="S33" s="499">
        <f t="shared" si="26"/>
        <v>983023.73000000138</v>
      </c>
      <c r="T33" s="499">
        <f t="shared" si="26"/>
        <v>-1171042.0899999999</v>
      </c>
      <c r="U33" s="499">
        <f t="shared" si="26"/>
        <v>0</v>
      </c>
      <c r="V33" s="499">
        <f t="shared" si="26"/>
        <v>0</v>
      </c>
      <c r="W33" s="499">
        <f t="shared" si="26"/>
        <v>-188018.35999999847</v>
      </c>
      <c r="X33" s="499">
        <f t="shared" si="26"/>
        <v>-95380543.742299974</v>
      </c>
      <c r="Y33" s="499">
        <f t="shared" si="26"/>
        <v>57447913.109322101</v>
      </c>
      <c r="Z33" s="499">
        <f t="shared" si="26"/>
        <v>21420529.239999987</v>
      </c>
      <c r="AA33" s="499">
        <f t="shared" si="26"/>
        <v>0</v>
      </c>
      <c r="AB33" s="499">
        <f t="shared" si="26"/>
        <v>-59353159.872977883</v>
      </c>
      <c r="AC33" s="499">
        <f t="shared" si="26"/>
        <v>-188018.35999999847</v>
      </c>
      <c r="AD33" s="499">
        <f t="shared" si="26"/>
        <v>-3778717.9230496823</v>
      </c>
      <c r="AE33" s="499">
        <f t="shared" si="26"/>
        <v>294532.46704999916</v>
      </c>
      <c r="AF33" s="499">
        <f t="shared" si="26"/>
        <v>0</v>
      </c>
      <c r="AG33" s="499">
        <f t="shared" si="26"/>
        <v>-4261268.7500996795</v>
      </c>
      <c r="AH33" s="500">
        <f t="shared" si="26"/>
        <v>0</v>
      </c>
      <c r="AI33" s="499">
        <f t="shared" si="26"/>
        <v>0</v>
      </c>
      <c r="AJ33" s="499">
        <f>SUM(AJ8:AJ29)</f>
        <v>-59353159.872977883</v>
      </c>
      <c r="AK33" s="523">
        <f t="shared" si="26"/>
        <v>-4261268.7500996795</v>
      </c>
      <c r="AL33" s="500">
        <f>SUM(AL8:AL29)</f>
        <v>-338313.01127597387</v>
      </c>
      <c r="AM33" s="499">
        <f t="shared" si="26"/>
        <v>-4599581.7613756536</v>
      </c>
      <c r="AN33" s="523">
        <f>SUM(AN8:AN29)</f>
        <v>-69549676.754667535</v>
      </c>
      <c r="AO33" s="52"/>
      <c r="AP33" s="442"/>
      <c r="AQ33" s="446"/>
      <c r="AR33" s="447"/>
    </row>
    <row r="34" spans="1:44" ht="15" thickBot="1" x14ac:dyDescent="0.4">
      <c r="B34" s="71" t="s">
        <v>181</v>
      </c>
      <c r="C34" s="73"/>
      <c r="D34" s="489">
        <f t="shared" ref="D34:AN34" si="27">D33-D16</f>
        <v>0</v>
      </c>
      <c r="E34" s="464">
        <f t="shared" si="27"/>
        <v>-38610804.640000001</v>
      </c>
      <c r="F34" s="464">
        <f t="shared" si="27"/>
        <v>0</v>
      </c>
      <c r="G34" s="464">
        <f>G33-G16</f>
        <v>2970046.4900000095</v>
      </c>
      <c r="H34" s="464">
        <f t="shared" si="27"/>
        <v>-35640758.149999991</v>
      </c>
      <c r="I34" s="464">
        <f t="shared" si="27"/>
        <v>0</v>
      </c>
      <c r="J34" s="464">
        <f t="shared" si="27"/>
        <v>-3201673.9</v>
      </c>
      <c r="K34" s="464">
        <f t="shared" si="27"/>
        <v>0</v>
      </c>
      <c r="L34" s="464">
        <f t="shared" si="27"/>
        <v>2220894.3200000017</v>
      </c>
      <c r="M34" s="464">
        <f t="shared" si="27"/>
        <v>-980779.57999999868</v>
      </c>
      <c r="N34" s="467">
        <f t="shared" si="27"/>
        <v>-35640758.149999991</v>
      </c>
      <c r="O34" s="464">
        <f t="shared" si="27"/>
        <v>-13829138.540000008</v>
      </c>
      <c r="P34" s="464">
        <f t="shared" si="27"/>
        <v>0</v>
      </c>
      <c r="Q34" s="464">
        <f t="shared" si="27"/>
        <v>0</v>
      </c>
      <c r="R34" s="464">
        <f t="shared" si="27"/>
        <v>-49469896.689999968</v>
      </c>
      <c r="S34" s="464">
        <f t="shared" si="27"/>
        <v>-980779.57999999868</v>
      </c>
      <c r="T34" s="464">
        <f>T33-T16</f>
        <v>-636009.7799999998</v>
      </c>
      <c r="U34" s="464">
        <f t="shared" si="27"/>
        <v>0</v>
      </c>
      <c r="V34" s="464">
        <f t="shared" si="27"/>
        <v>0</v>
      </c>
      <c r="W34" s="481">
        <f t="shared" si="27"/>
        <v>-1616789.3599999985</v>
      </c>
      <c r="X34" s="467">
        <f>X33-X16</f>
        <v>-49469896.689999968</v>
      </c>
      <c r="Y34" s="464">
        <f t="shared" si="27"/>
        <v>57447913.109322101</v>
      </c>
      <c r="Z34" s="464">
        <f>Z33-Z16</f>
        <v>53860317.391117565</v>
      </c>
      <c r="AA34" s="464">
        <f t="shared" si="27"/>
        <v>0</v>
      </c>
      <c r="AB34" s="464">
        <f t="shared" si="27"/>
        <v>-45882300.971795455</v>
      </c>
      <c r="AC34" s="464">
        <f>AC33-AC16</f>
        <v>-1616789.3599999985</v>
      </c>
      <c r="AD34" s="464">
        <f t="shared" si="27"/>
        <v>-3609480.6310822573</v>
      </c>
      <c r="AE34" s="464">
        <f t="shared" si="27"/>
        <v>-1223223.8995927309</v>
      </c>
      <c r="AF34" s="464">
        <f t="shared" si="27"/>
        <v>0</v>
      </c>
      <c r="AG34" s="464">
        <f>AG33-AG16</f>
        <v>-4003046.0914895246</v>
      </c>
      <c r="AH34" s="467">
        <f t="shared" si="27"/>
        <v>0</v>
      </c>
      <c r="AI34" s="464">
        <f t="shared" si="27"/>
        <v>0</v>
      </c>
      <c r="AJ34" s="464">
        <f>AJ33-AJ16</f>
        <v>-45882300.971795455</v>
      </c>
      <c r="AK34" s="481">
        <f t="shared" si="27"/>
        <v>-4003046.0914895246</v>
      </c>
      <c r="AL34" s="467">
        <f t="shared" si="27"/>
        <v>-261529.11553923404</v>
      </c>
      <c r="AM34" s="464">
        <f t="shared" si="27"/>
        <v>-4264575.2070287587</v>
      </c>
      <c r="AN34" s="481">
        <f t="shared" si="27"/>
        <v>-55743811.299138211</v>
      </c>
      <c r="AO34" s="448"/>
      <c r="AP34" s="69"/>
      <c r="AQ34" s="56"/>
      <c r="AR34" s="374"/>
    </row>
    <row r="35" spans="1:44" ht="15" thickBot="1" x14ac:dyDescent="0.4">
      <c r="B35" s="74" t="s">
        <v>182</v>
      </c>
      <c r="C35" s="75">
        <v>1589</v>
      </c>
      <c r="D35" s="489">
        <f t="shared" ref="D35:AE35" si="28">D16</f>
        <v>0</v>
      </c>
      <c r="E35" s="464">
        <f t="shared" si="28"/>
        <v>0</v>
      </c>
      <c r="F35" s="464">
        <f t="shared" si="28"/>
        <v>0</v>
      </c>
      <c r="G35" s="464">
        <f>G16</f>
        <v>-32439788.132300004</v>
      </c>
      <c r="H35" s="464">
        <f t="shared" si="28"/>
        <v>-32439788.132300004</v>
      </c>
      <c r="I35" s="464">
        <f t="shared" si="28"/>
        <v>0</v>
      </c>
      <c r="J35" s="464">
        <f t="shared" si="28"/>
        <v>0</v>
      </c>
      <c r="K35" s="464">
        <f t="shared" si="28"/>
        <v>0</v>
      </c>
      <c r="L35" s="464">
        <f t="shared" si="28"/>
        <v>1963803.31</v>
      </c>
      <c r="M35" s="464">
        <f>M16</f>
        <v>1963803.31</v>
      </c>
      <c r="N35" s="467">
        <f t="shared" si="28"/>
        <v>-32439788.132300004</v>
      </c>
      <c r="O35" s="464">
        <f t="shared" si="28"/>
        <v>-13470858.92</v>
      </c>
      <c r="P35" s="464">
        <f t="shared" si="28"/>
        <v>0</v>
      </c>
      <c r="Q35" s="464">
        <f t="shared" si="28"/>
        <v>0</v>
      </c>
      <c r="R35" s="464">
        <f t="shared" si="28"/>
        <v>-45910647.052300006</v>
      </c>
      <c r="S35" s="464">
        <f t="shared" si="28"/>
        <v>1963803.31</v>
      </c>
      <c r="T35" s="464">
        <f>T16</f>
        <v>-535032.31000000006</v>
      </c>
      <c r="U35" s="464">
        <f t="shared" si="28"/>
        <v>0</v>
      </c>
      <c r="V35" s="464">
        <f t="shared" si="28"/>
        <v>0</v>
      </c>
      <c r="W35" s="481">
        <f t="shared" si="28"/>
        <v>1428771</v>
      </c>
      <c r="X35" s="467">
        <f>X16</f>
        <v>-45910647.052300006</v>
      </c>
      <c r="Y35" s="464">
        <f t="shared" si="28"/>
        <v>0</v>
      </c>
      <c r="Z35" s="464">
        <f t="shared" si="28"/>
        <v>-32439788.151117578</v>
      </c>
      <c r="AA35" s="464">
        <f t="shared" si="28"/>
        <v>0</v>
      </c>
      <c r="AB35" s="464">
        <f t="shared" si="28"/>
        <v>-13470858.901182428</v>
      </c>
      <c r="AC35" s="464">
        <f>AC16</f>
        <v>1428771</v>
      </c>
      <c r="AD35" s="464">
        <f>AD16</f>
        <v>-169237.29196742491</v>
      </c>
      <c r="AE35" s="464">
        <f t="shared" si="28"/>
        <v>1517756.3666427301</v>
      </c>
      <c r="AF35" s="464">
        <f t="shared" ref="AF35:AN35" si="29">AF16</f>
        <v>0</v>
      </c>
      <c r="AG35" s="464">
        <f>AG16</f>
        <v>-258222.65861015511</v>
      </c>
      <c r="AH35" s="467">
        <f t="shared" si="29"/>
        <v>0</v>
      </c>
      <c r="AI35" s="464">
        <f t="shared" si="29"/>
        <v>0</v>
      </c>
      <c r="AJ35" s="464">
        <f>AJ16</f>
        <v>-13470858.901182428</v>
      </c>
      <c r="AK35" s="481">
        <f t="shared" si="29"/>
        <v>-258222.65861015511</v>
      </c>
      <c r="AL35" s="467">
        <f t="shared" si="29"/>
        <v>-76783.895736739825</v>
      </c>
      <c r="AM35" s="464">
        <f t="shared" si="29"/>
        <v>-335006.55434689496</v>
      </c>
      <c r="AN35" s="481">
        <f t="shared" si="29"/>
        <v>-13805865.455529323</v>
      </c>
      <c r="AO35" s="448"/>
      <c r="AP35" s="69"/>
      <c r="AQ35" s="56"/>
      <c r="AR35" s="374"/>
    </row>
    <row r="36" spans="1:44" x14ac:dyDescent="0.35">
      <c r="B36" s="74"/>
      <c r="C36" s="75"/>
      <c r="D36" s="489"/>
      <c r="E36" s="464"/>
      <c r="F36" s="464"/>
      <c r="G36" s="464"/>
      <c r="H36" s="464"/>
      <c r="I36" s="464"/>
      <c r="J36" s="464"/>
      <c r="K36" s="464"/>
      <c r="L36" s="464"/>
      <c r="M36" s="464"/>
      <c r="N36" s="467"/>
      <c r="O36" s="464"/>
      <c r="P36" s="464"/>
      <c r="Q36" s="464"/>
      <c r="R36" s="464"/>
      <c r="S36" s="464"/>
      <c r="T36" s="464"/>
      <c r="U36" s="464"/>
      <c r="V36" s="464"/>
      <c r="W36" s="481"/>
      <c r="X36" s="467"/>
      <c r="Y36" s="464"/>
      <c r="Z36" s="464"/>
      <c r="AA36" s="464"/>
      <c r="AB36" s="464"/>
      <c r="AC36" s="464"/>
      <c r="AD36" s="464"/>
      <c r="AE36" s="464"/>
      <c r="AF36" s="464"/>
      <c r="AG36" s="464"/>
      <c r="AH36" s="467"/>
      <c r="AI36" s="464"/>
      <c r="AJ36" s="464"/>
      <c r="AK36" s="481"/>
      <c r="AL36" s="467"/>
      <c r="AM36" s="464"/>
      <c r="AN36" s="481"/>
      <c r="AO36" s="448"/>
      <c r="AP36" s="522"/>
      <c r="AQ36" s="56"/>
      <c r="AR36" s="374"/>
    </row>
    <row r="37" spans="1:44" s="430" customFormat="1" ht="18" customHeight="1" x14ac:dyDescent="0.35">
      <c r="B37" s="584" t="s">
        <v>714</v>
      </c>
      <c r="C37" s="75"/>
      <c r="D37" s="498"/>
      <c r="E37" s="499"/>
      <c r="F37" s="499"/>
      <c r="G37" s="499"/>
      <c r="H37" s="499"/>
      <c r="I37" s="499"/>
      <c r="J37" s="499"/>
      <c r="K37" s="499"/>
      <c r="L37" s="499"/>
      <c r="M37" s="499"/>
      <c r="N37" s="500"/>
      <c r="O37" s="499"/>
      <c r="P37" s="499"/>
      <c r="Q37" s="499"/>
      <c r="R37" s="499"/>
      <c r="S37" s="499"/>
      <c r="T37" s="499"/>
      <c r="U37" s="499"/>
      <c r="V37" s="499"/>
      <c r="W37" s="523"/>
      <c r="X37" s="500"/>
      <c r="Y37" s="499"/>
      <c r="Z37" s="499"/>
      <c r="AA37" s="499"/>
      <c r="AB37" s="499"/>
      <c r="AC37" s="499"/>
      <c r="AD37" s="499"/>
      <c r="AE37" s="499"/>
      <c r="AF37" s="499"/>
      <c r="AG37" s="499"/>
      <c r="AH37" s="500"/>
      <c r="AI37" s="499"/>
      <c r="AJ37" s="553">
        <f>SUM(AJ8:AJ16,AJ18:AJ22)</f>
        <v>-68378378.392977878</v>
      </c>
      <c r="AK37" s="554">
        <f>SUM(AK8:AK16,AK18:AK22)</f>
        <v>-781541.60484967928</v>
      </c>
      <c r="AL37" s="569">
        <f>SUM(AL8:AL16,AL18:AL22)</f>
        <v>-389756.75683997391</v>
      </c>
      <c r="AM37" s="553">
        <f>AK37+AL37</f>
        <v>-1171298.3616896532</v>
      </c>
      <c r="AN37" s="554">
        <f>AJ37+AK37+AL37</f>
        <v>-69549676.754667535</v>
      </c>
      <c r="AO37" s="524"/>
      <c r="AP37" s="525"/>
      <c r="AQ37" s="446"/>
      <c r="AR37" s="526"/>
    </row>
    <row r="38" spans="1:44" s="430" customFormat="1" ht="18" customHeight="1" x14ac:dyDescent="0.35">
      <c r="B38" s="584" t="s">
        <v>715</v>
      </c>
      <c r="C38" s="75"/>
      <c r="D38" s="498"/>
      <c r="E38" s="499"/>
      <c r="F38" s="499"/>
      <c r="G38" s="499"/>
      <c r="H38" s="499"/>
      <c r="I38" s="499"/>
      <c r="J38" s="499"/>
      <c r="K38" s="499"/>
      <c r="L38" s="499"/>
      <c r="M38" s="499"/>
      <c r="N38" s="500"/>
      <c r="O38" s="499"/>
      <c r="P38" s="499"/>
      <c r="Q38" s="499"/>
      <c r="R38" s="499"/>
      <c r="S38" s="499"/>
      <c r="T38" s="499"/>
      <c r="U38" s="499"/>
      <c r="V38" s="499"/>
      <c r="W38" s="523"/>
      <c r="X38" s="500"/>
      <c r="Y38" s="499"/>
      <c r="Z38" s="499"/>
      <c r="AA38" s="499"/>
      <c r="AB38" s="499"/>
      <c r="AC38" s="499"/>
      <c r="AD38" s="499"/>
      <c r="AE38" s="499"/>
      <c r="AF38" s="499"/>
      <c r="AG38" s="499"/>
      <c r="AH38" s="500"/>
      <c r="AI38" s="499"/>
      <c r="AJ38" s="553">
        <f>AJ23+AJ17</f>
        <v>9025218.5199999996</v>
      </c>
      <c r="AK38" s="553">
        <f>AK23+AK17</f>
        <v>-3479727.1452500001</v>
      </c>
      <c r="AL38" s="569">
        <f>AL23+AL17</f>
        <v>51443.745563999997</v>
      </c>
      <c r="AM38" s="553">
        <f>AM23+AM17</f>
        <v>-3428283.3996860003</v>
      </c>
      <c r="AN38" s="554">
        <f>AJ38+AK38+AL38</f>
        <v>5596935.1203139992</v>
      </c>
      <c r="AO38" s="524"/>
      <c r="AP38" s="525"/>
      <c r="AQ38" s="446"/>
      <c r="AR38" s="526"/>
    </row>
    <row r="39" spans="1:44" s="527" customFormat="1" ht="13.5" customHeight="1" thickBot="1" x14ac:dyDescent="0.4">
      <c r="B39" s="74"/>
      <c r="C39" s="75"/>
      <c r="D39" s="489"/>
      <c r="E39" s="464"/>
      <c r="F39" s="464"/>
      <c r="G39" s="464"/>
      <c r="H39" s="464"/>
      <c r="I39" s="464"/>
      <c r="J39" s="464"/>
      <c r="K39" s="464"/>
      <c r="L39" s="464"/>
      <c r="M39" s="464"/>
      <c r="N39" s="467"/>
      <c r="O39" s="464"/>
      <c r="P39" s="464"/>
      <c r="Q39" s="464"/>
      <c r="R39" s="464"/>
      <c r="S39" s="464"/>
      <c r="T39" s="464"/>
      <c r="U39" s="464"/>
      <c r="V39" s="464"/>
      <c r="W39" s="481"/>
      <c r="X39" s="467"/>
      <c r="Y39" s="464"/>
      <c r="Z39" s="464"/>
      <c r="AA39" s="464"/>
      <c r="AB39" s="464"/>
      <c r="AC39" s="464"/>
      <c r="AD39" s="464"/>
      <c r="AE39" s="464"/>
      <c r="AF39" s="464"/>
      <c r="AG39" s="464"/>
      <c r="AH39" s="467"/>
      <c r="AI39" s="464"/>
      <c r="AJ39" s="464"/>
      <c r="AK39" s="481"/>
      <c r="AL39" s="467"/>
      <c r="AM39" s="464"/>
      <c r="AN39" s="481"/>
      <c r="AO39" s="448"/>
      <c r="AP39" s="522"/>
      <c r="AQ39" s="56"/>
      <c r="AR39" s="528"/>
    </row>
    <row r="40" spans="1:44" ht="15" thickBot="1" x14ac:dyDescent="0.4">
      <c r="B40" s="76"/>
      <c r="C40" s="77"/>
      <c r="D40" s="79"/>
      <c r="E40" s="78"/>
      <c r="F40" s="78"/>
      <c r="G40" s="78"/>
      <c r="H40" s="78"/>
      <c r="I40" s="78"/>
      <c r="J40" s="78"/>
      <c r="K40" s="78"/>
      <c r="L40" s="78"/>
      <c r="M40" s="78"/>
      <c r="N40" s="360"/>
      <c r="O40" s="357"/>
      <c r="P40" s="357"/>
      <c r="Q40" s="357"/>
      <c r="R40" s="357"/>
      <c r="S40" s="357"/>
      <c r="T40" s="357"/>
      <c r="U40" s="357"/>
      <c r="V40" s="357"/>
      <c r="W40" s="358"/>
      <c r="X40" s="80"/>
      <c r="Y40" s="357"/>
      <c r="Z40" s="357"/>
      <c r="AA40" s="357"/>
      <c r="AB40" s="357"/>
      <c r="AC40" s="357"/>
      <c r="AD40" s="357"/>
      <c r="AE40" s="357"/>
      <c r="AF40" s="357"/>
      <c r="AG40" s="357"/>
      <c r="AH40" s="80"/>
      <c r="AI40" s="357"/>
      <c r="AJ40" s="357"/>
      <c r="AK40" s="358"/>
      <c r="AL40" s="360"/>
      <c r="AM40" s="357"/>
      <c r="AN40" s="390"/>
      <c r="AO40" s="449"/>
      <c r="AP40" s="113"/>
      <c r="AQ40" s="394"/>
      <c r="AR40" s="84"/>
    </row>
    <row r="41" spans="1:44" x14ac:dyDescent="0.35">
      <c r="AQ41" s="395"/>
    </row>
    <row r="42" spans="1:44" x14ac:dyDescent="0.35">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Q42" s="395"/>
    </row>
    <row r="43" spans="1:44" ht="45" customHeight="1" x14ac:dyDescent="0.35">
      <c r="A43" s="101"/>
      <c r="B43" s="636" t="s">
        <v>209</v>
      </c>
      <c r="C43" s="636"/>
      <c r="D43" s="636"/>
      <c r="E43" s="636"/>
      <c r="Z43" s="81"/>
    </row>
    <row r="44" spans="1:44" ht="16.5" x14ac:dyDescent="0.35">
      <c r="A44" s="102"/>
      <c r="B44" s="103"/>
      <c r="C44" s="103"/>
      <c r="D44" s="104"/>
      <c r="E44" s="104"/>
    </row>
    <row r="45" spans="1:44" ht="47.25" customHeight="1" x14ac:dyDescent="0.35">
      <c r="A45" s="102">
        <v>1</v>
      </c>
      <c r="B45" s="616" t="s">
        <v>210</v>
      </c>
      <c r="C45" s="616"/>
      <c r="D45" s="105"/>
      <c r="E45" s="105"/>
      <c r="F45" s="105"/>
      <c r="G45" s="105"/>
      <c r="H45" s="105"/>
      <c r="I45" s="105"/>
      <c r="J45" s="105"/>
      <c r="K45" s="105"/>
      <c r="L45" s="105"/>
      <c r="M45" s="105"/>
      <c r="N45" s="105"/>
      <c r="O45" s="105"/>
      <c r="P45" s="105"/>
      <c r="Q45" s="105"/>
      <c r="R45" s="105"/>
      <c r="S45" s="105"/>
      <c r="T45" s="105"/>
      <c r="U45" s="105"/>
      <c r="V45" s="105"/>
      <c r="W45" s="105"/>
      <c r="X45" s="105"/>
      <c r="Y45" s="105"/>
      <c r="Z45" s="81"/>
      <c r="AA45" s="105"/>
      <c r="AB45" s="105"/>
      <c r="AC45" s="105"/>
      <c r="AD45" s="105"/>
      <c r="AE45" s="105"/>
      <c r="AF45" s="105"/>
      <c r="AG45" s="105"/>
      <c r="AH45" s="105"/>
      <c r="AI45" s="105"/>
      <c r="AJ45" s="105"/>
      <c r="AK45" s="105"/>
      <c r="AL45" s="105"/>
      <c r="AM45" s="105"/>
      <c r="AN45" s="105"/>
    </row>
    <row r="46" spans="1:44" ht="78" customHeight="1" x14ac:dyDescent="0.35">
      <c r="A46" s="102">
        <v>2</v>
      </c>
      <c r="B46" s="616" t="s">
        <v>211</v>
      </c>
      <c r="C46" s="616"/>
      <c r="D46" s="106"/>
      <c r="E46" s="105"/>
    </row>
    <row r="47" spans="1:44" ht="78" customHeight="1" x14ac:dyDescent="0.35">
      <c r="A47" s="102">
        <v>3</v>
      </c>
      <c r="B47" s="616" t="s">
        <v>212</v>
      </c>
      <c r="C47" s="616"/>
      <c r="D47" s="104"/>
      <c r="E47" s="104"/>
    </row>
    <row r="48" spans="1:44" ht="96.75" customHeight="1" x14ac:dyDescent="0.35">
      <c r="A48" s="102">
        <v>4</v>
      </c>
      <c r="B48" s="616" t="s">
        <v>213</v>
      </c>
      <c r="C48" s="616"/>
      <c r="D48" s="104"/>
      <c r="E48" s="104"/>
    </row>
    <row r="49" spans="1:5" ht="78" customHeight="1" x14ac:dyDescent="0.35">
      <c r="A49" s="102">
        <v>5</v>
      </c>
      <c r="B49" s="617" t="s">
        <v>214</v>
      </c>
      <c r="C49" s="617"/>
      <c r="D49" s="107"/>
      <c r="E49" s="107"/>
    </row>
    <row r="50" spans="1:5" ht="51" customHeight="1" x14ac:dyDescent="0.35">
      <c r="A50" s="102">
        <v>6</v>
      </c>
      <c r="B50" s="617" t="s">
        <v>215</v>
      </c>
      <c r="C50" s="617"/>
      <c r="D50" s="107"/>
      <c r="E50" s="107"/>
    </row>
  </sheetData>
  <mergeCells count="54">
    <mergeCell ref="AH3:AK3"/>
    <mergeCell ref="AL3:AN3"/>
    <mergeCell ref="B4:B6"/>
    <mergeCell ref="C4:C6"/>
    <mergeCell ref="D3:M3"/>
    <mergeCell ref="K4:K6"/>
    <mergeCell ref="D4:D6"/>
    <mergeCell ref="E4:E6"/>
    <mergeCell ref="N3:W3"/>
    <mergeCell ref="X3:AG3"/>
    <mergeCell ref="F4:F6"/>
    <mergeCell ref="G4:G6"/>
    <mergeCell ref="H4:H6"/>
    <mergeCell ref="I4:I6"/>
    <mergeCell ref="AP4:AP6"/>
    <mergeCell ref="AQ4:AQ6"/>
    <mergeCell ref="B43:E43"/>
    <mergeCell ref="B45:C45"/>
    <mergeCell ref="AN4:AN6"/>
    <mergeCell ref="J4:J6"/>
    <mergeCell ref="L4:L6"/>
    <mergeCell ref="M4:M6"/>
    <mergeCell ref="N4:N6"/>
    <mergeCell ref="O4:O6"/>
    <mergeCell ref="V4:V6"/>
    <mergeCell ref="Q4:Q6"/>
    <mergeCell ref="B46:C46"/>
    <mergeCell ref="AJ4:AJ6"/>
    <mergeCell ref="AK4:AK6"/>
    <mergeCell ref="AL4:AL6"/>
    <mergeCell ref="AM4:AM6"/>
    <mergeCell ref="AD4:AD6"/>
    <mergeCell ref="AE4:AE6"/>
    <mergeCell ref="AF4:AF6"/>
    <mergeCell ref="AG4:AG6"/>
    <mergeCell ref="AH4:AH6"/>
    <mergeCell ref="W4:W6"/>
    <mergeCell ref="P4:P6"/>
    <mergeCell ref="B47:C47"/>
    <mergeCell ref="B48:C48"/>
    <mergeCell ref="B49:C49"/>
    <mergeCell ref="B50:C50"/>
    <mergeCell ref="AO4:AO6"/>
    <mergeCell ref="AI4:AI6"/>
    <mergeCell ref="X4:X6"/>
    <mergeCell ref="Y4:Y6"/>
    <mergeCell ref="Z4:Z6"/>
    <mergeCell ref="AA4:AA6"/>
    <mergeCell ref="AB4:AB6"/>
    <mergeCell ref="AC4:AC6"/>
    <mergeCell ref="R4:R6"/>
    <mergeCell ref="S4:S6"/>
    <mergeCell ref="T4:T6"/>
    <mergeCell ref="U4:U6"/>
  </mergeCells>
  <pageMargins left="0.7" right="0.7" top="0.75" bottom="0.75" header="0.3" footer="0.3"/>
  <pageSetup scale="27" orientation="landscape" r:id="rId1"/>
  <colBreaks count="1" manualBreakCount="1">
    <brk id="23"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W84"/>
  <sheetViews>
    <sheetView zoomScale="80" zoomScaleNormal="80" zoomScaleSheetLayoutView="30" workbookViewId="0">
      <pane xSplit="3" ySplit="6" topLeftCell="D7" activePane="bottomRight" state="frozen"/>
      <selection pane="topRight" activeCell="D1" sqref="D1"/>
      <selection pane="bottomLeft" activeCell="A9" sqref="A9"/>
      <selection pane="bottomRight" activeCell="B66" sqref="B66:B71"/>
    </sheetView>
  </sheetViews>
  <sheetFormatPr defaultColWidth="8.453125" defaultRowHeight="14.5" x14ac:dyDescent="0.35"/>
  <cols>
    <col min="2" max="2" width="72.453125" style="377" customWidth="1"/>
    <col min="3" max="3" width="11.453125" customWidth="1"/>
    <col min="4" max="4" width="11.54296875" customWidth="1"/>
    <col min="5" max="5" width="16" customWidth="1"/>
    <col min="6" max="6" width="12.453125" customWidth="1"/>
    <col min="7" max="8" width="13.54296875" customWidth="1"/>
    <col min="9" max="9" width="10.54296875" customWidth="1"/>
    <col min="10" max="10" width="10.453125" customWidth="1"/>
    <col min="11" max="11" width="13.54296875" customWidth="1"/>
    <col min="12" max="12" width="16.453125" customWidth="1"/>
    <col min="13" max="13" width="13.54296875" customWidth="1"/>
    <col min="14" max="14" width="15.453125" customWidth="1"/>
    <col min="15" max="15" width="16" customWidth="1"/>
    <col min="16" max="16" width="12.453125" customWidth="1"/>
    <col min="17" max="17" width="13.54296875" customWidth="1"/>
    <col min="18" max="18" width="15.453125" customWidth="1"/>
    <col min="19" max="19" width="12.54296875" customWidth="1"/>
    <col min="20" max="21" width="13.54296875" customWidth="1"/>
    <col min="22" max="22" width="16.453125" customWidth="1"/>
    <col min="23" max="23" width="13.54296875" customWidth="1"/>
    <col min="24" max="24" width="15.54296875" customWidth="1"/>
    <col min="25" max="25" width="16.453125" customWidth="1"/>
    <col min="26" max="26" width="14.453125" customWidth="1"/>
    <col min="27" max="27" width="13.54296875" customWidth="1"/>
    <col min="28" max="28" width="15.453125" customWidth="1"/>
    <col min="29" max="31" width="13.54296875" customWidth="1"/>
    <col min="32" max="32" width="16.453125" customWidth="1"/>
    <col min="33" max="33" width="15.453125" customWidth="1"/>
    <col min="34" max="34" width="14.453125" customWidth="1"/>
    <col min="35" max="35" width="16" customWidth="1"/>
    <col min="36" max="38" width="14.453125" customWidth="1"/>
    <col min="39" max="39" width="12.54296875" customWidth="1"/>
    <col min="40" max="40" width="13" customWidth="1"/>
    <col min="41" max="41" width="13.54296875" customWidth="1"/>
    <col min="42" max="42" width="16.453125" customWidth="1"/>
    <col min="43" max="43" width="13.54296875" customWidth="1"/>
    <col min="44" max="46" width="15.54296875" customWidth="1"/>
    <col min="47" max="47" width="17.453125" customWidth="1"/>
    <col min="48" max="48" width="15.54296875" customWidth="1"/>
    <col min="49" max="51" width="13.54296875" customWidth="1"/>
    <col min="52" max="52" width="15.453125" customWidth="1"/>
    <col min="53" max="53" width="13.54296875" customWidth="1"/>
    <col min="54" max="54" width="20.453125" customWidth="1"/>
    <col min="55" max="55" width="15" customWidth="1"/>
    <col min="56" max="56" width="15.54296875" customWidth="1"/>
    <col min="57" max="57" width="18.54296875" customWidth="1"/>
    <col min="58" max="58" width="15.54296875" customWidth="1"/>
    <col min="59" max="61" width="13.453125" customWidth="1"/>
    <col min="62" max="62" width="17" customWidth="1"/>
    <col min="63" max="65" width="13.453125" customWidth="1"/>
    <col min="66" max="66" width="18.54296875" customWidth="1"/>
    <col min="67" max="67" width="18.453125" customWidth="1"/>
    <col min="68" max="68" width="25.54296875" customWidth="1"/>
    <col min="69" max="69" width="21.453125" customWidth="1"/>
    <col min="70" max="70" width="17.54296875" bestFit="1" customWidth="1"/>
    <col min="71" max="71" width="13.453125" customWidth="1"/>
    <col min="72" max="72" width="16.54296875" customWidth="1"/>
    <col min="73" max="73" width="16.453125" customWidth="1"/>
    <col min="75" max="75" width="13.54296875" customWidth="1"/>
  </cols>
  <sheetData>
    <row r="1" spans="2:75" x14ac:dyDescent="0.35">
      <c r="BN1" s="81"/>
    </row>
    <row r="2" spans="2:75" ht="15" thickBot="1" x14ac:dyDescent="0.4"/>
    <row r="3" spans="2:75" ht="56.25" customHeight="1" thickBot="1" x14ac:dyDescent="0.7">
      <c r="B3" s="402"/>
      <c r="C3" s="46"/>
      <c r="D3" s="650">
        <v>2016</v>
      </c>
      <c r="E3" s="651"/>
      <c r="F3" s="651"/>
      <c r="G3" s="651"/>
      <c r="H3" s="651"/>
      <c r="I3" s="651"/>
      <c r="J3" s="651"/>
      <c r="K3" s="651"/>
      <c r="L3" s="651"/>
      <c r="M3" s="652"/>
      <c r="N3" s="650">
        <v>2017</v>
      </c>
      <c r="O3" s="651"/>
      <c r="P3" s="651"/>
      <c r="Q3" s="651"/>
      <c r="R3" s="651"/>
      <c r="S3" s="651"/>
      <c r="T3" s="651"/>
      <c r="U3" s="651"/>
      <c r="V3" s="651"/>
      <c r="W3" s="652"/>
      <c r="X3" s="650">
        <v>2018</v>
      </c>
      <c r="Y3" s="651"/>
      <c r="Z3" s="651"/>
      <c r="AA3" s="651"/>
      <c r="AB3" s="651"/>
      <c r="AC3" s="651"/>
      <c r="AD3" s="651"/>
      <c r="AE3" s="651"/>
      <c r="AF3" s="651"/>
      <c r="AG3" s="652"/>
      <c r="AH3" s="651">
        <v>2019</v>
      </c>
      <c r="AI3" s="651"/>
      <c r="AJ3" s="651"/>
      <c r="AK3" s="651"/>
      <c r="AL3" s="651"/>
      <c r="AM3" s="651"/>
      <c r="AN3" s="651"/>
      <c r="AO3" s="651"/>
      <c r="AP3" s="651"/>
      <c r="AQ3" s="652"/>
      <c r="AR3" s="640">
        <v>2020</v>
      </c>
      <c r="AS3" s="641"/>
      <c r="AT3" s="641"/>
      <c r="AU3" s="641"/>
      <c r="AV3" s="641"/>
      <c r="AW3" s="641"/>
      <c r="AX3" s="641"/>
      <c r="AY3" s="641"/>
      <c r="AZ3" s="641"/>
      <c r="BA3" s="642"/>
      <c r="BB3" s="640">
        <v>2021</v>
      </c>
      <c r="BC3" s="641"/>
      <c r="BD3" s="641"/>
      <c r="BE3" s="641"/>
      <c r="BF3" s="641"/>
      <c r="BG3" s="641"/>
      <c r="BH3" s="641"/>
      <c r="BI3" s="641"/>
      <c r="BJ3" s="641"/>
      <c r="BK3" s="641"/>
      <c r="BL3" s="670">
        <v>2022</v>
      </c>
      <c r="BM3" s="671"/>
      <c r="BN3" s="671"/>
      <c r="BO3" s="672"/>
      <c r="BP3" s="644" t="s">
        <v>699</v>
      </c>
      <c r="BQ3" s="644"/>
      <c r="BR3" s="644"/>
      <c r="BS3" s="375"/>
      <c r="BT3" s="375" t="s">
        <v>109</v>
      </c>
      <c r="BU3" s="376"/>
      <c r="BV3" s="82"/>
    </row>
    <row r="4" spans="2:75" ht="15" customHeight="1" x14ac:dyDescent="0.35">
      <c r="B4" s="673" t="s">
        <v>110</v>
      </c>
      <c r="C4" s="648" t="s">
        <v>111</v>
      </c>
      <c r="D4" s="623" t="s">
        <v>666</v>
      </c>
      <c r="E4" s="621" t="s">
        <v>667</v>
      </c>
      <c r="F4" s="621" t="s">
        <v>668</v>
      </c>
      <c r="G4" s="621" t="s">
        <v>669</v>
      </c>
      <c r="H4" s="621" t="s">
        <v>670</v>
      </c>
      <c r="I4" s="621" t="s">
        <v>674</v>
      </c>
      <c r="J4" s="621" t="s">
        <v>673</v>
      </c>
      <c r="K4" s="621" t="s">
        <v>668</v>
      </c>
      <c r="L4" s="621" t="s">
        <v>672</v>
      </c>
      <c r="M4" s="618" t="s">
        <v>671</v>
      </c>
      <c r="N4" s="623" t="s">
        <v>112</v>
      </c>
      <c r="O4" s="621" t="s">
        <v>113</v>
      </c>
      <c r="P4" s="621" t="s">
        <v>114</v>
      </c>
      <c r="Q4" s="621" t="s">
        <v>115</v>
      </c>
      <c r="R4" s="621" t="s">
        <v>116</v>
      </c>
      <c r="S4" s="621" t="s">
        <v>117</v>
      </c>
      <c r="T4" s="621" t="s">
        <v>118</v>
      </c>
      <c r="U4" s="621" t="s">
        <v>114</v>
      </c>
      <c r="V4" s="621" t="s">
        <v>119</v>
      </c>
      <c r="W4" s="618" t="s">
        <v>120</v>
      </c>
      <c r="X4" s="623" t="s">
        <v>121</v>
      </c>
      <c r="Y4" s="621" t="s">
        <v>122</v>
      </c>
      <c r="Z4" s="621" t="s">
        <v>123</v>
      </c>
      <c r="AA4" s="621" t="s">
        <v>124</v>
      </c>
      <c r="AB4" s="621" t="s">
        <v>125</v>
      </c>
      <c r="AC4" s="621" t="s">
        <v>126</v>
      </c>
      <c r="AD4" s="621" t="s">
        <v>127</v>
      </c>
      <c r="AE4" s="621" t="s">
        <v>123</v>
      </c>
      <c r="AF4" s="621" t="s">
        <v>128</v>
      </c>
      <c r="AG4" s="618" t="s">
        <v>129</v>
      </c>
      <c r="AH4" s="621" t="s">
        <v>130</v>
      </c>
      <c r="AI4" s="621" t="s">
        <v>131</v>
      </c>
      <c r="AJ4" s="621" t="s">
        <v>132</v>
      </c>
      <c r="AK4" s="621" t="s">
        <v>133</v>
      </c>
      <c r="AL4" s="621" t="s">
        <v>134</v>
      </c>
      <c r="AM4" s="621" t="s">
        <v>135</v>
      </c>
      <c r="AN4" s="621" t="s">
        <v>136</v>
      </c>
      <c r="AO4" s="621" t="s">
        <v>132</v>
      </c>
      <c r="AP4" s="621" t="s">
        <v>137</v>
      </c>
      <c r="AQ4" s="618" t="s">
        <v>138</v>
      </c>
      <c r="AR4" s="623" t="s">
        <v>139</v>
      </c>
      <c r="AS4" s="621" t="s">
        <v>140</v>
      </c>
      <c r="AT4" s="621" t="s">
        <v>141</v>
      </c>
      <c r="AU4" s="621" t="s">
        <v>142</v>
      </c>
      <c r="AV4" s="621" t="s">
        <v>143</v>
      </c>
      <c r="AW4" s="621" t="s">
        <v>144</v>
      </c>
      <c r="AX4" s="621" t="s">
        <v>145</v>
      </c>
      <c r="AY4" s="621" t="s">
        <v>141</v>
      </c>
      <c r="AZ4" s="621" t="s">
        <v>146</v>
      </c>
      <c r="BA4" s="621" t="s">
        <v>147</v>
      </c>
      <c r="BB4" s="623" t="s">
        <v>148</v>
      </c>
      <c r="BC4" s="621" t="s">
        <v>149</v>
      </c>
      <c r="BD4" s="621" t="s">
        <v>150</v>
      </c>
      <c r="BE4" s="621" t="s">
        <v>151</v>
      </c>
      <c r="BF4" s="621" t="s">
        <v>152</v>
      </c>
      <c r="BG4" s="621" t="s">
        <v>153</v>
      </c>
      <c r="BH4" s="621" t="s">
        <v>154</v>
      </c>
      <c r="BI4" s="621" t="s">
        <v>150</v>
      </c>
      <c r="BJ4" s="621" t="s">
        <v>155</v>
      </c>
      <c r="BK4" s="618" t="s">
        <v>156</v>
      </c>
      <c r="BL4" s="623" t="s">
        <v>157</v>
      </c>
      <c r="BM4" s="621" t="s">
        <v>158</v>
      </c>
      <c r="BN4" s="621" t="s">
        <v>695</v>
      </c>
      <c r="BO4" s="618" t="s">
        <v>696</v>
      </c>
      <c r="BP4" s="621" t="s">
        <v>698</v>
      </c>
      <c r="BQ4" s="621" t="s">
        <v>159</v>
      </c>
      <c r="BR4" s="618" t="s">
        <v>160</v>
      </c>
      <c r="BS4" s="618" t="s">
        <v>161</v>
      </c>
      <c r="BT4" s="618" t="s">
        <v>162</v>
      </c>
      <c r="BU4" s="618" t="s">
        <v>163</v>
      </c>
      <c r="BV4" s="83"/>
    </row>
    <row r="5" spans="2:75" x14ac:dyDescent="0.35">
      <c r="B5" s="674"/>
      <c r="C5" s="649"/>
      <c r="D5" s="668"/>
      <c r="E5" s="625"/>
      <c r="F5" s="626"/>
      <c r="G5" s="626"/>
      <c r="H5" s="622"/>
      <c r="I5" s="625"/>
      <c r="J5" s="626"/>
      <c r="K5" s="626"/>
      <c r="L5" s="626"/>
      <c r="M5" s="619"/>
      <c r="N5" s="668"/>
      <c r="O5" s="625"/>
      <c r="P5" s="626"/>
      <c r="Q5" s="626"/>
      <c r="R5" s="622"/>
      <c r="S5" s="625"/>
      <c r="T5" s="626"/>
      <c r="U5" s="626"/>
      <c r="V5" s="626"/>
      <c r="W5" s="619"/>
      <c r="X5" s="668"/>
      <c r="Y5" s="625"/>
      <c r="Z5" s="626"/>
      <c r="AA5" s="626"/>
      <c r="AB5" s="622"/>
      <c r="AC5" s="625"/>
      <c r="AD5" s="626"/>
      <c r="AE5" s="626"/>
      <c r="AF5" s="626"/>
      <c r="AG5" s="619"/>
      <c r="AH5" s="625"/>
      <c r="AI5" s="625"/>
      <c r="AJ5" s="626"/>
      <c r="AK5" s="626"/>
      <c r="AL5" s="622"/>
      <c r="AM5" s="625"/>
      <c r="AN5" s="626"/>
      <c r="AO5" s="626"/>
      <c r="AP5" s="626"/>
      <c r="AQ5" s="619"/>
      <c r="AR5" s="624"/>
      <c r="AS5" s="625"/>
      <c r="AT5" s="626"/>
      <c r="AU5" s="626"/>
      <c r="AV5" s="622"/>
      <c r="AW5" s="627"/>
      <c r="AX5" s="626"/>
      <c r="AY5" s="626"/>
      <c r="AZ5" s="626"/>
      <c r="BA5" s="627"/>
      <c r="BB5" s="624"/>
      <c r="BC5" s="625"/>
      <c r="BD5" s="626"/>
      <c r="BE5" s="622"/>
      <c r="BF5" s="622"/>
      <c r="BG5" s="627"/>
      <c r="BH5" s="626"/>
      <c r="BI5" s="626"/>
      <c r="BJ5" s="622"/>
      <c r="BK5" s="619"/>
      <c r="BL5" s="633"/>
      <c r="BM5" s="622"/>
      <c r="BN5" s="622"/>
      <c r="BO5" s="631"/>
      <c r="BP5" s="627"/>
      <c r="BQ5" s="627"/>
      <c r="BR5" s="619"/>
      <c r="BS5" s="619"/>
      <c r="BT5" s="619"/>
      <c r="BU5" s="619"/>
      <c r="BV5" s="83"/>
    </row>
    <row r="6" spans="2:75" ht="52.5" customHeight="1" thickBot="1" x14ac:dyDescent="0.4">
      <c r="B6" s="675"/>
      <c r="C6" s="676"/>
      <c r="D6" s="669"/>
      <c r="E6" s="665"/>
      <c r="F6" s="661"/>
      <c r="G6" s="661"/>
      <c r="H6" s="666"/>
      <c r="I6" s="665"/>
      <c r="J6" s="661"/>
      <c r="K6" s="661"/>
      <c r="L6" s="661"/>
      <c r="M6" s="658"/>
      <c r="N6" s="669"/>
      <c r="O6" s="665"/>
      <c r="P6" s="661"/>
      <c r="Q6" s="661"/>
      <c r="R6" s="666"/>
      <c r="S6" s="665"/>
      <c r="T6" s="661"/>
      <c r="U6" s="661"/>
      <c r="V6" s="661"/>
      <c r="W6" s="658"/>
      <c r="X6" s="669"/>
      <c r="Y6" s="665"/>
      <c r="Z6" s="661"/>
      <c r="AA6" s="661"/>
      <c r="AB6" s="666"/>
      <c r="AC6" s="665"/>
      <c r="AD6" s="661"/>
      <c r="AE6" s="661"/>
      <c r="AF6" s="661"/>
      <c r="AG6" s="658"/>
      <c r="AH6" s="665"/>
      <c r="AI6" s="665"/>
      <c r="AJ6" s="661"/>
      <c r="AK6" s="661"/>
      <c r="AL6" s="666"/>
      <c r="AM6" s="665"/>
      <c r="AN6" s="661"/>
      <c r="AO6" s="661"/>
      <c r="AP6" s="661"/>
      <c r="AQ6" s="658"/>
      <c r="AR6" s="662"/>
      <c r="AS6" s="665"/>
      <c r="AT6" s="661"/>
      <c r="AU6" s="661"/>
      <c r="AV6" s="666"/>
      <c r="AW6" s="667"/>
      <c r="AX6" s="661"/>
      <c r="AY6" s="661"/>
      <c r="AZ6" s="661"/>
      <c r="BA6" s="659"/>
      <c r="BB6" s="662"/>
      <c r="BC6" s="663"/>
      <c r="BD6" s="664"/>
      <c r="BE6" s="660"/>
      <c r="BF6" s="660"/>
      <c r="BG6" s="659"/>
      <c r="BH6" s="664"/>
      <c r="BI6" s="664"/>
      <c r="BJ6" s="660"/>
      <c r="BK6" s="658"/>
      <c r="BL6" s="633"/>
      <c r="BM6" s="622"/>
      <c r="BN6" s="622"/>
      <c r="BO6" s="631"/>
      <c r="BP6" s="659"/>
      <c r="BQ6" s="659" t="s">
        <v>164</v>
      </c>
      <c r="BR6" s="658" t="s">
        <v>164</v>
      </c>
      <c r="BS6" s="658"/>
      <c r="BT6" s="658"/>
      <c r="BU6" s="658"/>
      <c r="BV6" s="83"/>
    </row>
    <row r="7" spans="2:75" ht="23.5" thickBot="1" x14ac:dyDescent="0.4">
      <c r="B7" s="414" t="s">
        <v>183</v>
      </c>
      <c r="C7" s="87"/>
      <c r="D7" s="86"/>
      <c r="E7" s="335"/>
      <c r="F7" s="335"/>
      <c r="G7" s="335"/>
      <c r="H7" s="335"/>
      <c r="I7" s="335"/>
      <c r="J7" s="335"/>
      <c r="K7" s="335"/>
      <c r="L7" s="335"/>
      <c r="M7" s="87"/>
      <c r="N7" s="86"/>
      <c r="O7" s="335"/>
      <c r="P7" s="335"/>
      <c r="Q7" s="335"/>
      <c r="R7" s="335"/>
      <c r="S7" s="335"/>
      <c r="T7" s="335"/>
      <c r="U7" s="335"/>
      <c r="V7" s="335"/>
      <c r="W7" s="87"/>
      <c r="X7" s="86"/>
      <c r="Y7" s="335"/>
      <c r="Z7" s="335"/>
      <c r="AA7" s="335"/>
      <c r="AB7" s="335"/>
      <c r="AC7" s="335"/>
      <c r="AD7" s="335"/>
      <c r="AE7" s="335"/>
      <c r="AF7" s="335"/>
      <c r="AG7" s="87"/>
      <c r="AQ7" s="451"/>
      <c r="BA7" s="580"/>
      <c r="BB7" s="86"/>
      <c r="BC7" s="335"/>
      <c r="BD7" s="335"/>
      <c r="BE7" s="335"/>
      <c r="BF7" s="336"/>
      <c r="BG7" s="335"/>
      <c r="BH7" s="335"/>
      <c r="BI7" s="335"/>
      <c r="BJ7" s="335"/>
      <c r="BK7" s="87"/>
      <c r="BL7" s="86"/>
      <c r="BM7" s="335"/>
      <c r="BN7" s="336"/>
      <c r="BO7" s="87"/>
      <c r="BP7" s="361"/>
      <c r="BQ7" s="362"/>
      <c r="BR7" s="558"/>
      <c r="BS7" s="335"/>
      <c r="BT7" s="335"/>
      <c r="BU7" s="87"/>
    </row>
    <row r="8" spans="2:75" ht="15" thickBot="1" x14ac:dyDescent="0.4">
      <c r="B8" s="403"/>
      <c r="C8" s="87"/>
      <c r="D8" s="86"/>
      <c r="E8" s="335"/>
      <c r="F8" s="335"/>
      <c r="G8" s="336"/>
      <c r="H8" s="335"/>
      <c r="I8" s="335"/>
      <c r="J8" s="335"/>
      <c r="K8" s="335"/>
      <c r="L8" s="335"/>
      <c r="M8" s="87"/>
      <c r="N8" s="347"/>
      <c r="O8" s="335"/>
      <c r="P8" s="335"/>
      <c r="Q8" s="336"/>
      <c r="R8" s="335"/>
      <c r="S8" s="348"/>
      <c r="T8" s="335"/>
      <c r="U8" s="335"/>
      <c r="V8" s="335"/>
      <c r="W8" s="87"/>
      <c r="X8" s="86"/>
      <c r="Y8" s="335"/>
      <c r="Z8" s="335"/>
      <c r="AA8" s="336"/>
      <c r="AB8" s="335"/>
      <c r="AC8" s="335"/>
      <c r="AD8" s="335"/>
      <c r="AE8" s="335"/>
      <c r="AF8" s="335"/>
      <c r="AG8" s="87"/>
      <c r="AH8" s="94"/>
      <c r="AK8" s="88"/>
      <c r="AL8" s="89"/>
      <c r="AQ8" s="452"/>
      <c r="AV8" s="94"/>
      <c r="BA8" s="581"/>
      <c r="BB8" s="86"/>
      <c r="BC8" s="335"/>
      <c r="BD8" s="335"/>
      <c r="BE8" s="335"/>
      <c r="BF8" s="335"/>
      <c r="BG8" s="335"/>
      <c r="BH8" s="348"/>
      <c r="BI8" s="335"/>
      <c r="BJ8" s="335"/>
      <c r="BK8" s="87"/>
      <c r="BL8" s="86"/>
      <c r="BM8" s="335"/>
      <c r="BN8" s="335"/>
      <c r="BO8" s="87"/>
      <c r="BP8" s="361"/>
      <c r="BQ8" s="363"/>
      <c r="BR8" s="558"/>
      <c r="BS8" s="335"/>
      <c r="BT8" s="335"/>
      <c r="BU8" s="87"/>
    </row>
    <row r="9" spans="2:75" ht="15" hidden="1" customHeight="1" thickBot="1" x14ac:dyDescent="0.4">
      <c r="B9" s="91" t="s">
        <v>184</v>
      </c>
      <c r="C9" s="90">
        <v>1508</v>
      </c>
      <c r="D9" s="337"/>
      <c r="E9" s="55"/>
      <c r="F9" s="338"/>
      <c r="G9" s="339">
        <v>0</v>
      </c>
      <c r="H9" s="328">
        <f>G9</f>
        <v>0</v>
      </c>
      <c r="I9" s="340"/>
      <c r="J9" s="341"/>
      <c r="K9" s="338"/>
      <c r="L9" s="339">
        <v>0</v>
      </c>
      <c r="M9" s="330">
        <f>L9</f>
        <v>0</v>
      </c>
      <c r="N9" s="454">
        <f>H9</f>
        <v>0</v>
      </c>
      <c r="O9" s="339"/>
      <c r="P9" s="339"/>
      <c r="Q9" s="339"/>
      <c r="R9" s="328">
        <f>N9+O9-P9+Q9</f>
        <v>0</v>
      </c>
      <c r="S9" s="458">
        <f>M9</f>
        <v>0</v>
      </c>
      <c r="T9" s="339"/>
      <c r="U9" s="339"/>
      <c r="V9" s="339"/>
      <c r="W9" s="330">
        <f>S9+T9-U9+V9</f>
        <v>0</v>
      </c>
      <c r="X9" s="331">
        <f>R9</f>
        <v>0</v>
      </c>
      <c r="Y9" s="339"/>
      <c r="Z9" s="339"/>
      <c r="AA9" s="339"/>
      <c r="AB9" s="328">
        <f>X9+Y9-Z9+AA9</f>
        <v>0</v>
      </c>
      <c r="AC9" s="329">
        <f>W9</f>
        <v>0</v>
      </c>
      <c r="AD9" s="339"/>
      <c r="AE9" s="339"/>
      <c r="AF9" s="339"/>
      <c r="AG9" s="330">
        <f>AC9+AD9-AE9+AF9</f>
        <v>0</v>
      </c>
      <c r="AH9" s="454">
        <f>AB9</f>
        <v>0</v>
      </c>
      <c r="AI9" s="339"/>
      <c r="AJ9" s="339"/>
      <c r="AK9" s="339"/>
      <c r="AL9" s="328">
        <f>AH9+AI9-AJ9+AK9</f>
        <v>0</v>
      </c>
      <c r="AM9" s="329">
        <f>AG9</f>
        <v>0</v>
      </c>
      <c r="AN9" s="339"/>
      <c r="AO9" s="339"/>
      <c r="AP9" s="339"/>
      <c r="AQ9" s="330">
        <f>AM9+AN9-AO9+AP9</f>
        <v>0</v>
      </c>
      <c r="AR9" s="331">
        <f>AL9</f>
        <v>0</v>
      </c>
      <c r="AS9" s="339"/>
      <c r="AT9" s="339"/>
      <c r="AU9" s="339"/>
      <c r="AV9" s="328">
        <f>AR9+AS9-AT9+AU9</f>
        <v>0</v>
      </c>
      <c r="AW9" s="329">
        <f>AQ9</f>
        <v>0</v>
      </c>
      <c r="AX9" s="339"/>
      <c r="AY9" s="339"/>
      <c r="AZ9" s="339"/>
      <c r="BA9" s="328">
        <f>AW9+AX9-AY9+AZ9</f>
        <v>0</v>
      </c>
      <c r="BB9" s="331">
        <f>AV9</f>
        <v>0</v>
      </c>
      <c r="BC9" s="339"/>
      <c r="BD9" s="339"/>
      <c r="BE9" s="339"/>
      <c r="BF9" s="328">
        <f>BB9+BC9-BD9+BE9</f>
        <v>0</v>
      </c>
      <c r="BG9" s="329">
        <f>BA9</f>
        <v>0</v>
      </c>
      <c r="BH9" s="339"/>
      <c r="BI9" s="339"/>
      <c r="BJ9" s="339"/>
      <c r="BK9" s="330">
        <f>BG9+BH9-BI9+BJ9</f>
        <v>0</v>
      </c>
      <c r="BL9" s="398"/>
      <c r="BM9" s="397"/>
      <c r="BN9" s="529">
        <f>BF9-BL9</f>
        <v>0</v>
      </c>
      <c r="BO9" s="531">
        <f>BK9-BM9</f>
        <v>0</v>
      </c>
      <c r="BP9" s="574"/>
      <c r="BQ9" s="363">
        <f>BO9+BP9</f>
        <v>0</v>
      </c>
      <c r="BR9" s="559">
        <f>SUM(BN9:BP9)</f>
        <v>0</v>
      </c>
      <c r="BS9" s="555"/>
      <c r="BT9" s="339"/>
      <c r="BU9" s="334">
        <f t="shared" ref="BU9:BU22" si="0">BT9-SUM(AV9,BA9)</f>
        <v>0</v>
      </c>
    </row>
    <row r="10" spans="2:75" ht="17.899999999999999" hidden="1" customHeight="1" thickBot="1" x14ac:dyDescent="0.4">
      <c r="B10" s="91" t="s">
        <v>185</v>
      </c>
      <c r="C10" s="90">
        <v>1508</v>
      </c>
      <c r="D10" s="337"/>
      <c r="E10" s="55"/>
      <c r="F10" s="338"/>
      <c r="G10" s="339">
        <v>0</v>
      </c>
      <c r="H10" s="328">
        <f t="shared" ref="H10:H33" si="1">G10</f>
        <v>0</v>
      </c>
      <c r="I10" s="57"/>
      <c r="J10" s="338"/>
      <c r="K10" s="338"/>
      <c r="L10" s="339">
        <v>0</v>
      </c>
      <c r="M10" s="330">
        <f t="shared" ref="M10:M33" si="2">L10</f>
        <v>0</v>
      </c>
      <c r="N10" s="454">
        <f t="shared" ref="N10:N21" si="3">H10</f>
        <v>0</v>
      </c>
      <c r="O10" s="339"/>
      <c r="P10" s="339"/>
      <c r="Q10" s="339"/>
      <c r="R10" s="328">
        <f t="shared" ref="R10:R33" si="4">N10+O10-P10+Q10</f>
        <v>0</v>
      </c>
      <c r="S10" s="458">
        <f t="shared" ref="S10:S32" si="5">M10</f>
        <v>0</v>
      </c>
      <c r="T10" s="339"/>
      <c r="U10" s="339"/>
      <c r="V10" s="339"/>
      <c r="W10" s="330">
        <f>S10+T10-U10+V10</f>
        <v>0</v>
      </c>
      <c r="X10" s="331">
        <f t="shared" ref="X10:X21" si="6">R10</f>
        <v>0</v>
      </c>
      <c r="Y10" s="339"/>
      <c r="Z10" s="339"/>
      <c r="AA10" s="339"/>
      <c r="AB10" s="328">
        <f t="shared" ref="AB10:AB33" si="7">X10+Y10-Z10+AA10</f>
        <v>0</v>
      </c>
      <c r="AC10" s="458">
        <f t="shared" ref="AC10:AC31" si="8">W10</f>
        <v>0</v>
      </c>
      <c r="AD10" s="339"/>
      <c r="AE10" s="339"/>
      <c r="AF10" s="339"/>
      <c r="AG10" s="330">
        <f>AC10+AD10-AE10+AF10</f>
        <v>0</v>
      </c>
      <c r="AH10" s="454">
        <f t="shared" ref="AH10:AH21" si="9">AB10</f>
        <v>0</v>
      </c>
      <c r="AI10" s="339"/>
      <c r="AJ10" s="339"/>
      <c r="AK10" s="339"/>
      <c r="AL10" s="328">
        <f t="shared" ref="AL10:AL30" si="10">AH10+AI10-AJ10+AK10</f>
        <v>0</v>
      </c>
      <c r="AM10" s="329">
        <f t="shared" ref="AM10:AM31" si="11">AG10</f>
        <v>0</v>
      </c>
      <c r="AN10" s="339"/>
      <c r="AO10" s="339"/>
      <c r="AP10" s="339"/>
      <c r="AQ10" s="330">
        <f>AM10+AN10-AO10+AP10</f>
        <v>0</v>
      </c>
      <c r="AR10" s="331">
        <f t="shared" ref="AR10:AR21" si="12">AL10</f>
        <v>0</v>
      </c>
      <c r="AS10" s="339"/>
      <c r="AT10" s="339"/>
      <c r="AU10" s="339"/>
      <c r="AV10" s="328">
        <f t="shared" ref="AV10:AV30" si="13">AR10+AS10-AT10+AU10</f>
        <v>0</v>
      </c>
      <c r="AW10" s="329">
        <f t="shared" ref="AW10:AW31" si="14">AQ10</f>
        <v>0</v>
      </c>
      <c r="AX10" s="339"/>
      <c r="AY10" s="339"/>
      <c r="AZ10" s="339"/>
      <c r="BA10" s="328">
        <f>AW10+AX10-AY10+AZ10</f>
        <v>0</v>
      </c>
      <c r="BB10" s="331">
        <f t="shared" ref="BB10:BB21" si="15">AV10</f>
        <v>0</v>
      </c>
      <c r="BC10" s="339"/>
      <c r="BD10" s="339"/>
      <c r="BE10" s="339"/>
      <c r="BF10" s="328">
        <f t="shared" ref="BF10:BF31" si="16">BB10+BC10-BD10+BE10</f>
        <v>0</v>
      </c>
      <c r="BG10" s="329">
        <f t="shared" ref="BG10:BG31" si="17">BA10</f>
        <v>0</v>
      </c>
      <c r="BH10" s="339"/>
      <c r="BI10" s="339"/>
      <c r="BJ10" s="339"/>
      <c r="BK10" s="330">
        <f>BG10+BH10-BI10+BJ10</f>
        <v>0</v>
      </c>
      <c r="BL10" s="398"/>
      <c r="BM10" s="397"/>
      <c r="BN10" s="529">
        <f>BF10-BL10</f>
        <v>0</v>
      </c>
      <c r="BO10" s="531">
        <f>BK10-BM10</f>
        <v>0</v>
      </c>
      <c r="BP10" s="574"/>
      <c r="BQ10" s="363">
        <f t="shared" ref="BQ10:BQ32" si="18">BO10+BP10</f>
        <v>0</v>
      </c>
      <c r="BR10" s="559">
        <f>SUM(BN10:BP10)</f>
        <v>0</v>
      </c>
      <c r="BS10" s="555"/>
      <c r="BT10" s="339"/>
      <c r="BU10" s="334">
        <f t="shared" si="0"/>
        <v>0</v>
      </c>
    </row>
    <row r="11" spans="2:75" ht="17.5" hidden="1" customHeight="1" thickBot="1" x14ac:dyDescent="0.4">
      <c r="B11" s="91" t="s">
        <v>186</v>
      </c>
      <c r="C11" s="90">
        <v>1508</v>
      </c>
      <c r="D11" s="342"/>
      <c r="E11" s="343"/>
      <c r="F11" s="338"/>
      <c r="G11" s="339">
        <v>0</v>
      </c>
      <c r="H11" s="328">
        <f t="shared" si="1"/>
        <v>0</v>
      </c>
      <c r="I11" s="59"/>
      <c r="J11" s="341"/>
      <c r="K11" s="338"/>
      <c r="L11" s="339">
        <v>0</v>
      </c>
      <c r="M11" s="330">
        <f t="shared" si="2"/>
        <v>0</v>
      </c>
      <c r="N11" s="454">
        <f t="shared" si="3"/>
        <v>0</v>
      </c>
      <c r="O11" s="339"/>
      <c r="P11" s="339"/>
      <c r="Q11" s="339"/>
      <c r="R11" s="328">
        <f t="shared" si="4"/>
        <v>0</v>
      </c>
      <c r="S11" s="458">
        <f t="shared" si="5"/>
        <v>0</v>
      </c>
      <c r="T11" s="339"/>
      <c r="U11" s="339"/>
      <c r="V11" s="339"/>
      <c r="W11" s="330">
        <f t="shared" ref="W11:W32" si="19">S11+T11-U11+V11</f>
        <v>0</v>
      </c>
      <c r="X11" s="331">
        <f t="shared" si="6"/>
        <v>0</v>
      </c>
      <c r="Y11" s="339"/>
      <c r="Z11" s="339"/>
      <c r="AA11" s="339"/>
      <c r="AB11" s="328">
        <f t="shared" si="7"/>
        <v>0</v>
      </c>
      <c r="AC11" s="458">
        <f t="shared" si="8"/>
        <v>0</v>
      </c>
      <c r="AD11" s="339"/>
      <c r="AE11" s="339"/>
      <c r="AF11" s="339"/>
      <c r="AG11" s="330">
        <f t="shared" ref="AG11:AG22" si="20">AC11+AD11-AE11+AF11</f>
        <v>0</v>
      </c>
      <c r="AH11" s="454">
        <f t="shared" si="9"/>
        <v>0</v>
      </c>
      <c r="AI11" s="339"/>
      <c r="AJ11" s="339"/>
      <c r="AK11" s="339"/>
      <c r="AL11" s="328">
        <f t="shared" si="10"/>
        <v>0</v>
      </c>
      <c r="AM11" s="329">
        <f t="shared" si="11"/>
        <v>0</v>
      </c>
      <c r="AN11" s="339"/>
      <c r="AO11" s="339"/>
      <c r="AP11" s="339"/>
      <c r="AQ11" s="330">
        <f t="shared" ref="AQ11:AQ22" si="21">AM11+AN11-AO11+AP11</f>
        <v>0</v>
      </c>
      <c r="AR11" s="331">
        <f t="shared" si="12"/>
        <v>0</v>
      </c>
      <c r="AS11" s="339"/>
      <c r="AT11" s="339"/>
      <c r="AU11" s="339"/>
      <c r="AV11" s="328">
        <f t="shared" si="13"/>
        <v>0</v>
      </c>
      <c r="AW11" s="329">
        <f t="shared" si="14"/>
        <v>0</v>
      </c>
      <c r="AX11" s="339"/>
      <c r="AY11" s="339"/>
      <c r="AZ11" s="339"/>
      <c r="BA11" s="328">
        <f t="shared" ref="BA11:BA22" si="22">AW11+AX11-AY11+AZ11</f>
        <v>0</v>
      </c>
      <c r="BB11" s="331">
        <f t="shared" si="15"/>
        <v>0</v>
      </c>
      <c r="BC11" s="339"/>
      <c r="BD11" s="339"/>
      <c r="BE11" s="339"/>
      <c r="BF11" s="328">
        <f t="shared" si="16"/>
        <v>0</v>
      </c>
      <c r="BG11" s="329">
        <f t="shared" si="17"/>
        <v>0</v>
      </c>
      <c r="BH11" s="339"/>
      <c r="BI11" s="339"/>
      <c r="BJ11" s="339"/>
      <c r="BK11" s="330">
        <f t="shared" ref="BK11:BK22" si="23">BG11+BH11-BI11+BJ11</f>
        <v>0</v>
      </c>
      <c r="BL11" s="398"/>
      <c r="BM11" s="397"/>
      <c r="BN11" s="529">
        <f>BF11-BL11</f>
        <v>0</v>
      </c>
      <c r="BO11" s="531">
        <f>BK11-BM11</f>
        <v>0</v>
      </c>
      <c r="BP11" s="574"/>
      <c r="BQ11" s="363">
        <f t="shared" si="18"/>
        <v>0</v>
      </c>
      <c r="BR11" s="559">
        <f>SUM(BN11:BP11)</f>
        <v>0</v>
      </c>
      <c r="BS11" s="555"/>
      <c r="BT11" s="339"/>
      <c r="BU11" s="334">
        <f t="shared" si="0"/>
        <v>0</v>
      </c>
    </row>
    <row r="12" spans="2:75" ht="15" thickBot="1" x14ac:dyDescent="0.4">
      <c r="B12" s="91" t="s">
        <v>677</v>
      </c>
      <c r="C12" s="90">
        <v>1508</v>
      </c>
      <c r="D12" s="344"/>
      <c r="E12" s="338"/>
      <c r="F12" s="338"/>
      <c r="G12" s="339">
        <v>-1257062</v>
      </c>
      <c r="H12" s="328">
        <f t="shared" si="1"/>
        <v>-1257062</v>
      </c>
      <c r="I12" s="60"/>
      <c r="J12" s="60"/>
      <c r="K12" s="338"/>
      <c r="L12" s="339">
        <v>-3178.5790500000235</v>
      </c>
      <c r="M12" s="330">
        <f t="shared" si="2"/>
        <v>-3178.5790500000235</v>
      </c>
      <c r="N12" s="454">
        <f t="shared" si="3"/>
        <v>-1257062</v>
      </c>
      <c r="O12" s="339">
        <v>-2305407</v>
      </c>
      <c r="P12" s="339"/>
      <c r="Q12" s="339"/>
      <c r="R12" s="328">
        <f>N12+O12-P12+Q12</f>
        <v>-3562469</v>
      </c>
      <c r="S12" s="458">
        <f t="shared" si="5"/>
        <v>-3178.5790500000235</v>
      </c>
      <c r="T12" s="339">
        <v>-31010.47</v>
      </c>
      <c r="U12" s="339"/>
      <c r="V12" s="339"/>
      <c r="W12" s="330">
        <f>S12+T12-U12+V12</f>
        <v>-34189.049050000023</v>
      </c>
      <c r="X12" s="331">
        <f t="shared" si="6"/>
        <v>-3562469</v>
      </c>
      <c r="Y12" s="339">
        <v>-2664179</v>
      </c>
      <c r="Z12" s="339"/>
      <c r="AA12" s="339"/>
      <c r="AB12" s="328">
        <f>X12+Y12-Z12+AA12</f>
        <v>-6226648</v>
      </c>
      <c r="AC12" s="458">
        <f t="shared" si="8"/>
        <v>-34189.049050000023</v>
      </c>
      <c r="AD12" s="339">
        <v>-94035.46</v>
      </c>
      <c r="AE12" s="339"/>
      <c r="AF12" s="339"/>
      <c r="AG12" s="330">
        <f>AC12+AD12-AE12+AF12</f>
        <v>-128224.50905000002</v>
      </c>
      <c r="AH12" s="454">
        <f t="shared" si="9"/>
        <v>-6226648</v>
      </c>
      <c r="AI12" s="339">
        <v>2664179</v>
      </c>
      <c r="AJ12" s="339">
        <v>-1257062</v>
      </c>
      <c r="AK12" s="339"/>
      <c r="AL12" s="328">
        <f>AH12+AI12-AJ12+AK12</f>
        <v>-2305407</v>
      </c>
      <c r="AM12" s="329">
        <f t="shared" si="11"/>
        <v>-128224.50905000002</v>
      </c>
      <c r="AN12" s="339">
        <v>-40930.024399999995</v>
      </c>
      <c r="AO12" s="339">
        <v>-54969.554400000001</v>
      </c>
      <c r="AP12" s="339"/>
      <c r="AQ12" s="330">
        <f t="shared" si="21"/>
        <v>-114184.97905000002</v>
      </c>
      <c r="AR12" s="331">
        <f t="shared" si="12"/>
        <v>-2305407</v>
      </c>
      <c r="AS12" s="339"/>
      <c r="AT12" s="339"/>
      <c r="AU12" s="339"/>
      <c r="AV12" s="328">
        <f t="shared" si="13"/>
        <v>-2305407</v>
      </c>
      <c r="AW12" s="329">
        <f t="shared" si="14"/>
        <v>-114184.97905000002</v>
      </c>
      <c r="AX12" s="339">
        <v>-31597.93</v>
      </c>
      <c r="AY12" s="339"/>
      <c r="AZ12" s="339"/>
      <c r="BA12" s="328">
        <f t="shared" si="22"/>
        <v>-145782.90905000002</v>
      </c>
      <c r="BB12" s="331">
        <f t="shared" si="15"/>
        <v>-2305407</v>
      </c>
      <c r="BC12" s="339"/>
      <c r="BD12" s="339"/>
      <c r="BE12" s="339"/>
      <c r="BF12" s="328">
        <f t="shared" si="16"/>
        <v>-2305407</v>
      </c>
      <c r="BG12" s="329">
        <f>BA12</f>
        <v>-145782.90905000002</v>
      </c>
      <c r="BH12" s="339">
        <f>(BB12+BF12)/2*0.57%</f>
        <v>-13140.819899999999</v>
      </c>
      <c r="BI12" s="339"/>
      <c r="BJ12" s="339"/>
      <c r="BK12" s="330">
        <f>BG12+BH12-BI12+BJ12</f>
        <v>-158923.72895000002</v>
      </c>
      <c r="BL12" s="398"/>
      <c r="BM12" s="397"/>
      <c r="BN12" s="529">
        <f>BF12-BL12</f>
        <v>-2305407</v>
      </c>
      <c r="BO12" s="531">
        <f>BK12-BM12</f>
        <v>-158923.72895000002</v>
      </c>
      <c r="BP12" s="574">
        <f>(BF12+BN12)/2*0.57%</f>
        <v>-13140.819899999999</v>
      </c>
      <c r="BQ12" s="363">
        <f>BO12+BP12</f>
        <v>-172064.54885000002</v>
      </c>
      <c r="BR12" s="559">
        <f>IF(BS12="Yes", SUM(BN12:BP12), 0)</f>
        <v>-2477471.5488499999</v>
      </c>
      <c r="BS12" s="555" t="s">
        <v>177</v>
      </c>
      <c r="BT12" s="339">
        <v>-2451189.9300000006</v>
      </c>
      <c r="BU12" s="334">
        <f t="shared" si="0"/>
        <v>-2.0950000733137131E-2</v>
      </c>
      <c r="BW12" s="81"/>
    </row>
    <row r="13" spans="2:75" ht="29" thickBot="1" x14ac:dyDescent="0.4">
      <c r="B13" s="91" t="s">
        <v>678</v>
      </c>
      <c r="C13" s="90">
        <v>1508</v>
      </c>
      <c r="D13" s="344"/>
      <c r="E13" s="338"/>
      <c r="F13" s="338"/>
      <c r="G13" s="339">
        <v>6189.5</v>
      </c>
      <c r="H13" s="328">
        <f t="shared" si="1"/>
        <v>6189.5</v>
      </c>
      <c r="I13" s="60"/>
      <c r="J13" s="60"/>
      <c r="K13" s="338"/>
      <c r="L13" s="339">
        <v>3.41</v>
      </c>
      <c r="M13" s="330">
        <f t="shared" si="2"/>
        <v>3.41</v>
      </c>
      <c r="N13" s="454">
        <f t="shared" si="3"/>
        <v>6189.5</v>
      </c>
      <c r="O13" s="339">
        <v>51344.74</v>
      </c>
      <c r="P13" s="339"/>
      <c r="Q13" s="339"/>
      <c r="R13" s="328">
        <f t="shared" si="4"/>
        <v>57534.239999999998</v>
      </c>
      <c r="S13" s="458">
        <f t="shared" si="5"/>
        <v>3.41</v>
      </c>
      <c r="T13" s="339">
        <v>374.01</v>
      </c>
      <c r="U13" s="339"/>
      <c r="V13" s="339"/>
      <c r="W13" s="330">
        <f t="shared" si="19"/>
        <v>377.42</v>
      </c>
      <c r="X13" s="331">
        <f t="shared" si="6"/>
        <v>57534.239999999998</v>
      </c>
      <c r="Y13" s="339">
        <v>201609.21</v>
      </c>
      <c r="Z13" s="339"/>
      <c r="AA13" s="339"/>
      <c r="AB13" s="328">
        <f t="shared" si="7"/>
        <v>259143.44999999998</v>
      </c>
      <c r="AC13" s="458">
        <f t="shared" si="8"/>
        <v>377.42</v>
      </c>
      <c r="AD13" s="339">
        <v>2615.9699999999998</v>
      </c>
      <c r="AE13" s="339"/>
      <c r="AF13" s="339"/>
      <c r="AG13" s="330">
        <f t="shared" si="20"/>
        <v>2993.39</v>
      </c>
      <c r="AH13" s="454">
        <f t="shared" si="9"/>
        <v>259143.44999999998</v>
      </c>
      <c r="AI13" s="339">
        <v>248973.97</v>
      </c>
      <c r="AJ13" s="339"/>
      <c r="AK13" s="339"/>
      <c r="AL13" s="328">
        <f t="shared" si="10"/>
        <v>508117.42</v>
      </c>
      <c r="AM13" s="329">
        <f t="shared" si="11"/>
        <v>2993.39</v>
      </c>
      <c r="AN13" s="339">
        <v>8380.6200000000008</v>
      </c>
      <c r="AO13" s="339"/>
      <c r="AP13" s="339"/>
      <c r="AQ13" s="330">
        <f t="shared" si="21"/>
        <v>11374.01</v>
      </c>
      <c r="AR13" s="331">
        <f t="shared" si="12"/>
        <v>508117.42</v>
      </c>
      <c r="AS13" s="339">
        <v>239744.03999999998</v>
      </c>
      <c r="AT13" s="339"/>
      <c r="AU13" s="339"/>
      <c r="AV13" s="328">
        <f t="shared" si="13"/>
        <v>747861.46</v>
      </c>
      <c r="AW13" s="329">
        <f t="shared" si="14"/>
        <v>11374.01</v>
      </c>
      <c r="AX13" s="339">
        <v>7997.3399999999983</v>
      </c>
      <c r="AY13" s="339"/>
      <c r="AZ13" s="339"/>
      <c r="BA13" s="328">
        <f t="shared" si="22"/>
        <v>19371.349999999999</v>
      </c>
      <c r="BB13" s="331">
        <f t="shared" si="15"/>
        <v>747861.46</v>
      </c>
      <c r="BC13" s="339"/>
      <c r="BD13" s="339"/>
      <c r="BE13" s="339"/>
      <c r="BF13" s="328">
        <f t="shared" si="16"/>
        <v>747861.46</v>
      </c>
      <c r="BG13" s="329">
        <f>BA13</f>
        <v>19371.349999999999</v>
      </c>
      <c r="BH13" s="339">
        <f>(BB13+BF13)/2*0.57%</f>
        <v>4262.8103219999994</v>
      </c>
      <c r="BI13" s="339"/>
      <c r="BJ13" s="339"/>
      <c r="BK13" s="330">
        <f t="shared" si="23"/>
        <v>23634.160321999996</v>
      </c>
      <c r="BL13" s="398"/>
      <c r="BM13" s="397"/>
      <c r="BN13" s="529">
        <f t="shared" ref="BN13:BN32" si="24">BF13-BL13</f>
        <v>747861.46</v>
      </c>
      <c r="BO13" s="531">
        <f t="shared" ref="BO13:BO32" si="25">BK13-BM13</f>
        <v>23634.160321999996</v>
      </c>
      <c r="BP13" s="574">
        <f t="shared" ref="BP13:BP16" si="26">(BF13+BN13)/2*0.57%</f>
        <v>4262.8103219999994</v>
      </c>
      <c r="BQ13" s="363">
        <f t="shared" si="18"/>
        <v>27896.970643999994</v>
      </c>
      <c r="BR13" s="559">
        <f t="shared" ref="BR13:BR21" si="27">IF(BS13="Yes", SUM(BN13:BP13), 0)</f>
        <v>775758.43064399995</v>
      </c>
      <c r="BS13" s="555" t="s">
        <v>177</v>
      </c>
      <c r="BT13" s="339">
        <v>767232.80999999982</v>
      </c>
      <c r="BU13" s="334">
        <f t="shared" si="0"/>
        <v>0</v>
      </c>
      <c r="BW13" s="81"/>
    </row>
    <row r="14" spans="2:75" ht="15" thickBot="1" x14ac:dyDescent="0.4">
      <c r="B14" s="91" t="s">
        <v>679</v>
      </c>
      <c r="C14" s="90">
        <v>1508</v>
      </c>
      <c r="D14" s="342"/>
      <c r="E14" s="343"/>
      <c r="F14" s="338"/>
      <c r="G14" s="339">
        <v>2309706.25</v>
      </c>
      <c r="H14" s="328">
        <f t="shared" si="1"/>
        <v>2309706.25</v>
      </c>
      <c r="I14" s="61"/>
      <c r="J14" s="341"/>
      <c r="K14" s="338"/>
      <c r="L14" s="339">
        <v>32474.52</v>
      </c>
      <c r="M14" s="330">
        <f t="shared" si="2"/>
        <v>32474.52</v>
      </c>
      <c r="N14" s="454">
        <f t="shared" si="3"/>
        <v>2309706.25</v>
      </c>
      <c r="O14" s="339">
        <v>-1291.5</v>
      </c>
      <c r="P14" s="339"/>
      <c r="Q14" s="339"/>
      <c r="R14" s="328">
        <f t="shared" si="4"/>
        <v>2308414.75</v>
      </c>
      <c r="S14" s="458">
        <f t="shared" si="5"/>
        <v>32474.52</v>
      </c>
      <c r="T14" s="339">
        <v>27730</v>
      </c>
      <c r="U14" s="339"/>
      <c r="V14" s="339"/>
      <c r="W14" s="330">
        <f t="shared" si="19"/>
        <v>60204.520000000004</v>
      </c>
      <c r="X14" s="331">
        <f t="shared" si="6"/>
        <v>2308414.75</v>
      </c>
      <c r="Y14" s="339"/>
      <c r="Z14" s="339"/>
      <c r="AA14" s="339"/>
      <c r="AB14" s="328">
        <f t="shared" si="7"/>
        <v>2308414.75</v>
      </c>
      <c r="AC14" s="458">
        <f t="shared" si="8"/>
        <v>60204.520000000004</v>
      </c>
      <c r="AD14" s="339">
        <v>43038.35</v>
      </c>
      <c r="AE14" s="339"/>
      <c r="AF14" s="339"/>
      <c r="AG14" s="330">
        <f t="shared" si="20"/>
        <v>103242.87</v>
      </c>
      <c r="AH14" s="454">
        <f t="shared" si="9"/>
        <v>2308414.75</v>
      </c>
      <c r="AI14" s="339"/>
      <c r="AJ14" s="339">
        <v>2309706.25</v>
      </c>
      <c r="AK14" s="339"/>
      <c r="AL14" s="328">
        <f t="shared" si="10"/>
        <v>-1291.5</v>
      </c>
      <c r="AM14" s="329">
        <f t="shared" si="11"/>
        <v>103242.87</v>
      </c>
      <c r="AN14" s="339">
        <v>30753.997500000027</v>
      </c>
      <c r="AO14" s="339">
        <v>127634.4175</v>
      </c>
      <c r="AP14" s="339"/>
      <c r="AQ14" s="330">
        <f t="shared" si="21"/>
        <v>6362.4500000000262</v>
      </c>
      <c r="AR14" s="331">
        <f t="shared" si="12"/>
        <v>-1291.5</v>
      </c>
      <c r="AS14" s="339"/>
      <c r="AT14" s="339"/>
      <c r="AU14" s="339"/>
      <c r="AV14" s="328">
        <f t="shared" si="13"/>
        <v>-1291.5</v>
      </c>
      <c r="AW14" s="329">
        <f t="shared" si="14"/>
        <v>6362.4500000000262</v>
      </c>
      <c r="AX14" s="339">
        <v>-17.670000000011896</v>
      </c>
      <c r="AY14" s="339"/>
      <c r="AZ14" s="339"/>
      <c r="BA14" s="328">
        <f t="shared" si="22"/>
        <v>6344.7800000000143</v>
      </c>
      <c r="BB14" s="331">
        <f t="shared" si="15"/>
        <v>-1291.5</v>
      </c>
      <c r="BC14" s="339"/>
      <c r="BD14" s="339"/>
      <c r="BE14" s="339"/>
      <c r="BF14" s="328">
        <f t="shared" si="16"/>
        <v>-1291.5</v>
      </c>
      <c r="BG14" s="329">
        <f t="shared" si="17"/>
        <v>6344.7800000000143</v>
      </c>
      <c r="BH14" s="339">
        <f>(BB14+BF14)/2*0.57%</f>
        <v>-7.3615499999999994</v>
      </c>
      <c r="BI14" s="339"/>
      <c r="BJ14" s="339"/>
      <c r="BK14" s="330">
        <f>BG14+BH14-BI14+BJ14</f>
        <v>6337.4184500000147</v>
      </c>
      <c r="BL14" s="398"/>
      <c r="BM14" s="397"/>
      <c r="BN14" s="529">
        <f t="shared" si="24"/>
        <v>-1291.5</v>
      </c>
      <c r="BO14" s="531">
        <f t="shared" si="25"/>
        <v>6337.4184500000147</v>
      </c>
      <c r="BP14" s="574">
        <f t="shared" si="26"/>
        <v>-7.3615499999999994</v>
      </c>
      <c r="BQ14" s="363">
        <f t="shared" si="18"/>
        <v>6330.056900000015</v>
      </c>
      <c r="BR14" s="559">
        <f>IF(BS14="Yes", SUM(BN14:BP14), 0)</f>
        <v>5038.556900000015</v>
      </c>
      <c r="BS14" s="555" t="s">
        <v>177</v>
      </c>
      <c r="BT14" s="339">
        <v>5053.2800000005027</v>
      </c>
      <c r="BU14" s="334">
        <f t="shared" si="0"/>
        <v>4.8839865485206246E-10</v>
      </c>
      <c r="BW14" s="81"/>
    </row>
    <row r="15" spans="2:75" ht="29" thickBot="1" x14ac:dyDescent="0.4">
      <c r="B15" s="91" t="s">
        <v>680</v>
      </c>
      <c r="C15" s="90">
        <v>1508</v>
      </c>
      <c r="D15" s="342"/>
      <c r="E15" s="343"/>
      <c r="F15" s="338"/>
      <c r="G15" s="339">
        <v>-767823.06</v>
      </c>
      <c r="H15" s="328">
        <f t="shared" si="1"/>
        <v>-767823.06</v>
      </c>
      <c r="I15" s="340"/>
      <c r="J15" s="341"/>
      <c r="K15" s="338"/>
      <c r="L15" s="339">
        <v>-31535.42</v>
      </c>
      <c r="M15" s="330">
        <f t="shared" si="2"/>
        <v>-31535.42</v>
      </c>
      <c r="N15" s="454">
        <f t="shared" si="3"/>
        <v>-767823.06</v>
      </c>
      <c r="O15" s="339"/>
      <c r="P15" s="339"/>
      <c r="Q15" s="339"/>
      <c r="R15" s="328">
        <f t="shared" si="4"/>
        <v>-767823.06</v>
      </c>
      <c r="S15" s="458">
        <f t="shared" si="5"/>
        <v>-31535.42</v>
      </c>
      <c r="T15" s="339">
        <v>-9220.2300000000032</v>
      </c>
      <c r="U15" s="339"/>
      <c r="V15" s="339"/>
      <c r="W15" s="330">
        <f t="shared" si="19"/>
        <v>-40755.65</v>
      </c>
      <c r="X15" s="331">
        <f t="shared" si="6"/>
        <v>-767823.06</v>
      </c>
      <c r="Y15" s="339"/>
      <c r="Z15" s="339"/>
      <c r="AA15" s="339"/>
      <c r="AB15" s="328">
        <f t="shared" si="7"/>
        <v>-767823.06</v>
      </c>
      <c r="AC15" s="458">
        <f t="shared" si="8"/>
        <v>-40755.65</v>
      </c>
      <c r="AD15" s="339">
        <v>-14315.39</v>
      </c>
      <c r="AE15" s="339"/>
      <c r="AF15" s="339"/>
      <c r="AG15" s="330">
        <f t="shared" si="20"/>
        <v>-55071.040000000001</v>
      </c>
      <c r="AH15" s="454">
        <f t="shared" si="9"/>
        <v>-767823.06</v>
      </c>
      <c r="AI15" s="339"/>
      <c r="AJ15" s="339">
        <v>-767823.06</v>
      </c>
      <c r="AK15" s="339"/>
      <c r="AL15" s="328">
        <f t="shared" si="10"/>
        <v>0</v>
      </c>
      <c r="AM15" s="329">
        <f t="shared" si="11"/>
        <v>-55071.040000000001</v>
      </c>
      <c r="AN15" s="339">
        <v>-10233.290071999996</v>
      </c>
      <c r="AO15" s="339">
        <v>-63169.730071999998</v>
      </c>
      <c r="AP15" s="339"/>
      <c r="AQ15" s="330">
        <f t="shared" si="21"/>
        <v>-2134.5999999999985</v>
      </c>
      <c r="AR15" s="331">
        <f t="shared" si="12"/>
        <v>0</v>
      </c>
      <c r="AS15" s="339"/>
      <c r="AT15" s="339"/>
      <c r="AU15" s="339"/>
      <c r="AV15" s="328">
        <f t="shared" si="13"/>
        <v>0</v>
      </c>
      <c r="AW15" s="329">
        <f t="shared" si="14"/>
        <v>-2134.5999999999985</v>
      </c>
      <c r="AX15" s="339"/>
      <c r="AY15" s="339"/>
      <c r="AZ15" s="339"/>
      <c r="BA15" s="328">
        <f t="shared" si="22"/>
        <v>-2134.5999999999985</v>
      </c>
      <c r="BB15" s="331">
        <f t="shared" si="15"/>
        <v>0</v>
      </c>
      <c r="BC15" s="339"/>
      <c r="BD15" s="339"/>
      <c r="BE15" s="339"/>
      <c r="BF15" s="328">
        <f t="shared" si="16"/>
        <v>0</v>
      </c>
      <c r="BG15" s="329">
        <f t="shared" si="17"/>
        <v>-2134.5999999999985</v>
      </c>
      <c r="BH15" s="339">
        <f t="shared" ref="BH15:BH28" si="28">(BB15+BF15)/2*0.57%</f>
        <v>0</v>
      </c>
      <c r="BI15" s="339"/>
      <c r="BJ15" s="339"/>
      <c r="BK15" s="330">
        <f t="shared" si="23"/>
        <v>-2134.5999999999985</v>
      </c>
      <c r="BL15" s="398"/>
      <c r="BM15" s="397"/>
      <c r="BN15" s="529">
        <f t="shared" si="24"/>
        <v>0</v>
      </c>
      <c r="BO15" s="531">
        <f t="shared" si="25"/>
        <v>-2134.5999999999985</v>
      </c>
      <c r="BP15" s="574">
        <f t="shared" si="26"/>
        <v>0</v>
      </c>
      <c r="BQ15" s="363">
        <f t="shared" si="18"/>
        <v>-2134.5999999999985</v>
      </c>
      <c r="BR15" s="559">
        <f t="shared" si="27"/>
        <v>0</v>
      </c>
      <c r="BS15" s="555" t="s">
        <v>665</v>
      </c>
      <c r="BT15" s="339">
        <v>-2134.60000000021</v>
      </c>
      <c r="BU15" s="334">
        <f t="shared" si="0"/>
        <v>-2.1145751816220582E-10</v>
      </c>
      <c r="BW15" s="81"/>
    </row>
    <row r="16" spans="2:75" ht="15" thickBot="1" x14ac:dyDescent="0.4">
      <c r="B16" s="91" t="s">
        <v>681</v>
      </c>
      <c r="C16" s="90">
        <v>1508</v>
      </c>
      <c r="D16" s="344"/>
      <c r="E16" s="343"/>
      <c r="F16" s="338"/>
      <c r="G16" s="339">
        <v>9323125.2199999988</v>
      </c>
      <c r="H16" s="328">
        <f t="shared" si="1"/>
        <v>9323125.2199999988</v>
      </c>
      <c r="I16" s="338"/>
      <c r="J16" s="338"/>
      <c r="K16" s="338"/>
      <c r="L16" s="339">
        <v>287170.48</v>
      </c>
      <c r="M16" s="330">
        <f t="shared" si="2"/>
        <v>287170.48</v>
      </c>
      <c r="N16" s="454">
        <f t="shared" si="3"/>
        <v>9323125.2199999988</v>
      </c>
      <c r="O16" s="339"/>
      <c r="P16" s="339"/>
      <c r="Q16" s="339"/>
      <c r="R16" s="328">
        <f t="shared" si="4"/>
        <v>9323125.2199999988</v>
      </c>
      <c r="S16" s="458">
        <f t="shared" si="5"/>
        <v>287170.48</v>
      </c>
      <c r="T16" s="339">
        <v>111954.13</v>
      </c>
      <c r="U16" s="339"/>
      <c r="V16" s="339"/>
      <c r="W16" s="330">
        <f t="shared" si="19"/>
        <v>399124.61</v>
      </c>
      <c r="X16" s="331">
        <f t="shared" si="6"/>
        <v>9323125.2199999988</v>
      </c>
      <c r="Y16" s="339"/>
      <c r="Z16" s="339"/>
      <c r="AA16" s="339"/>
      <c r="AB16" s="328">
        <f t="shared" si="7"/>
        <v>9323125.2199999988</v>
      </c>
      <c r="AC16" s="458">
        <f t="shared" si="8"/>
        <v>399124.61</v>
      </c>
      <c r="AD16" s="339">
        <v>173821.38</v>
      </c>
      <c r="AE16" s="339"/>
      <c r="AF16" s="339"/>
      <c r="AG16" s="330">
        <f t="shared" si="20"/>
        <v>572945.99</v>
      </c>
      <c r="AH16" s="454">
        <f t="shared" si="9"/>
        <v>9323125.2199999988</v>
      </c>
      <c r="AI16" s="339"/>
      <c r="AJ16" s="339">
        <v>9323125.2200000007</v>
      </c>
      <c r="AK16" s="339"/>
      <c r="AL16" s="328">
        <f t="shared" si="10"/>
        <v>-1.862645149230957E-9</v>
      </c>
      <c r="AM16" s="329">
        <f t="shared" si="11"/>
        <v>572945.99</v>
      </c>
      <c r="AN16" s="339">
        <v>124255.54906400002</v>
      </c>
      <c r="AO16" s="339">
        <v>671283.23906399996</v>
      </c>
      <c r="AP16" s="339"/>
      <c r="AQ16" s="330">
        <f t="shared" si="21"/>
        <v>25918.300000000047</v>
      </c>
      <c r="AR16" s="331">
        <f t="shared" si="12"/>
        <v>-1.862645149230957E-9</v>
      </c>
      <c r="AS16" s="339"/>
      <c r="AT16" s="339"/>
      <c r="AU16" s="339"/>
      <c r="AV16" s="328">
        <f t="shared" si="13"/>
        <v>-1.862645149230957E-9</v>
      </c>
      <c r="AW16" s="329">
        <f t="shared" si="14"/>
        <v>25918.300000000047</v>
      </c>
      <c r="AX16" s="339"/>
      <c r="AY16" s="339"/>
      <c r="AZ16" s="339"/>
      <c r="BA16" s="328">
        <f t="shared" si="22"/>
        <v>25918.300000000047</v>
      </c>
      <c r="BB16" s="331">
        <f t="shared" si="15"/>
        <v>-1.862645149230957E-9</v>
      </c>
      <c r="BC16" s="339"/>
      <c r="BD16" s="339"/>
      <c r="BE16" s="339"/>
      <c r="BF16" s="328">
        <f t="shared" si="16"/>
        <v>-1.862645149230957E-9</v>
      </c>
      <c r="BG16" s="329">
        <f t="shared" si="17"/>
        <v>25918.300000000047</v>
      </c>
      <c r="BH16" s="339">
        <f t="shared" si="28"/>
        <v>-1.0617077350616454E-11</v>
      </c>
      <c r="BI16" s="339"/>
      <c r="BJ16" s="339"/>
      <c r="BK16" s="330">
        <f t="shared" si="23"/>
        <v>25918.300000000036</v>
      </c>
      <c r="BL16" s="398"/>
      <c r="BM16" s="397"/>
      <c r="BN16" s="529">
        <f t="shared" si="24"/>
        <v>-1.862645149230957E-9</v>
      </c>
      <c r="BO16" s="531">
        <f t="shared" si="25"/>
        <v>25918.300000000036</v>
      </c>
      <c r="BP16" s="574">
        <f t="shared" si="26"/>
        <v>-1.0617077350616454E-11</v>
      </c>
      <c r="BQ16" s="363">
        <f t="shared" si="18"/>
        <v>25918.300000000025</v>
      </c>
      <c r="BR16" s="559">
        <f t="shared" si="27"/>
        <v>0</v>
      </c>
      <c r="BS16" s="555" t="s">
        <v>665</v>
      </c>
      <c r="BT16" s="339">
        <v>25918.300000000745</v>
      </c>
      <c r="BU16" s="334">
        <f t="shared" si="0"/>
        <v>2.5611370801925659E-9</v>
      </c>
      <c r="BW16" s="81"/>
    </row>
    <row r="17" spans="2:75" ht="15" thickBot="1" x14ac:dyDescent="0.4">
      <c r="B17" s="91" t="s">
        <v>682</v>
      </c>
      <c r="C17" s="90">
        <v>1508</v>
      </c>
      <c r="D17" s="342"/>
      <c r="E17" s="343"/>
      <c r="F17" s="338"/>
      <c r="G17" s="339">
        <v>0</v>
      </c>
      <c r="H17" s="328">
        <f t="shared" si="1"/>
        <v>0</v>
      </c>
      <c r="I17" s="345"/>
      <c r="J17" s="346"/>
      <c r="K17" s="338"/>
      <c r="L17" s="339">
        <v>0</v>
      </c>
      <c r="M17" s="330">
        <f t="shared" si="2"/>
        <v>0</v>
      </c>
      <c r="N17" s="454">
        <f t="shared" si="3"/>
        <v>0</v>
      </c>
      <c r="O17" s="339"/>
      <c r="P17" s="339"/>
      <c r="Q17" s="339"/>
      <c r="R17" s="328">
        <f t="shared" si="4"/>
        <v>0</v>
      </c>
      <c r="S17" s="458">
        <f t="shared" si="5"/>
        <v>0</v>
      </c>
      <c r="T17" s="339"/>
      <c r="U17" s="339"/>
      <c r="V17" s="339"/>
      <c r="W17" s="330">
        <f t="shared" si="19"/>
        <v>0</v>
      </c>
      <c r="X17" s="331">
        <f t="shared" si="6"/>
        <v>0</v>
      </c>
      <c r="Y17" s="339"/>
      <c r="Z17" s="339"/>
      <c r="AA17" s="339"/>
      <c r="AB17" s="328">
        <f t="shared" si="7"/>
        <v>0</v>
      </c>
      <c r="AC17" s="458">
        <f t="shared" si="8"/>
        <v>0</v>
      </c>
      <c r="AD17" s="339"/>
      <c r="AE17" s="339"/>
      <c r="AF17" s="339"/>
      <c r="AG17" s="330">
        <f t="shared" si="20"/>
        <v>0</v>
      </c>
      <c r="AH17" s="454">
        <f t="shared" si="9"/>
        <v>0</v>
      </c>
      <c r="AI17" s="339"/>
      <c r="AJ17" s="339"/>
      <c r="AK17" s="339"/>
      <c r="AL17" s="328">
        <f t="shared" si="10"/>
        <v>0</v>
      </c>
      <c r="AM17" s="329">
        <f t="shared" si="11"/>
        <v>0</v>
      </c>
      <c r="AN17" s="339"/>
      <c r="AO17" s="339"/>
      <c r="AP17" s="339"/>
      <c r="AQ17" s="330">
        <f t="shared" si="21"/>
        <v>0</v>
      </c>
      <c r="AR17" s="331">
        <f t="shared" si="12"/>
        <v>0</v>
      </c>
      <c r="AS17" s="339">
        <v>845288.35</v>
      </c>
      <c r="AT17" s="339"/>
      <c r="AU17" s="339"/>
      <c r="AV17" s="328">
        <f t="shared" si="13"/>
        <v>845288.35</v>
      </c>
      <c r="AW17" s="329">
        <f t="shared" si="14"/>
        <v>0</v>
      </c>
      <c r="AX17" s="339">
        <v>802.14</v>
      </c>
      <c r="AY17" s="339"/>
      <c r="AZ17" s="339"/>
      <c r="BA17" s="328">
        <f t="shared" si="22"/>
        <v>802.14</v>
      </c>
      <c r="BB17" s="331">
        <f t="shared" si="15"/>
        <v>845288.35</v>
      </c>
      <c r="BC17" s="339"/>
      <c r="BD17" s="339"/>
      <c r="BE17" s="339"/>
      <c r="BF17" s="328">
        <f t="shared" si="16"/>
        <v>845288.35</v>
      </c>
      <c r="BG17" s="329">
        <f t="shared" si="17"/>
        <v>802.14</v>
      </c>
      <c r="BH17" s="339">
        <f>(BB17+BF17)/2*0.57%</f>
        <v>4818.1435949999996</v>
      </c>
      <c r="BI17" s="339"/>
      <c r="BJ17" s="339"/>
      <c r="BK17" s="330">
        <f t="shared" si="23"/>
        <v>5620.2835949999999</v>
      </c>
      <c r="BL17" s="398"/>
      <c r="BM17" s="397"/>
      <c r="BN17" s="529">
        <f t="shared" si="24"/>
        <v>845288.35</v>
      </c>
      <c r="BO17" s="531">
        <f t="shared" si="25"/>
        <v>5620.2835949999999</v>
      </c>
      <c r="BP17" s="574">
        <f t="shared" ref="BP17:BP28" si="29">(BF17+BN17)/2*0.57%</f>
        <v>4818.1435949999996</v>
      </c>
      <c r="BQ17" s="363">
        <f t="shared" si="18"/>
        <v>10438.427189999999</v>
      </c>
      <c r="BR17" s="559">
        <f>IF(BS17="Yes", SUM(BN17:BP17), 0)</f>
        <v>855726.77719000005</v>
      </c>
      <c r="BS17" s="555" t="s">
        <v>177</v>
      </c>
      <c r="BT17" s="339">
        <v>846090.49</v>
      </c>
      <c r="BU17" s="334">
        <f t="shared" si="0"/>
        <v>0</v>
      </c>
      <c r="BW17" s="81"/>
    </row>
    <row r="18" spans="2:75" ht="15" thickBot="1" x14ac:dyDescent="0.4">
      <c r="B18" s="91" t="s">
        <v>683</v>
      </c>
      <c r="C18" s="90">
        <v>1508</v>
      </c>
      <c r="D18" s="344"/>
      <c r="E18" s="338"/>
      <c r="F18" s="338"/>
      <c r="G18" s="339">
        <v>0</v>
      </c>
      <c r="H18" s="328">
        <f t="shared" si="1"/>
        <v>0</v>
      </c>
      <c r="I18" s="338"/>
      <c r="J18" s="338"/>
      <c r="K18" s="338"/>
      <c r="L18" s="339">
        <v>0</v>
      </c>
      <c r="M18" s="330">
        <f t="shared" si="2"/>
        <v>0</v>
      </c>
      <c r="N18" s="454">
        <f t="shared" si="3"/>
        <v>0</v>
      </c>
      <c r="O18" s="339"/>
      <c r="P18" s="339"/>
      <c r="Q18" s="339"/>
      <c r="R18" s="328">
        <f t="shared" si="4"/>
        <v>0</v>
      </c>
      <c r="S18" s="458">
        <f t="shared" si="5"/>
        <v>0</v>
      </c>
      <c r="T18" s="339"/>
      <c r="U18" s="339"/>
      <c r="V18" s="339"/>
      <c r="W18" s="330">
        <f t="shared" si="19"/>
        <v>0</v>
      </c>
      <c r="X18" s="331">
        <f t="shared" si="6"/>
        <v>0</v>
      </c>
      <c r="Y18" s="339">
        <v>16410050.91</v>
      </c>
      <c r="Z18" s="339"/>
      <c r="AA18" s="339"/>
      <c r="AB18" s="328">
        <f t="shared" si="7"/>
        <v>16410050.91</v>
      </c>
      <c r="AC18" s="458">
        <f t="shared" si="8"/>
        <v>0</v>
      </c>
      <c r="AD18" s="339"/>
      <c r="AE18" s="339"/>
      <c r="AF18" s="339"/>
      <c r="AG18" s="330">
        <f t="shared" si="20"/>
        <v>0</v>
      </c>
      <c r="AH18" s="454">
        <f t="shared" si="9"/>
        <v>16410050.91</v>
      </c>
      <c r="AI18" s="339">
        <v>16066688</v>
      </c>
      <c r="AJ18" s="339"/>
      <c r="AK18" s="339"/>
      <c r="AL18" s="328">
        <f t="shared" si="10"/>
        <v>32476738.91</v>
      </c>
      <c r="AM18" s="329">
        <f t="shared" si="11"/>
        <v>0</v>
      </c>
      <c r="AN18" s="339">
        <v>637663.03</v>
      </c>
      <c r="AO18" s="339"/>
      <c r="AP18" s="339"/>
      <c r="AQ18" s="330">
        <f t="shared" si="21"/>
        <v>637663.03</v>
      </c>
      <c r="AR18" s="331">
        <f t="shared" si="12"/>
        <v>32476738.91</v>
      </c>
      <c r="AS18" s="339">
        <v>34683553.5</v>
      </c>
      <c r="AT18" s="339"/>
      <c r="AU18" s="339"/>
      <c r="AV18" s="328">
        <f t="shared" si="13"/>
        <v>67160292.409999996</v>
      </c>
      <c r="AW18" s="329">
        <f t="shared" si="14"/>
        <v>637663.03</v>
      </c>
      <c r="AX18" s="339">
        <v>513472.56</v>
      </c>
      <c r="AY18" s="339"/>
      <c r="AZ18" s="339"/>
      <c r="BA18" s="328">
        <f t="shared" si="22"/>
        <v>1151135.5900000001</v>
      </c>
      <c r="BB18" s="331">
        <f t="shared" si="15"/>
        <v>67160292.409999996</v>
      </c>
      <c r="BC18" s="339"/>
      <c r="BD18" s="339"/>
      <c r="BE18" s="339"/>
      <c r="BF18" s="328">
        <f t="shared" si="16"/>
        <v>67160292.409999996</v>
      </c>
      <c r="BG18" s="329">
        <f t="shared" si="17"/>
        <v>1151135.5900000001</v>
      </c>
      <c r="BH18" s="339">
        <f>(BB18+BF18)/2*0.57%</f>
        <v>382813.66673699993</v>
      </c>
      <c r="BI18" s="339"/>
      <c r="BJ18" s="339"/>
      <c r="BK18" s="330">
        <f t="shared" si="23"/>
        <v>1533949.2567370001</v>
      </c>
      <c r="BL18" s="398"/>
      <c r="BM18" s="397"/>
      <c r="BN18" s="529">
        <f t="shared" si="24"/>
        <v>67160292.409999996</v>
      </c>
      <c r="BO18" s="531">
        <f t="shared" si="25"/>
        <v>1533949.2567370001</v>
      </c>
      <c r="BP18" s="574">
        <f t="shared" si="29"/>
        <v>382813.66673699993</v>
      </c>
      <c r="BQ18" s="363">
        <f t="shared" si="18"/>
        <v>1916762.9234740001</v>
      </c>
      <c r="BR18" s="559">
        <f t="shared" si="27"/>
        <v>69077055.333473995</v>
      </c>
      <c r="BS18" s="555" t="s">
        <v>177</v>
      </c>
      <c r="BT18" s="339">
        <v>68311428</v>
      </c>
      <c r="BU18" s="334">
        <f t="shared" si="0"/>
        <v>0</v>
      </c>
      <c r="BW18" s="81"/>
    </row>
    <row r="19" spans="2:75" ht="29" thickBot="1" x14ac:dyDescent="0.4">
      <c r="B19" s="91" t="s">
        <v>684</v>
      </c>
      <c r="C19" s="90">
        <v>1508</v>
      </c>
      <c r="D19" s="344"/>
      <c r="E19" s="338"/>
      <c r="F19" s="338"/>
      <c r="G19" s="339">
        <v>0</v>
      </c>
      <c r="H19" s="328">
        <f t="shared" si="1"/>
        <v>0</v>
      </c>
      <c r="I19" s="338"/>
      <c r="J19" s="338"/>
      <c r="K19" s="338"/>
      <c r="L19" s="339">
        <v>0</v>
      </c>
      <c r="M19" s="330">
        <f t="shared" si="2"/>
        <v>0</v>
      </c>
      <c r="N19" s="454">
        <f t="shared" si="3"/>
        <v>0</v>
      </c>
      <c r="O19" s="339">
        <v>1234140</v>
      </c>
      <c r="P19" s="339"/>
      <c r="Q19" s="339"/>
      <c r="R19" s="328">
        <f t="shared" si="4"/>
        <v>1234140</v>
      </c>
      <c r="S19" s="458">
        <f t="shared" si="5"/>
        <v>0</v>
      </c>
      <c r="T19" s="339">
        <v>8097.82</v>
      </c>
      <c r="U19" s="339"/>
      <c r="V19" s="339"/>
      <c r="W19" s="330">
        <f t="shared" si="19"/>
        <v>8097.82</v>
      </c>
      <c r="X19" s="331">
        <f t="shared" si="6"/>
        <v>1234140</v>
      </c>
      <c r="Y19" s="339">
        <v>926033.08999999985</v>
      </c>
      <c r="Z19" s="339"/>
      <c r="AA19" s="339"/>
      <c r="AB19" s="328">
        <f t="shared" si="7"/>
        <v>2160173.09</v>
      </c>
      <c r="AC19" s="458">
        <f t="shared" si="8"/>
        <v>8097.82</v>
      </c>
      <c r="AD19" s="339">
        <v>34677.14</v>
      </c>
      <c r="AE19" s="339"/>
      <c r="AF19" s="339"/>
      <c r="AG19" s="330">
        <f t="shared" si="20"/>
        <v>42774.96</v>
      </c>
      <c r="AH19" s="454">
        <f t="shared" si="9"/>
        <v>2160173.09</v>
      </c>
      <c r="AI19" s="339">
        <v>26025</v>
      </c>
      <c r="AJ19" s="339"/>
      <c r="AK19" s="339"/>
      <c r="AL19" s="328">
        <f t="shared" si="10"/>
        <v>2186198.09</v>
      </c>
      <c r="AM19" s="329">
        <f t="shared" si="11"/>
        <v>42774.96</v>
      </c>
      <c r="AN19" s="339">
        <v>48684.110000000008</v>
      </c>
      <c r="AO19" s="339"/>
      <c r="AP19" s="339"/>
      <c r="AQ19" s="330">
        <f t="shared" si="21"/>
        <v>91459.07</v>
      </c>
      <c r="AR19" s="331">
        <f t="shared" si="12"/>
        <v>2186198.09</v>
      </c>
      <c r="AS19" s="339"/>
      <c r="AT19" s="339"/>
      <c r="AU19" s="339"/>
      <c r="AV19" s="328">
        <f t="shared" si="13"/>
        <v>2186198.09</v>
      </c>
      <c r="AW19" s="329">
        <f t="shared" si="14"/>
        <v>91459.07</v>
      </c>
      <c r="AX19" s="339">
        <v>29964.069999999992</v>
      </c>
      <c r="AY19" s="339"/>
      <c r="AZ19" s="339"/>
      <c r="BA19" s="328">
        <f t="shared" si="22"/>
        <v>121423.14</v>
      </c>
      <c r="BB19" s="331">
        <f t="shared" si="15"/>
        <v>2186198.09</v>
      </c>
      <c r="BC19" s="339"/>
      <c r="BD19" s="339"/>
      <c r="BE19" s="339"/>
      <c r="BF19" s="328">
        <f t="shared" si="16"/>
        <v>2186198.09</v>
      </c>
      <c r="BG19" s="329">
        <f t="shared" si="17"/>
        <v>121423.14</v>
      </c>
      <c r="BH19" s="339">
        <f>(BB19+BF19)/2*0.57%</f>
        <v>12461.329112999998</v>
      </c>
      <c r="BI19" s="339"/>
      <c r="BJ19" s="339"/>
      <c r="BK19" s="330">
        <f>BG19+BH19-BI19+BJ19</f>
        <v>133884.469113</v>
      </c>
      <c r="BL19" s="398"/>
      <c r="BM19" s="397"/>
      <c r="BN19" s="529">
        <f t="shared" si="24"/>
        <v>2186198.09</v>
      </c>
      <c r="BO19" s="531">
        <f t="shared" si="25"/>
        <v>133884.469113</v>
      </c>
      <c r="BP19" s="574">
        <f t="shared" si="29"/>
        <v>12461.329112999998</v>
      </c>
      <c r="BQ19" s="363">
        <f t="shared" si="18"/>
        <v>146345.79822599998</v>
      </c>
      <c r="BR19" s="559">
        <f t="shared" si="27"/>
        <v>2332543.8882260001</v>
      </c>
      <c r="BS19" s="555" t="s">
        <v>177</v>
      </c>
      <c r="BT19" s="339">
        <v>2307621.2299999991</v>
      </c>
      <c r="BU19" s="334">
        <f t="shared" si="0"/>
        <v>0</v>
      </c>
      <c r="BW19" s="81"/>
    </row>
    <row r="20" spans="2:75" ht="17.5" thickBot="1" x14ac:dyDescent="0.4">
      <c r="B20" s="92" t="s">
        <v>700</v>
      </c>
      <c r="C20" s="364" t="s">
        <v>701</v>
      </c>
      <c r="D20" s="344"/>
      <c r="E20" s="338"/>
      <c r="F20" s="338"/>
      <c r="G20" s="339">
        <v>614290.67638464202</v>
      </c>
      <c r="H20" s="328">
        <f t="shared" si="1"/>
        <v>614290.67638464202</v>
      </c>
      <c r="I20" s="60"/>
      <c r="J20" s="338"/>
      <c r="K20" s="338"/>
      <c r="L20" s="339">
        <v>12024.8422939144</v>
      </c>
      <c r="M20" s="330">
        <f t="shared" si="2"/>
        <v>12024.8422939144</v>
      </c>
      <c r="N20" s="454">
        <f t="shared" si="3"/>
        <v>614290.67638464202</v>
      </c>
      <c r="O20" s="339">
        <v>550566.29357707035</v>
      </c>
      <c r="P20" s="339"/>
      <c r="Q20" s="339"/>
      <c r="R20" s="328">
        <f>N20+O20-P20+Q20</f>
        <v>1164856.9699617124</v>
      </c>
      <c r="S20" s="458">
        <f t="shared" si="5"/>
        <v>12024.8422939144</v>
      </c>
      <c r="T20" s="339">
        <v>14555.542431113478</v>
      </c>
      <c r="U20" s="339"/>
      <c r="V20" s="339"/>
      <c r="W20" s="330">
        <f t="shared" si="19"/>
        <v>26580.384725027878</v>
      </c>
      <c r="X20" s="331">
        <f t="shared" si="6"/>
        <v>1164856.9699617124</v>
      </c>
      <c r="Y20" s="339">
        <v>308828.93847926124</v>
      </c>
      <c r="Z20" s="339"/>
      <c r="AA20" s="339"/>
      <c r="AB20" s="328">
        <f t="shared" si="7"/>
        <v>1473685.9084409736</v>
      </c>
      <c r="AC20" s="329">
        <f t="shared" si="8"/>
        <v>26580.384725027878</v>
      </c>
      <c r="AD20" s="339">
        <v>30406.265274972124</v>
      </c>
      <c r="AE20" s="339"/>
      <c r="AF20" s="339"/>
      <c r="AG20" s="330">
        <f t="shared" si="20"/>
        <v>56986.65</v>
      </c>
      <c r="AH20" s="454">
        <f t="shared" si="9"/>
        <v>1473685.9084409736</v>
      </c>
      <c r="AI20" s="339">
        <v>26859.085559026804</v>
      </c>
      <c r="AJ20" s="339">
        <v>639836.67000000004</v>
      </c>
      <c r="AK20" s="339"/>
      <c r="AL20" s="328">
        <f t="shared" si="10"/>
        <v>860708.32400000037</v>
      </c>
      <c r="AM20" s="329">
        <f t="shared" si="11"/>
        <v>56986.65</v>
      </c>
      <c r="AN20" s="339">
        <v>37097.680803999996</v>
      </c>
      <c r="AO20" s="339">
        <v>37740.050803999999</v>
      </c>
      <c r="AP20" s="339"/>
      <c r="AQ20" s="330">
        <f t="shared" si="21"/>
        <v>56344.28</v>
      </c>
      <c r="AR20" s="331">
        <f t="shared" si="12"/>
        <v>860708.32400000037</v>
      </c>
      <c r="AS20" s="339">
        <v>-91394.234000000171</v>
      </c>
      <c r="AT20" s="339"/>
      <c r="AU20" s="339"/>
      <c r="AV20" s="328">
        <f t="shared" si="13"/>
        <v>769314.0900000002</v>
      </c>
      <c r="AW20" s="329">
        <f t="shared" si="14"/>
        <v>56344.28</v>
      </c>
      <c r="AX20" s="339">
        <v>15081.369999999995</v>
      </c>
      <c r="AY20" s="339"/>
      <c r="AZ20" s="339"/>
      <c r="BA20" s="328">
        <f t="shared" si="22"/>
        <v>71425.649999999994</v>
      </c>
      <c r="BB20" s="331">
        <f t="shared" si="15"/>
        <v>769314.0900000002</v>
      </c>
      <c r="BC20" s="339"/>
      <c r="BD20" s="339"/>
      <c r="BE20" s="339"/>
      <c r="BF20" s="328">
        <f t="shared" si="16"/>
        <v>769314.0900000002</v>
      </c>
      <c r="BG20" s="329">
        <f t="shared" si="17"/>
        <v>71425.649999999994</v>
      </c>
      <c r="BH20" s="339">
        <f t="shared" si="28"/>
        <v>4385.0903130000006</v>
      </c>
      <c r="BI20" s="339"/>
      <c r="BJ20" s="339"/>
      <c r="BK20" s="330">
        <f t="shared" si="23"/>
        <v>75810.740312999988</v>
      </c>
      <c r="BL20" s="398"/>
      <c r="BM20" s="397"/>
      <c r="BN20" s="529">
        <f t="shared" si="24"/>
        <v>769314.0900000002</v>
      </c>
      <c r="BO20" s="531">
        <f t="shared" si="25"/>
        <v>75810.740312999988</v>
      </c>
      <c r="BP20" s="574">
        <f t="shared" si="29"/>
        <v>4385.0903130000006</v>
      </c>
      <c r="BQ20" s="363">
        <f t="shared" si="18"/>
        <v>80195.830625999981</v>
      </c>
      <c r="BR20" s="559">
        <f t="shared" si="27"/>
        <v>849509.92062600015</v>
      </c>
      <c r="BS20" s="555" t="s">
        <v>177</v>
      </c>
      <c r="BT20" s="339">
        <v>1196785.3899999999</v>
      </c>
      <c r="BU20" s="334">
        <f>BT20-SUM(AV20,BA20)</f>
        <v>356045.64999999967</v>
      </c>
      <c r="BW20" s="81"/>
    </row>
    <row r="21" spans="2:75" ht="20.25" customHeight="1" thickBot="1" x14ac:dyDescent="0.4">
      <c r="B21" s="91" t="s">
        <v>712</v>
      </c>
      <c r="C21" s="364">
        <v>1522</v>
      </c>
      <c r="D21" s="344"/>
      <c r="E21" s="338"/>
      <c r="F21" s="338"/>
      <c r="G21" s="339">
        <v>0</v>
      </c>
      <c r="H21" s="328">
        <f t="shared" si="1"/>
        <v>0</v>
      </c>
      <c r="I21" s="60"/>
      <c r="J21" s="338"/>
      <c r="K21" s="338"/>
      <c r="L21" s="339">
        <v>0</v>
      </c>
      <c r="M21" s="330">
        <f t="shared" si="2"/>
        <v>0</v>
      </c>
      <c r="N21" s="454">
        <f t="shared" si="3"/>
        <v>0</v>
      </c>
      <c r="O21" s="339"/>
      <c r="P21" s="339"/>
      <c r="Q21" s="339"/>
      <c r="R21" s="328">
        <f>N21+O21-P21+Q21</f>
        <v>0</v>
      </c>
      <c r="S21" s="458">
        <f t="shared" si="5"/>
        <v>0</v>
      </c>
      <c r="T21" s="339"/>
      <c r="U21" s="339"/>
      <c r="V21" s="339"/>
      <c r="W21" s="330">
        <f t="shared" si="19"/>
        <v>0</v>
      </c>
      <c r="X21" s="331">
        <f t="shared" si="6"/>
        <v>0</v>
      </c>
      <c r="Y21" s="339"/>
      <c r="Z21" s="339"/>
      <c r="AA21" s="339"/>
      <c r="AB21" s="328">
        <f t="shared" si="7"/>
        <v>0</v>
      </c>
      <c r="AC21" s="329">
        <f t="shared" si="8"/>
        <v>0</v>
      </c>
      <c r="AD21" s="339"/>
      <c r="AE21" s="339"/>
      <c r="AF21" s="339"/>
      <c r="AG21" s="330">
        <f t="shared" si="20"/>
        <v>0</v>
      </c>
      <c r="AH21" s="454">
        <f t="shared" si="9"/>
        <v>0</v>
      </c>
      <c r="AI21" s="339"/>
      <c r="AJ21" s="339"/>
      <c r="AK21" s="339"/>
      <c r="AL21" s="328">
        <f t="shared" si="10"/>
        <v>0</v>
      </c>
      <c r="AM21" s="329">
        <f t="shared" si="11"/>
        <v>0</v>
      </c>
      <c r="AN21" s="339"/>
      <c r="AO21" s="339"/>
      <c r="AP21" s="339"/>
      <c r="AQ21" s="330">
        <f t="shared" si="21"/>
        <v>0</v>
      </c>
      <c r="AR21" s="331">
        <f t="shared" si="12"/>
        <v>0</v>
      </c>
      <c r="AS21" s="339"/>
      <c r="AT21" s="339"/>
      <c r="AU21" s="339"/>
      <c r="AV21" s="328">
        <f t="shared" si="13"/>
        <v>0</v>
      </c>
      <c r="AW21" s="329">
        <f t="shared" si="14"/>
        <v>0</v>
      </c>
      <c r="AX21" s="339">
        <v>-1527293.07</v>
      </c>
      <c r="AY21" s="339"/>
      <c r="AZ21" s="339"/>
      <c r="BA21" s="328">
        <f t="shared" si="22"/>
        <v>-1527293.07</v>
      </c>
      <c r="BB21" s="331">
        <f t="shared" si="15"/>
        <v>0</v>
      </c>
      <c r="BC21" s="339"/>
      <c r="BD21" s="339"/>
      <c r="BE21" s="339"/>
      <c r="BF21" s="328">
        <f t="shared" si="16"/>
        <v>0</v>
      </c>
      <c r="BG21" s="329">
        <f t="shared" si="17"/>
        <v>-1527293.07</v>
      </c>
      <c r="BH21" s="339">
        <f>(BB21+BF21)/2*0.57%</f>
        <v>0</v>
      </c>
      <c r="BI21" s="339"/>
      <c r="BJ21" s="339"/>
      <c r="BK21" s="330">
        <f>BG21+BH21-BI21+BJ21</f>
        <v>-1527293.07</v>
      </c>
      <c r="BL21" s="398"/>
      <c r="BM21" s="397"/>
      <c r="BN21" s="529">
        <f t="shared" si="24"/>
        <v>0</v>
      </c>
      <c r="BO21" s="531">
        <f t="shared" si="25"/>
        <v>-1527293.07</v>
      </c>
      <c r="BP21" s="574">
        <f t="shared" si="29"/>
        <v>0</v>
      </c>
      <c r="BQ21" s="363">
        <f t="shared" si="18"/>
        <v>-1527293.07</v>
      </c>
      <c r="BR21" s="559">
        <f t="shared" si="27"/>
        <v>-1527293.07</v>
      </c>
      <c r="BS21" s="555" t="s">
        <v>177</v>
      </c>
      <c r="BT21" s="339">
        <v>-1527293.07</v>
      </c>
      <c r="BU21" s="334">
        <f t="shared" si="0"/>
        <v>0</v>
      </c>
      <c r="BW21" s="81"/>
    </row>
    <row r="22" spans="2:75" ht="15" hidden="1" thickBot="1" x14ac:dyDescent="0.4">
      <c r="B22" s="91" t="s">
        <v>188</v>
      </c>
      <c r="C22" s="90">
        <v>1525</v>
      </c>
      <c r="D22" s="344"/>
      <c r="E22" s="338"/>
      <c r="F22" s="338"/>
      <c r="G22" s="339">
        <v>0</v>
      </c>
      <c r="H22" s="328">
        <f t="shared" si="1"/>
        <v>0</v>
      </c>
      <c r="I22" s="60"/>
      <c r="J22" s="338"/>
      <c r="K22" s="338"/>
      <c r="L22" s="339"/>
      <c r="M22" s="330">
        <f t="shared" si="2"/>
        <v>0</v>
      </c>
      <c r="N22" s="454">
        <f t="shared" ref="N22:N28" si="30">H22</f>
        <v>0</v>
      </c>
      <c r="O22" s="339"/>
      <c r="P22" s="339"/>
      <c r="Q22" s="339"/>
      <c r="R22" s="328">
        <f t="shared" si="4"/>
        <v>0</v>
      </c>
      <c r="S22" s="458">
        <f t="shared" si="5"/>
        <v>0</v>
      </c>
      <c r="T22" s="339"/>
      <c r="U22" s="339"/>
      <c r="V22" s="339"/>
      <c r="W22" s="330">
        <f t="shared" si="19"/>
        <v>0</v>
      </c>
      <c r="X22" s="331">
        <f t="shared" ref="X22:X28" si="31">R22</f>
        <v>0</v>
      </c>
      <c r="Y22" s="339"/>
      <c r="Z22" s="339"/>
      <c r="AA22" s="339"/>
      <c r="AB22" s="328">
        <f t="shared" si="7"/>
        <v>0</v>
      </c>
      <c r="AC22" s="329">
        <f t="shared" si="8"/>
        <v>0</v>
      </c>
      <c r="AD22" s="339"/>
      <c r="AE22" s="339"/>
      <c r="AF22" s="339"/>
      <c r="AG22" s="330">
        <f t="shared" si="20"/>
        <v>0</v>
      </c>
      <c r="AH22" s="454">
        <f t="shared" ref="AH22:AH28" si="32">AB22</f>
        <v>0</v>
      </c>
      <c r="AI22" s="339"/>
      <c r="AJ22" s="339"/>
      <c r="AK22" s="339"/>
      <c r="AL22" s="328">
        <f t="shared" si="10"/>
        <v>0</v>
      </c>
      <c r="AM22" s="329">
        <f t="shared" si="11"/>
        <v>0</v>
      </c>
      <c r="AN22" s="339"/>
      <c r="AO22" s="339"/>
      <c r="AP22" s="339"/>
      <c r="AQ22" s="330">
        <f t="shared" si="21"/>
        <v>0</v>
      </c>
      <c r="AR22" s="331">
        <f t="shared" ref="AR22:AR28" si="33">AL22</f>
        <v>0</v>
      </c>
      <c r="AS22" s="339"/>
      <c r="AT22" s="339"/>
      <c r="AU22" s="339"/>
      <c r="AV22" s="328">
        <f t="shared" si="13"/>
        <v>0</v>
      </c>
      <c r="AW22" s="329">
        <f t="shared" si="14"/>
        <v>0</v>
      </c>
      <c r="AX22" s="339"/>
      <c r="AY22" s="339"/>
      <c r="AZ22" s="339"/>
      <c r="BA22" s="328">
        <f t="shared" si="22"/>
        <v>0</v>
      </c>
      <c r="BB22" s="331">
        <f t="shared" ref="BB22:BB28" si="34">AV22</f>
        <v>0</v>
      </c>
      <c r="BC22" s="339"/>
      <c r="BD22" s="339"/>
      <c r="BE22" s="339"/>
      <c r="BF22" s="328">
        <f t="shared" si="16"/>
        <v>0</v>
      </c>
      <c r="BG22" s="329">
        <f t="shared" si="17"/>
        <v>0</v>
      </c>
      <c r="BH22" s="339">
        <f t="shared" si="28"/>
        <v>0</v>
      </c>
      <c r="BI22" s="339"/>
      <c r="BJ22" s="339"/>
      <c r="BK22" s="330">
        <f t="shared" si="23"/>
        <v>0</v>
      </c>
      <c r="BL22" s="398"/>
      <c r="BM22" s="397"/>
      <c r="BN22" s="529">
        <f t="shared" si="24"/>
        <v>0</v>
      </c>
      <c r="BO22" s="531">
        <f t="shared" si="25"/>
        <v>0</v>
      </c>
      <c r="BP22" s="574">
        <f t="shared" si="29"/>
        <v>0</v>
      </c>
      <c r="BQ22" s="363">
        <f t="shared" si="18"/>
        <v>0</v>
      </c>
      <c r="BR22" s="559">
        <f>IF(BS22="Yes", SUM(BN22:BP22), 0)</f>
        <v>0</v>
      </c>
      <c r="BS22" s="555"/>
      <c r="BT22" s="339"/>
      <c r="BU22" s="334">
        <f t="shared" si="0"/>
        <v>0</v>
      </c>
      <c r="BW22" s="81"/>
    </row>
    <row r="23" spans="2:75" ht="15" thickBot="1" x14ac:dyDescent="0.4">
      <c r="B23" s="440" t="s">
        <v>705</v>
      </c>
      <c r="C23" s="90">
        <v>1533</v>
      </c>
      <c r="D23" s="344"/>
      <c r="E23" s="60"/>
      <c r="F23" s="60"/>
      <c r="G23" s="339">
        <v>579125.77999999991</v>
      </c>
      <c r="H23" s="328">
        <f>D23+E23-F23+G23</f>
        <v>579125.77999999991</v>
      </c>
      <c r="I23" s="60"/>
      <c r="J23" s="60"/>
      <c r="K23" s="60"/>
      <c r="L23" s="339">
        <v>9720.82</v>
      </c>
      <c r="M23" s="330">
        <f>I23+J23-K23+L23</f>
        <v>9720.82</v>
      </c>
      <c r="N23" s="454">
        <f t="shared" si="30"/>
        <v>579125.77999999991</v>
      </c>
      <c r="O23" s="339"/>
      <c r="P23" s="339"/>
      <c r="Q23" s="339"/>
      <c r="R23" s="328">
        <f>N23+O23-P23+Q23</f>
        <v>579125.77999999991</v>
      </c>
      <c r="S23" s="458">
        <f>M23</f>
        <v>9720.82</v>
      </c>
      <c r="T23" s="339">
        <v>6954.28</v>
      </c>
      <c r="U23" s="339"/>
      <c r="V23" s="339"/>
      <c r="W23" s="330">
        <f>S23+T23-U23+V23</f>
        <v>16675.099999999999</v>
      </c>
      <c r="X23" s="331">
        <f t="shared" si="31"/>
        <v>579125.77999999991</v>
      </c>
      <c r="Y23" s="339"/>
      <c r="Z23" s="339"/>
      <c r="AA23" s="339"/>
      <c r="AB23" s="328">
        <f>X23+Y23-Z23+AA23</f>
        <v>579125.77999999991</v>
      </c>
      <c r="AC23" s="329">
        <f>W23</f>
        <v>16675.099999999999</v>
      </c>
      <c r="AD23" s="339">
        <v>10797.31</v>
      </c>
      <c r="AE23" s="339"/>
      <c r="AF23" s="339"/>
      <c r="AG23" s="330">
        <f>AC23+AD23-AE23+AF23</f>
        <v>27472.409999999996</v>
      </c>
      <c r="AH23" s="454">
        <f t="shared" si="32"/>
        <v>579125.77999999991</v>
      </c>
      <c r="AI23" s="339"/>
      <c r="AJ23" s="339">
        <v>579125.78</v>
      </c>
      <c r="AK23" s="339"/>
      <c r="AL23" s="328">
        <f>AH23+AI23-AJ23+AK23</f>
        <v>-1.1641532182693481E-10</v>
      </c>
      <c r="AM23" s="329">
        <f>AG23</f>
        <v>27472.409999999996</v>
      </c>
      <c r="AN23" s="339">
        <v>7718.422136000001</v>
      </c>
      <c r="AO23" s="339">
        <v>33580.802135999998</v>
      </c>
      <c r="AP23" s="339"/>
      <c r="AQ23" s="330">
        <f>AM23+AN23-AO23+AP23</f>
        <v>1610.0299999999988</v>
      </c>
      <c r="AR23" s="331">
        <f t="shared" si="33"/>
        <v>-1.1641532182693481E-10</v>
      </c>
      <c r="AS23" s="339"/>
      <c r="AT23" s="339"/>
      <c r="AU23" s="339"/>
      <c r="AV23" s="328">
        <f>AR23+AS23-AT23+AU23</f>
        <v>-1.1641532182693481E-10</v>
      </c>
      <c r="AW23" s="329">
        <f>AQ23</f>
        <v>1610.0299999999988</v>
      </c>
      <c r="AX23" s="339"/>
      <c r="AY23" s="339"/>
      <c r="AZ23" s="339"/>
      <c r="BA23" s="328">
        <f>AW23+AX23-AY23+AZ23</f>
        <v>1610.0299999999988</v>
      </c>
      <c r="BB23" s="331">
        <f t="shared" si="34"/>
        <v>-1.1641532182693481E-10</v>
      </c>
      <c r="BC23" s="339"/>
      <c r="BD23" s="339"/>
      <c r="BE23" s="339"/>
      <c r="BF23" s="328">
        <f>BB23+BC23-BD23+BE23</f>
        <v>-1.1641532182693481E-10</v>
      </c>
      <c r="BG23" s="329">
        <f>BA23</f>
        <v>1610.0299999999988</v>
      </c>
      <c r="BH23" s="339">
        <f t="shared" si="28"/>
        <v>-6.6356733441352837E-13</v>
      </c>
      <c r="BI23" s="339"/>
      <c r="BJ23" s="339"/>
      <c r="BK23" s="330">
        <f>BG23+BH23-BI23+BJ23</f>
        <v>1610.0299999999982</v>
      </c>
      <c r="BL23" s="398"/>
      <c r="BM23" s="397"/>
      <c r="BN23" s="529">
        <f>BF23-BL23</f>
        <v>-1.1641532182693481E-10</v>
      </c>
      <c r="BO23" s="531">
        <f>BK23-BM23</f>
        <v>1610.0299999999982</v>
      </c>
      <c r="BP23" s="574">
        <f t="shared" si="29"/>
        <v>-6.6356733441352837E-13</v>
      </c>
      <c r="BQ23" s="363">
        <f>BO23+BP23</f>
        <v>1610.0299999999975</v>
      </c>
      <c r="BR23" s="560">
        <f>IF(BS23="Yes", SUM(BN23:BP23), 0)</f>
        <v>0</v>
      </c>
      <c r="BS23" s="555" t="s">
        <v>665</v>
      </c>
      <c r="BT23" s="382">
        <v>381911.08000000042</v>
      </c>
      <c r="BU23" s="334">
        <f>BT23-SUM(AV23,BA23)</f>
        <v>380301.05000000051</v>
      </c>
      <c r="BW23" s="81"/>
    </row>
    <row r="24" spans="2:75" ht="15" hidden="1" thickBot="1" x14ac:dyDescent="0.4">
      <c r="B24" s="91" t="s">
        <v>199</v>
      </c>
      <c r="C24" s="90">
        <v>1533</v>
      </c>
      <c r="D24" s="344"/>
      <c r="E24" s="60"/>
      <c r="F24" s="60"/>
      <c r="G24" s="339">
        <v>0</v>
      </c>
      <c r="H24" s="328">
        <f t="shared" si="1"/>
        <v>0</v>
      </c>
      <c r="I24" s="60"/>
      <c r="J24" s="60"/>
      <c r="K24" s="60"/>
      <c r="L24" s="339"/>
      <c r="M24" s="330">
        <f t="shared" si="2"/>
        <v>0</v>
      </c>
      <c r="N24" s="454">
        <f t="shared" si="30"/>
        <v>0</v>
      </c>
      <c r="O24" s="339"/>
      <c r="P24" s="339"/>
      <c r="Q24" s="339"/>
      <c r="R24" s="328">
        <f>N24+O24-P24+Q24</f>
        <v>0</v>
      </c>
      <c r="S24" s="458">
        <f t="shared" si="5"/>
        <v>0</v>
      </c>
      <c r="T24" s="339"/>
      <c r="U24" s="339"/>
      <c r="V24" s="339"/>
      <c r="W24" s="330">
        <f>S24+T24-U24+V24</f>
        <v>0</v>
      </c>
      <c r="X24" s="331">
        <f t="shared" si="31"/>
        <v>0</v>
      </c>
      <c r="Y24" s="339"/>
      <c r="Z24" s="339"/>
      <c r="AA24" s="339"/>
      <c r="AB24" s="328">
        <f t="shared" si="7"/>
        <v>0</v>
      </c>
      <c r="AC24" s="329">
        <f t="shared" si="8"/>
        <v>0</v>
      </c>
      <c r="AD24" s="339"/>
      <c r="AE24" s="339"/>
      <c r="AF24" s="339"/>
      <c r="AG24" s="330">
        <f>AC24+AD24-AE24+AF24</f>
        <v>0</v>
      </c>
      <c r="AH24" s="454">
        <f t="shared" si="32"/>
        <v>0</v>
      </c>
      <c r="AI24" s="339"/>
      <c r="AJ24" s="339"/>
      <c r="AK24" s="339"/>
      <c r="AL24" s="328">
        <f t="shared" si="10"/>
        <v>0</v>
      </c>
      <c r="AM24" s="329">
        <f t="shared" si="11"/>
        <v>0</v>
      </c>
      <c r="AN24" s="339"/>
      <c r="AO24" s="339"/>
      <c r="AP24" s="339"/>
      <c r="AQ24" s="330">
        <f>AM24+AN24-AO24+AP24</f>
        <v>0</v>
      </c>
      <c r="AR24" s="331">
        <f t="shared" si="33"/>
        <v>0</v>
      </c>
      <c r="AS24" s="339"/>
      <c r="AT24" s="339"/>
      <c r="AU24" s="339"/>
      <c r="AV24" s="328">
        <f t="shared" si="13"/>
        <v>0</v>
      </c>
      <c r="AW24" s="329">
        <f t="shared" si="14"/>
        <v>0</v>
      </c>
      <c r="AX24" s="339"/>
      <c r="AY24" s="339"/>
      <c r="AZ24" s="339"/>
      <c r="BA24" s="328">
        <f>AW24+AX24-AY24+AZ24</f>
        <v>0</v>
      </c>
      <c r="BB24" s="331">
        <f t="shared" si="34"/>
        <v>0</v>
      </c>
      <c r="BC24" s="339"/>
      <c r="BD24" s="339"/>
      <c r="BE24" s="339"/>
      <c r="BF24" s="328">
        <f t="shared" si="16"/>
        <v>0</v>
      </c>
      <c r="BG24" s="329">
        <f t="shared" si="17"/>
        <v>0</v>
      </c>
      <c r="BH24" s="339">
        <f t="shared" si="28"/>
        <v>0</v>
      </c>
      <c r="BI24" s="339"/>
      <c r="BJ24" s="339"/>
      <c r="BK24" s="330">
        <f>BG24+BH24-BI24+BJ24</f>
        <v>0</v>
      </c>
      <c r="BL24" s="398"/>
      <c r="BM24" s="397"/>
      <c r="BN24" s="529">
        <f>BF24-BL24</f>
        <v>0</v>
      </c>
      <c r="BO24" s="531">
        <f>BK24-BM24</f>
        <v>0</v>
      </c>
      <c r="BP24" s="574">
        <f t="shared" si="29"/>
        <v>0</v>
      </c>
      <c r="BQ24" s="582">
        <f>BO24+BP24</f>
        <v>0</v>
      </c>
      <c r="BR24" s="559">
        <f t="shared" ref="BR24:BR25" si="35">IF(BS24="Yes", SUM(BN24:BP24), 0)</f>
        <v>0</v>
      </c>
      <c r="BS24" s="555"/>
      <c r="BT24" s="382"/>
      <c r="BU24" s="334">
        <f t="shared" ref="BU24:BU33" si="36">BT24-SUM(AV24,BA24)</f>
        <v>0</v>
      </c>
      <c r="BW24" s="81"/>
    </row>
    <row r="25" spans="2:75" ht="15" thickBot="1" x14ac:dyDescent="0.4">
      <c r="B25" s="91" t="s">
        <v>692</v>
      </c>
      <c r="C25" s="364">
        <v>1536</v>
      </c>
      <c r="D25" s="344"/>
      <c r="E25" s="60"/>
      <c r="F25" s="60"/>
      <c r="G25" s="339">
        <v>-11722853.740000002</v>
      </c>
      <c r="H25" s="328">
        <f t="shared" si="1"/>
        <v>-11722853.740000002</v>
      </c>
      <c r="I25" s="60"/>
      <c r="J25" s="60"/>
      <c r="K25" s="60"/>
      <c r="L25" s="339">
        <v>-337964.09</v>
      </c>
      <c r="M25" s="330">
        <f>L25</f>
        <v>-337964.09</v>
      </c>
      <c r="N25" s="454">
        <f t="shared" si="30"/>
        <v>-11722853.740000002</v>
      </c>
      <c r="O25" s="339"/>
      <c r="P25" s="339"/>
      <c r="Q25" s="339"/>
      <c r="R25" s="328">
        <f t="shared" si="4"/>
        <v>-11722853.740000002</v>
      </c>
      <c r="S25" s="458">
        <f t="shared" si="5"/>
        <v>-337964.09</v>
      </c>
      <c r="T25" s="339">
        <v>-140770.59</v>
      </c>
      <c r="U25" s="339"/>
      <c r="V25" s="339"/>
      <c r="W25" s="330">
        <f>S25+T25-U25+V25</f>
        <v>-478734.68000000005</v>
      </c>
      <c r="X25" s="331">
        <f t="shared" si="31"/>
        <v>-11722853.740000002</v>
      </c>
      <c r="Y25" s="339"/>
      <c r="Z25" s="339"/>
      <c r="AA25" s="339"/>
      <c r="AB25" s="328">
        <f t="shared" si="7"/>
        <v>-11722853.740000002</v>
      </c>
      <c r="AC25" s="329">
        <f t="shared" si="8"/>
        <v>-478734.68000000005</v>
      </c>
      <c r="AD25" s="339">
        <v>-218562.16</v>
      </c>
      <c r="AE25" s="339"/>
      <c r="AF25" s="339"/>
      <c r="AG25" s="330">
        <f>AC25+AD25-AE25+AF25</f>
        <v>-697296.84000000008</v>
      </c>
      <c r="AH25" s="454">
        <f t="shared" si="32"/>
        <v>-11722853.740000002</v>
      </c>
      <c r="AI25" s="339"/>
      <c r="AJ25" s="339">
        <v>-11722853.74</v>
      </c>
      <c r="AK25" s="339"/>
      <c r="AL25" s="328">
        <f t="shared" si="10"/>
        <v>-1.862645149230957E-9</v>
      </c>
      <c r="AM25" s="329">
        <f t="shared" si="11"/>
        <v>-697296.84000000008</v>
      </c>
      <c r="AN25" s="339">
        <v>-156238.32</v>
      </c>
      <c r="AO25" s="339">
        <v>-820945.66408799996</v>
      </c>
      <c r="AP25" s="339"/>
      <c r="AQ25" s="330">
        <f>AM25+AN25-AO25+AP25</f>
        <v>-32589.495912000188</v>
      </c>
      <c r="AR25" s="331">
        <f t="shared" si="33"/>
        <v>-1.862645149230957E-9</v>
      </c>
      <c r="AS25" s="339"/>
      <c r="AT25" s="339"/>
      <c r="AU25" s="339"/>
      <c r="AV25" s="328">
        <f t="shared" si="13"/>
        <v>-1.862645149230957E-9</v>
      </c>
      <c r="AW25" s="329">
        <f t="shared" si="14"/>
        <v>-32589.495912000188</v>
      </c>
      <c r="AX25" s="339"/>
      <c r="AY25" s="339"/>
      <c r="AZ25" s="339"/>
      <c r="BA25" s="328">
        <f>AW25+AX25-AY25+AZ25</f>
        <v>-32589.495912000188</v>
      </c>
      <c r="BB25" s="331">
        <f t="shared" si="34"/>
        <v>-1.862645149230957E-9</v>
      </c>
      <c r="BC25" s="339"/>
      <c r="BD25" s="339"/>
      <c r="BE25" s="339"/>
      <c r="BF25" s="328">
        <f t="shared" si="16"/>
        <v>-1.862645149230957E-9</v>
      </c>
      <c r="BG25" s="329">
        <f t="shared" si="17"/>
        <v>-32589.495912000188</v>
      </c>
      <c r="BH25" s="339">
        <f t="shared" si="28"/>
        <v>-1.0617077350616454E-11</v>
      </c>
      <c r="BI25" s="339"/>
      <c r="BJ25" s="339"/>
      <c r="BK25" s="330">
        <f>BG25+BH25-BI25+BJ25</f>
        <v>-32589.495912000199</v>
      </c>
      <c r="BL25" s="398"/>
      <c r="BM25" s="397"/>
      <c r="BN25" s="529">
        <f>BF25-BL25</f>
        <v>-1.862645149230957E-9</v>
      </c>
      <c r="BO25" s="531">
        <f>BK25-BM25</f>
        <v>-32589.495912000199</v>
      </c>
      <c r="BP25" s="574">
        <f t="shared" si="29"/>
        <v>-1.0617077350616454E-11</v>
      </c>
      <c r="BQ25" s="363">
        <f>BO25+BP25</f>
        <v>-32589.49591200021</v>
      </c>
      <c r="BR25" s="560">
        <f t="shared" si="35"/>
        <v>0</v>
      </c>
      <c r="BS25" s="555" t="s">
        <v>665</v>
      </c>
      <c r="BT25" s="382">
        <v>389605.0799999992</v>
      </c>
      <c r="BU25" s="334">
        <f t="shared" si="36"/>
        <v>422194.57591200125</v>
      </c>
      <c r="BW25" s="81"/>
    </row>
    <row r="26" spans="2:75" ht="15" hidden="1" customHeight="1" thickBot="1" x14ac:dyDescent="0.4">
      <c r="B26" s="91" t="s">
        <v>189</v>
      </c>
      <c r="C26" s="90">
        <v>1572</v>
      </c>
      <c r="D26" s="344"/>
      <c r="E26" s="338"/>
      <c r="F26" s="338"/>
      <c r="G26" s="339">
        <v>0</v>
      </c>
      <c r="H26" s="328">
        <f t="shared" si="1"/>
        <v>0</v>
      </c>
      <c r="I26" s="60"/>
      <c r="J26" s="338"/>
      <c r="K26" s="338"/>
      <c r="L26" s="339"/>
      <c r="M26" s="330">
        <f>L26</f>
        <v>0</v>
      </c>
      <c r="N26" s="454">
        <f t="shared" si="30"/>
        <v>0</v>
      </c>
      <c r="O26" s="339"/>
      <c r="P26" s="339"/>
      <c r="Q26" s="339"/>
      <c r="R26" s="328">
        <f t="shared" si="4"/>
        <v>0</v>
      </c>
      <c r="S26" s="458">
        <f t="shared" si="5"/>
        <v>0</v>
      </c>
      <c r="T26" s="339"/>
      <c r="U26" s="339"/>
      <c r="V26" s="339"/>
      <c r="W26" s="330">
        <f>S26+T26-U26+V26</f>
        <v>0</v>
      </c>
      <c r="X26" s="331">
        <f t="shared" si="31"/>
        <v>0</v>
      </c>
      <c r="Y26" s="339"/>
      <c r="Z26" s="339"/>
      <c r="AA26" s="339"/>
      <c r="AB26" s="328">
        <f t="shared" si="7"/>
        <v>0</v>
      </c>
      <c r="AC26" s="329">
        <f t="shared" si="8"/>
        <v>0</v>
      </c>
      <c r="AD26" s="339"/>
      <c r="AE26" s="339"/>
      <c r="AF26" s="339"/>
      <c r="AG26" s="330">
        <f t="shared" ref="AG26:AG33" si="37">AC26+AD26-AE26+AF26</f>
        <v>0</v>
      </c>
      <c r="AH26" s="454">
        <f t="shared" si="32"/>
        <v>0</v>
      </c>
      <c r="AI26" s="339"/>
      <c r="AJ26" s="339"/>
      <c r="AK26" s="339"/>
      <c r="AL26" s="328">
        <f t="shared" si="10"/>
        <v>0</v>
      </c>
      <c r="AM26" s="329">
        <f t="shared" si="11"/>
        <v>0</v>
      </c>
      <c r="AN26" s="339"/>
      <c r="AO26" s="339"/>
      <c r="AP26" s="339"/>
      <c r="AQ26" s="330">
        <f t="shared" ref="AQ26:AQ33" si="38">AM26+AN26-AO26+AP26</f>
        <v>0</v>
      </c>
      <c r="AR26" s="331">
        <f t="shared" si="33"/>
        <v>0</v>
      </c>
      <c r="AS26" s="339"/>
      <c r="AT26" s="339"/>
      <c r="AU26" s="339"/>
      <c r="AV26" s="328">
        <f t="shared" si="13"/>
        <v>0</v>
      </c>
      <c r="AW26" s="329">
        <f t="shared" si="14"/>
        <v>0</v>
      </c>
      <c r="AX26" s="339"/>
      <c r="AY26" s="339"/>
      <c r="AZ26" s="339"/>
      <c r="BA26" s="328">
        <f t="shared" ref="BA26:BA33" si="39">AW26+AX26-AY26+AZ26</f>
        <v>0</v>
      </c>
      <c r="BB26" s="331">
        <f t="shared" si="34"/>
        <v>0</v>
      </c>
      <c r="BC26" s="339"/>
      <c r="BD26" s="339"/>
      <c r="BE26" s="339"/>
      <c r="BF26" s="328">
        <f t="shared" si="16"/>
        <v>0</v>
      </c>
      <c r="BG26" s="329">
        <f t="shared" si="17"/>
        <v>0</v>
      </c>
      <c r="BH26" s="339">
        <f t="shared" si="28"/>
        <v>0</v>
      </c>
      <c r="BI26" s="339"/>
      <c r="BJ26" s="339"/>
      <c r="BK26" s="330">
        <f t="shared" ref="BK26:BK33" si="40">BG26+BH26-BI26+BJ26</f>
        <v>0</v>
      </c>
      <c r="BL26" s="398"/>
      <c r="BM26" s="397"/>
      <c r="BN26" s="529">
        <f t="shared" si="24"/>
        <v>0</v>
      </c>
      <c r="BO26" s="531">
        <f t="shared" si="25"/>
        <v>0</v>
      </c>
      <c r="BP26" s="574">
        <f t="shared" si="29"/>
        <v>0</v>
      </c>
      <c r="BQ26" s="363">
        <f t="shared" si="18"/>
        <v>0</v>
      </c>
      <c r="BR26" s="559">
        <f t="shared" ref="BR26:BR28" si="41">SUM(BN26:BP26)</f>
        <v>0</v>
      </c>
      <c r="BS26" s="555"/>
      <c r="BT26" s="339"/>
      <c r="BU26" s="334">
        <f t="shared" si="36"/>
        <v>0</v>
      </c>
      <c r="BW26" s="81"/>
    </row>
    <row r="27" spans="2:75" ht="15" hidden="1" customHeight="1" thickBot="1" x14ac:dyDescent="0.4">
      <c r="B27" s="91" t="s">
        <v>190</v>
      </c>
      <c r="C27" s="90">
        <v>1574</v>
      </c>
      <c r="D27" s="344"/>
      <c r="E27" s="338"/>
      <c r="F27" s="338"/>
      <c r="G27" s="339">
        <v>0</v>
      </c>
      <c r="H27" s="328">
        <f t="shared" si="1"/>
        <v>0</v>
      </c>
      <c r="I27" s="60"/>
      <c r="J27" s="338"/>
      <c r="K27" s="338"/>
      <c r="L27" s="339"/>
      <c r="M27" s="330">
        <f t="shared" si="2"/>
        <v>0</v>
      </c>
      <c r="N27" s="454">
        <f t="shared" si="30"/>
        <v>0</v>
      </c>
      <c r="O27" s="339"/>
      <c r="P27" s="339"/>
      <c r="Q27" s="339"/>
      <c r="R27" s="328">
        <f t="shared" si="4"/>
        <v>0</v>
      </c>
      <c r="S27" s="458">
        <f t="shared" si="5"/>
        <v>0</v>
      </c>
      <c r="T27" s="339"/>
      <c r="U27" s="339"/>
      <c r="V27" s="339"/>
      <c r="W27" s="330">
        <f t="shared" si="19"/>
        <v>0</v>
      </c>
      <c r="X27" s="331">
        <f t="shared" si="31"/>
        <v>0</v>
      </c>
      <c r="Y27" s="339"/>
      <c r="Z27" s="339"/>
      <c r="AA27" s="339"/>
      <c r="AB27" s="328">
        <f t="shared" si="7"/>
        <v>0</v>
      </c>
      <c r="AC27" s="329">
        <f t="shared" si="8"/>
        <v>0</v>
      </c>
      <c r="AD27" s="339"/>
      <c r="AE27" s="339"/>
      <c r="AF27" s="339"/>
      <c r="AG27" s="330">
        <f t="shared" si="37"/>
        <v>0</v>
      </c>
      <c r="AH27" s="454">
        <f t="shared" si="32"/>
        <v>0</v>
      </c>
      <c r="AI27" s="339"/>
      <c r="AJ27" s="339"/>
      <c r="AK27" s="339"/>
      <c r="AL27" s="328">
        <f t="shared" si="10"/>
        <v>0</v>
      </c>
      <c r="AM27" s="329">
        <f t="shared" si="11"/>
        <v>0</v>
      </c>
      <c r="AN27" s="339"/>
      <c r="AO27" s="339"/>
      <c r="AP27" s="339"/>
      <c r="AQ27" s="330">
        <f t="shared" si="38"/>
        <v>0</v>
      </c>
      <c r="AR27" s="331">
        <f t="shared" si="33"/>
        <v>0</v>
      </c>
      <c r="AS27" s="339"/>
      <c r="AT27" s="339"/>
      <c r="AU27" s="339"/>
      <c r="AV27" s="328">
        <f t="shared" si="13"/>
        <v>0</v>
      </c>
      <c r="AW27" s="329">
        <f t="shared" si="14"/>
        <v>0</v>
      </c>
      <c r="AX27" s="339"/>
      <c r="AY27" s="339"/>
      <c r="AZ27" s="339"/>
      <c r="BA27" s="328">
        <f t="shared" si="39"/>
        <v>0</v>
      </c>
      <c r="BB27" s="331">
        <f t="shared" si="34"/>
        <v>0</v>
      </c>
      <c r="BC27" s="339"/>
      <c r="BD27" s="339"/>
      <c r="BE27" s="339"/>
      <c r="BF27" s="328">
        <f t="shared" si="16"/>
        <v>0</v>
      </c>
      <c r="BG27" s="329">
        <f t="shared" si="17"/>
        <v>0</v>
      </c>
      <c r="BH27" s="339">
        <f>(BB27+BF27)/2*0.57%</f>
        <v>0</v>
      </c>
      <c r="BI27" s="339"/>
      <c r="BJ27" s="339"/>
      <c r="BK27" s="330">
        <f t="shared" si="40"/>
        <v>0</v>
      </c>
      <c r="BL27" s="398"/>
      <c r="BM27" s="397"/>
      <c r="BN27" s="529">
        <f t="shared" si="24"/>
        <v>0</v>
      </c>
      <c r="BO27" s="531">
        <f t="shared" si="25"/>
        <v>0</v>
      </c>
      <c r="BP27" s="574">
        <f t="shared" si="29"/>
        <v>0</v>
      </c>
      <c r="BQ27" s="363">
        <f t="shared" si="18"/>
        <v>0</v>
      </c>
      <c r="BR27" s="559">
        <f t="shared" si="41"/>
        <v>0</v>
      </c>
      <c r="BS27" s="555"/>
      <c r="BT27" s="339"/>
      <c r="BU27" s="334">
        <f t="shared" si="36"/>
        <v>0</v>
      </c>
      <c r="BW27" s="81"/>
    </row>
    <row r="28" spans="2:75" s="387" customFormat="1" ht="15" hidden="1" customHeight="1" thickBot="1" x14ac:dyDescent="0.4">
      <c r="B28" s="91" t="s">
        <v>191</v>
      </c>
      <c r="C28" s="96">
        <v>1582</v>
      </c>
      <c r="D28" s="344"/>
      <c r="E28" s="338"/>
      <c r="F28" s="338"/>
      <c r="G28" s="339">
        <v>0</v>
      </c>
      <c r="H28" s="328">
        <f t="shared" si="1"/>
        <v>0</v>
      </c>
      <c r="I28" s="338"/>
      <c r="J28" s="338"/>
      <c r="K28" s="338"/>
      <c r="L28" s="339"/>
      <c r="M28" s="330">
        <f t="shared" si="2"/>
        <v>0</v>
      </c>
      <c r="N28" s="455">
        <f t="shared" si="30"/>
        <v>0</v>
      </c>
      <c r="O28" s="382"/>
      <c r="P28" s="382"/>
      <c r="Q28" s="382"/>
      <c r="R28" s="328">
        <f t="shared" si="4"/>
        <v>0</v>
      </c>
      <c r="S28" s="458">
        <f t="shared" si="5"/>
        <v>0</v>
      </c>
      <c r="T28" s="382"/>
      <c r="U28" s="382"/>
      <c r="V28" s="382"/>
      <c r="W28" s="384">
        <f t="shared" si="19"/>
        <v>0</v>
      </c>
      <c r="X28" s="385">
        <f t="shared" si="31"/>
        <v>0</v>
      </c>
      <c r="Y28" s="382"/>
      <c r="Z28" s="382"/>
      <c r="AA28" s="382"/>
      <c r="AB28" s="328">
        <f t="shared" si="7"/>
        <v>0</v>
      </c>
      <c r="AC28" s="329">
        <f t="shared" si="8"/>
        <v>0</v>
      </c>
      <c r="AD28" s="382"/>
      <c r="AE28" s="382"/>
      <c r="AF28" s="382"/>
      <c r="AG28" s="384">
        <f t="shared" si="37"/>
        <v>0</v>
      </c>
      <c r="AH28" s="455">
        <f t="shared" si="32"/>
        <v>0</v>
      </c>
      <c r="AI28" s="382"/>
      <c r="AJ28" s="339"/>
      <c r="AK28" s="382"/>
      <c r="AL28" s="328">
        <f t="shared" si="10"/>
        <v>0</v>
      </c>
      <c r="AM28" s="329">
        <f t="shared" si="11"/>
        <v>0</v>
      </c>
      <c r="AN28" s="382"/>
      <c r="AO28" s="339"/>
      <c r="AP28" s="382"/>
      <c r="AQ28" s="384">
        <f t="shared" si="38"/>
        <v>0</v>
      </c>
      <c r="AR28" s="385">
        <f t="shared" si="33"/>
        <v>0</v>
      </c>
      <c r="AS28" s="382"/>
      <c r="AT28" s="382"/>
      <c r="AU28" s="382"/>
      <c r="AV28" s="328">
        <f t="shared" si="13"/>
        <v>0</v>
      </c>
      <c r="AW28" s="329">
        <f t="shared" si="14"/>
        <v>0</v>
      </c>
      <c r="AX28" s="382"/>
      <c r="AY28" s="382"/>
      <c r="AZ28" s="382"/>
      <c r="BA28" s="383">
        <f t="shared" si="39"/>
        <v>0</v>
      </c>
      <c r="BB28" s="385">
        <f t="shared" si="34"/>
        <v>0</v>
      </c>
      <c r="BC28" s="382"/>
      <c r="BD28" s="382"/>
      <c r="BE28" s="382"/>
      <c r="BF28" s="328">
        <f t="shared" si="16"/>
        <v>0</v>
      </c>
      <c r="BG28" s="329">
        <f t="shared" si="17"/>
        <v>0</v>
      </c>
      <c r="BH28" s="339">
        <f t="shared" si="28"/>
        <v>0</v>
      </c>
      <c r="BI28" s="382"/>
      <c r="BJ28" s="382"/>
      <c r="BK28" s="384">
        <f t="shared" si="40"/>
        <v>0</v>
      </c>
      <c r="BL28" s="578"/>
      <c r="BM28" s="401"/>
      <c r="BN28" s="577">
        <f t="shared" si="24"/>
        <v>0</v>
      </c>
      <c r="BO28" s="579">
        <f t="shared" si="25"/>
        <v>0</v>
      </c>
      <c r="BP28" s="574">
        <f t="shared" si="29"/>
        <v>0</v>
      </c>
      <c r="BQ28" s="363">
        <f t="shared" si="18"/>
        <v>0</v>
      </c>
      <c r="BR28" s="561">
        <f t="shared" si="41"/>
        <v>0</v>
      </c>
      <c r="BS28" s="555"/>
      <c r="BT28" s="382"/>
      <c r="BU28" s="334">
        <f t="shared" si="36"/>
        <v>0</v>
      </c>
      <c r="BW28" s="81"/>
    </row>
    <row r="29" spans="2:75" ht="15" thickBot="1" x14ac:dyDescent="0.4">
      <c r="B29" s="91" t="s">
        <v>693</v>
      </c>
      <c r="C29" s="406">
        <v>2405</v>
      </c>
      <c r="D29" s="344"/>
      <c r="E29" s="338"/>
      <c r="F29" s="338"/>
      <c r="G29" s="339">
        <v>7023370.5500000007</v>
      </c>
      <c r="H29" s="328">
        <f t="shared" si="1"/>
        <v>7023370.5500000007</v>
      </c>
      <c r="I29" s="338"/>
      <c r="J29" s="338"/>
      <c r="K29" s="338"/>
      <c r="L29" s="339">
        <v>836155.47</v>
      </c>
      <c r="M29" s="330">
        <f t="shared" si="2"/>
        <v>836155.47</v>
      </c>
      <c r="N29" s="455">
        <f t="shared" ref="N29:N31" si="42">H29</f>
        <v>7023370.5500000007</v>
      </c>
      <c r="O29" s="382">
        <v>-21071861.420000002</v>
      </c>
      <c r="P29" s="382"/>
      <c r="Q29" s="382"/>
      <c r="R29" s="328">
        <f t="shared" si="4"/>
        <v>-14048490.870000001</v>
      </c>
      <c r="S29" s="458">
        <f t="shared" si="5"/>
        <v>836155.47</v>
      </c>
      <c r="T29" s="382">
        <v>-29108.93</v>
      </c>
      <c r="U29" s="382"/>
      <c r="V29" s="382"/>
      <c r="W29" s="384">
        <f t="shared" ref="W29:W31" si="43">S29+T29-U29+V29</f>
        <v>807046.53999999992</v>
      </c>
      <c r="X29" s="385">
        <f t="shared" ref="X29:X31" si="44">R29</f>
        <v>-14048490.870000001</v>
      </c>
      <c r="Y29" s="382">
        <v>-24474109.609999999</v>
      </c>
      <c r="Z29" s="382"/>
      <c r="AA29" s="382"/>
      <c r="AB29" s="328">
        <f t="shared" si="7"/>
        <v>-38522600.480000004</v>
      </c>
      <c r="AC29" s="329">
        <f t="shared" si="8"/>
        <v>807046.53999999992</v>
      </c>
      <c r="AD29" s="382">
        <v>-533462.06999999995</v>
      </c>
      <c r="AE29" s="382"/>
      <c r="AF29" s="382"/>
      <c r="AG29" s="384">
        <f t="shared" si="37"/>
        <v>273584.46999999997</v>
      </c>
      <c r="AH29" s="455">
        <f t="shared" ref="AH29:AH31" si="45">AB29</f>
        <v>-38522600.480000004</v>
      </c>
      <c r="AI29" s="382">
        <v>24474109.610000003</v>
      </c>
      <c r="AJ29" s="339">
        <v>7023370.5499999998</v>
      </c>
      <c r="AK29" s="382"/>
      <c r="AL29" s="328">
        <f t="shared" si="10"/>
        <v>-21071861.420000002</v>
      </c>
      <c r="AM29" s="329">
        <f t="shared" si="11"/>
        <v>273584.46999999997</v>
      </c>
      <c r="AN29" s="382">
        <v>-108249.60333999991</v>
      </c>
      <c r="AO29" s="339">
        <v>1125518.33666</v>
      </c>
      <c r="AP29" s="382"/>
      <c r="AQ29" s="384">
        <f t="shared" si="38"/>
        <v>-960183.47</v>
      </c>
      <c r="AR29" s="385">
        <f t="shared" ref="AR29:AR31" si="46">AL29</f>
        <v>-21071861.420000002</v>
      </c>
      <c r="AS29" s="382">
        <v>-1372460.92</v>
      </c>
      <c r="AT29" s="382"/>
      <c r="AU29" s="382"/>
      <c r="AV29" s="328">
        <f t="shared" si="13"/>
        <v>-22444322.340000004</v>
      </c>
      <c r="AW29" s="329">
        <f t="shared" si="14"/>
        <v>-960183.47</v>
      </c>
      <c r="AX29" s="382">
        <v>-288811.18</v>
      </c>
      <c r="AY29" s="382"/>
      <c r="AZ29" s="382"/>
      <c r="BA29" s="383">
        <f t="shared" si="39"/>
        <v>-1248994.6499999999</v>
      </c>
      <c r="BB29" s="385">
        <f t="shared" ref="BB29:BB31" si="47">AV29</f>
        <v>-22444322.340000004</v>
      </c>
      <c r="BC29" s="382"/>
      <c r="BD29" s="382"/>
      <c r="BE29" s="382"/>
      <c r="BF29" s="328">
        <f t="shared" si="16"/>
        <v>-22444322.340000004</v>
      </c>
      <c r="BG29" s="329">
        <f t="shared" si="17"/>
        <v>-1248994.6499999999</v>
      </c>
      <c r="BH29" s="339">
        <f>(BB29+BF29)/2*0.57%</f>
        <v>-127932.637338</v>
      </c>
      <c r="BI29" s="382"/>
      <c r="BJ29" s="382"/>
      <c r="BK29" s="384">
        <f t="shared" si="40"/>
        <v>-1376927.2873379998</v>
      </c>
      <c r="BL29" s="578"/>
      <c r="BM29" s="401"/>
      <c r="BN29" s="577">
        <f t="shared" ref="BN29:BN31" si="48">BF29-BL29</f>
        <v>-22444322.340000004</v>
      </c>
      <c r="BO29" s="579">
        <f t="shared" ref="BO29:BO31" si="49">BK29-BM29</f>
        <v>-1376927.2873379998</v>
      </c>
      <c r="BP29" s="574">
        <f t="shared" ref="BP29" si="50">(BF29+BN29)/2*0.57%</f>
        <v>-127932.637338</v>
      </c>
      <c r="BQ29" s="363">
        <f t="shared" ref="BQ29:BQ30" si="51">BO29+BP29</f>
        <v>-1504859.9246759997</v>
      </c>
      <c r="BR29" s="559">
        <f t="shared" ref="BR29:BR30" si="52">IF(BS29="Yes", SUM(BN29:BP29), 0)</f>
        <v>-23949182.264676005</v>
      </c>
      <c r="BS29" s="556" t="s">
        <v>177</v>
      </c>
      <c r="BT29" s="382">
        <v>-23693316.989999998</v>
      </c>
      <c r="BU29" s="334">
        <f t="shared" si="36"/>
        <v>0</v>
      </c>
      <c r="BW29" s="81"/>
    </row>
    <row r="30" spans="2:75" ht="15" thickBot="1" x14ac:dyDescent="0.4">
      <c r="B30" s="91" t="s">
        <v>676</v>
      </c>
      <c r="C30" s="406">
        <v>2405</v>
      </c>
      <c r="D30" s="344"/>
      <c r="E30" s="338"/>
      <c r="F30" s="338"/>
      <c r="G30" s="339">
        <v>0</v>
      </c>
      <c r="H30" s="328">
        <f t="shared" si="1"/>
        <v>0</v>
      </c>
      <c r="I30" s="338"/>
      <c r="J30" s="338"/>
      <c r="K30" s="338"/>
      <c r="L30" s="339"/>
      <c r="M30" s="330">
        <f t="shared" si="2"/>
        <v>0</v>
      </c>
      <c r="N30" s="455">
        <f t="shared" si="42"/>
        <v>0</v>
      </c>
      <c r="O30" s="382"/>
      <c r="P30" s="382"/>
      <c r="Q30" s="382"/>
      <c r="R30" s="328">
        <f>N30+O30-P30+Q30</f>
        <v>0</v>
      </c>
      <c r="S30" s="458">
        <f t="shared" si="5"/>
        <v>0</v>
      </c>
      <c r="T30" s="382"/>
      <c r="U30" s="382"/>
      <c r="V30" s="382"/>
      <c r="W30" s="384">
        <f t="shared" si="43"/>
        <v>0</v>
      </c>
      <c r="X30" s="385">
        <f t="shared" si="44"/>
        <v>0</v>
      </c>
      <c r="Y30" s="382"/>
      <c r="Z30" s="382"/>
      <c r="AA30" s="382"/>
      <c r="AB30" s="328">
        <f t="shared" si="7"/>
        <v>0</v>
      </c>
      <c r="AC30" s="329">
        <f t="shared" si="8"/>
        <v>0</v>
      </c>
      <c r="AD30" s="382"/>
      <c r="AE30" s="382"/>
      <c r="AF30" s="382"/>
      <c r="AG30" s="384">
        <f t="shared" si="37"/>
        <v>0</v>
      </c>
      <c r="AH30" s="455">
        <f t="shared" si="45"/>
        <v>0</v>
      </c>
      <c r="AI30" s="382"/>
      <c r="AJ30" s="339"/>
      <c r="AK30" s="382"/>
      <c r="AL30" s="328">
        <f t="shared" si="10"/>
        <v>0</v>
      </c>
      <c r="AM30" s="329">
        <f t="shared" si="11"/>
        <v>0</v>
      </c>
      <c r="AN30" s="382"/>
      <c r="AO30" s="339"/>
      <c r="AP30" s="382"/>
      <c r="AQ30" s="384">
        <f t="shared" si="38"/>
        <v>0</v>
      </c>
      <c r="AR30" s="385">
        <f t="shared" si="46"/>
        <v>0</v>
      </c>
      <c r="AS30" s="382"/>
      <c r="AT30" s="382"/>
      <c r="AU30" s="382"/>
      <c r="AV30" s="328">
        <f t="shared" si="13"/>
        <v>0</v>
      </c>
      <c r="AW30" s="329">
        <f t="shared" si="14"/>
        <v>0</v>
      </c>
      <c r="AX30" s="382"/>
      <c r="AY30" s="382"/>
      <c r="AZ30" s="382"/>
      <c r="BA30" s="383">
        <f t="shared" si="39"/>
        <v>0</v>
      </c>
      <c r="BB30" s="385">
        <f t="shared" si="47"/>
        <v>0</v>
      </c>
      <c r="BC30" s="382"/>
      <c r="BD30" s="382"/>
      <c r="BE30" s="382"/>
      <c r="BF30" s="328">
        <f t="shared" si="16"/>
        <v>0</v>
      </c>
      <c r="BG30" s="329">
        <f t="shared" si="17"/>
        <v>0</v>
      </c>
      <c r="BH30" s="382"/>
      <c r="BI30" s="382"/>
      <c r="BJ30" s="382"/>
      <c r="BK30" s="384">
        <f t="shared" si="40"/>
        <v>0</v>
      </c>
      <c r="BL30" s="578"/>
      <c r="BM30" s="401"/>
      <c r="BN30" s="577">
        <f t="shared" si="48"/>
        <v>0</v>
      </c>
      <c r="BO30" s="579">
        <f t="shared" si="49"/>
        <v>0</v>
      </c>
      <c r="BP30" s="399"/>
      <c r="BQ30" s="363">
        <f t="shared" si="51"/>
        <v>0</v>
      </c>
      <c r="BR30" s="559">
        <f t="shared" si="52"/>
        <v>0</v>
      </c>
      <c r="BS30" s="556" t="s">
        <v>665</v>
      </c>
      <c r="BT30" s="382"/>
      <c r="BU30" s="334">
        <f t="shared" si="36"/>
        <v>0</v>
      </c>
      <c r="BW30" s="81"/>
    </row>
    <row r="31" spans="2:75" s="387" customFormat="1" ht="26.15" customHeight="1" thickBot="1" x14ac:dyDescent="0.35">
      <c r="B31" s="91" t="s">
        <v>713</v>
      </c>
      <c r="C31" s="406">
        <v>2405</v>
      </c>
      <c r="D31" s="380"/>
      <c r="E31" s="381"/>
      <c r="F31" s="381"/>
      <c r="G31" s="339">
        <v>-2240583.4900000002</v>
      </c>
      <c r="H31" s="383">
        <f t="shared" si="1"/>
        <v>-2240583.4900000002</v>
      </c>
      <c r="I31" s="338"/>
      <c r="J31" s="381"/>
      <c r="K31" s="381"/>
      <c r="L31" s="339">
        <v>-6195.28</v>
      </c>
      <c r="M31" s="384">
        <f t="shared" si="2"/>
        <v>-6195.28</v>
      </c>
      <c r="N31" s="455">
        <f t="shared" si="42"/>
        <v>-2240583.4900000002</v>
      </c>
      <c r="O31" s="382"/>
      <c r="P31" s="382"/>
      <c r="Q31" s="382"/>
      <c r="R31" s="383">
        <f t="shared" si="4"/>
        <v>-2240583.4900000002</v>
      </c>
      <c r="S31" s="459">
        <f t="shared" si="5"/>
        <v>-6195.28</v>
      </c>
      <c r="T31" s="382">
        <v>-26905.410000000003</v>
      </c>
      <c r="U31" s="382"/>
      <c r="V31" s="382"/>
      <c r="W31" s="384">
        <f t="shared" si="43"/>
        <v>-33100.69</v>
      </c>
      <c r="X31" s="385">
        <f t="shared" si="44"/>
        <v>-2240583.4900000002</v>
      </c>
      <c r="Y31" s="382"/>
      <c r="Z31" s="382"/>
      <c r="AA31" s="382"/>
      <c r="AB31" s="383">
        <f>X31+Y31-Z31+AA31</f>
        <v>-2240583.4900000002</v>
      </c>
      <c r="AC31" s="386">
        <f t="shared" si="8"/>
        <v>-33100.69</v>
      </c>
      <c r="AD31" s="382">
        <v>-41774.805393041097</v>
      </c>
      <c r="AE31" s="382"/>
      <c r="AF31" s="382"/>
      <c r="AG31" s="384">
        <f t="shared" si="37"/>
        <v>-74875.495393041099</v>
      </c>
      <c r="AH31" s="455">
        <f t="shared" si="45"/>
        <v>-2240583.4900000002</v>
      </c>
      <c r="AI31" s="382"/>
      <c r="AJ31" s="339">
        <v>-2240583.4900000002</v>
      </c>
      <c r="AK31" s="382"/>
      <c r="AL31" s="383">
        <f>AH31+AI31-AJ31+AK31</f>
        <v>0</v>
      </c>
      <c r="AM31" s="386">
        <f t="shared" si="11"/>
        <v>-74875.495393041099</v>
      </c>
      <c r="AN31" s="382"/>
      <c r="AO31" s="339">
        <v>-98507.319787999993</v>
      </c>
      <c r="AP31" s="382"/>
      <c r="AQ31" s="384">
        <f t="shared" si="38"/>
        <v>23631.824394958894</v>
      </c>
      <c r="AR31" s="385">
        <f t="shared" si="46"/>
        <v>0</v>
      </c>
      <c r="AS31" s="382"/>
      <c r="AT31" s="382"/>
      <c r="AU31" s="382"/>
      <c r="AV31" s="383">
        <f>AR31+AS31-AT31+AU31</f>
        <v>0</v>
      </c>
      <c r="AW31" s="386">
        <f t="shared" si="14"/>
        <v>23631.824394958894</v>
      </c>
      <c r="AX31" s="382"/>
      <c r="AY31" s="382"/>
      <c r="AZ31" s="382"/>
      <c r="BA31" s="383">
        <f t="shared" si="39"/>
        <v>23631.824394958894</v>
      </c>
      <c r="BB31" s="385">
        <f t="shared" si="47"/>
        <v>0</v>
      </c>
      <c r="BC31" s="382"/>
      <c r="BD31" s="382"/>
      <c r="BE31" s="382"/>
      <c r="BF31" s="383">
        <f t="shared" si="16"/>
        <v>0</v>
      </c>
      <c r="BG31" s="386">
        <f t="shared" si="17"/>
        <v>23631.824394958894</v>
      </c>
      <c r="BH31" s="382"/>
      <c r="BI31" s="382"/>
      <c r="BJ31" s="382"/>
      <c r="BK31" s="384">
        <f t="shared" si="40"/>
        <v>23631.824394958894</v>
      </c>
      <c r="BL31" s="578"/>
      <c r="BM31" s="401"/>
      <c r="BN31" s="577">
        <f t="shared" si="48"/>
        <v>0</v>
      </c>
      <c r="BO31" s="579">
        <f t="shared" si="49"/>
        <v>23631.824394958894</v>
      </c>
      <c r="BP31" s="420"/>
      <c r="BQ31" s="583">
        <f>BO31+BP31</f>
        <v>23631.824394958894</v>
      </c>
      <c r="BR31" s="559">
        <f t="shared" ref="BR31" si="53">IF(BS31="Yes", SUM(BN31:BP31), 0)</f>
        <v>0</v>
      </c>
      <c r="BS31" s="556" t="s">
        <v>665</v>
      </c>
      <c r="BT31" s="382">
        <v>-508824.68999999965</v>
      </c>
      <c r="BU31" s="443">
        <f t="shared" si="36"/>
        <v>-532456.5143949585</v>
      </c>
      <c r="BW31" s="444"/>
    </row>
    <row r="32" spans="2:75" s="387" customFormat="1" ht="15" hidden="1" thickBot="1" x14ac:dyDescent="0.4">
      <c r="B32" s="91" t="s">
        <v>192</v>
      </c>
      <c r="C32" s="406">
        <v>2425</v>
      </c>
      <c r="D32" s="344"/>
      <c r="E32" s="338"/>
      <c r="F32" s="338"/>
      <c r="G32" s="339">
        <v>0</v>
      </c>
      <c r="H32" s="328">
        <f t="shared" si="1"/>
        <v>0</v>
      </c>
      <c r="I32" s="338"/>
      <c r="J32" s="338"/>
      <c r="K32" s="338"/>
      <c r="L32" s="339"/>
      <c r="M32" s="330">
        <f t="shared" si="2"/>
        <v>0</v>
      </c>
      <c r="N32" s="455">
        <f>H32</f>
        <v>0</v>
      </c>
      <c r="O32" s="382"/>
      <c r="P32" s="382"/>
      <c r="Q32" s="382"/>
      <c r="R32" s="328">
        <f t="shared" si="4"/>
        <v>0</v>
      </c>
      <c r="S32" s="458">
        <f t="shared" si="5"/>
        <v>0</v>
      </c>
      <c r="T32" s="382"/>
      <c r="U32" s="382"/>
      <c r="V32" s="382"/>
      <c r="W32" s="384">
        <f t="shared" si="19"/>
        <v>0</v>
      </c>
      <c r="X32" s="385">
        <f>R32</f>
        <v>0</v>
      </c>
      <c r="Y32" s="382"/>
      <c r="Z32" s="382"/>
      <c r="AA32" s="382"/>
      <c r="AB32" s="328">
        <f>X32+Y32-Z32+AA32</f>
        <v>0</v>
      </c>
      <c r="AC32" s="329">
        <f>W32</f>
        <v>0</v>
      </c>
      <c r="AD32" s="382"/>
      <c r="AE32" s="382"/>
      <c r="AF32" s="382"/>
      <c r="AG32" s="384">
        <f t="shared" si="37"/>
        <v>0</v>
      </c>
      <c r="AH32" s="455">
        <f>AB32</f>
        <v>0</v>
      </c>
      <c r="AI32" s="382"/>
      <c r="AJ32" s="339"/>
      <c r="AK32" s="382"/>
      <c r="AL32" s="328">
        <f>AH32+AI32-AJ32+AK32</f>
        <v>0</v>
      </c>
      <c r="AM32" s="329">
        <f>AG32</f>
        <v>0</v>
      </c>
      <c r="AN32" s="382"/>
      <c r="AO32" s="382"/>
      <c r="AP32" s="382"/>
      <c r="AQ32" s="384">
        <f t="shared" si="38"/>
        <v>0</v>
      </c>
      <c r="AR32" s="385">
        <f>AL32</f>
        <v>0</v>
      </c>
      <c r="AS32" s="382"/>
      <c r="AT32" s="382"/>
      <c r="AU32" s="382"/>
      <c r="AV32" s="328">
        <f>AR32+AS32-AT32+AU32</f>
        <v>0</v>
      </c>
      <c r="AW32" s="329">
        <f>AQ32</f>
        <v>0</v>
      </c>
      <c r="AX32" s="382"/>
      <c r="AY32" s="382"/>
      <c r="AZ32" s="382"/>
      <c r="BA32" s="383">
        <f t="shared" si="39"/>
        <v>0</v>
      </c>
      <c r="BB32" s="385">
        <f>AV32</f>
        <v>0</v>
      </c>
      <c r="BC32" s="382"/>
      <c r="BD32" s="382"/>
      <c r="BE32" s="382"/>
      <c r="BF32" s="328">
        <f>BB32+BC32-BD32+BE32</f>
        <v>0</v>
      </c>
      <c r="BG32" s="329">
        <f>BA32</f>
        <v>0</v>
      </c>
      <c r="BH32" s="382"/>
      <c r="BI32" s="382"/>
      <c r="BJ32" s="382"/>
      <c r="BK32" s="384">
        <f t="shared" si="40"/>
        <v>0</v>
      </c>
      <c r="BL32" s="578"/>
      <c r="BM32" s="401"/>
      <c r="BN32" s="577">
        <f t="shared" si="24"/>
        <v>0</v>
      </c>
      <c r="BO32" s="579">
        <f t="shared" si="25"/>
        <v>0</v>
      </c>
      <c r="BP32" s="575"/>
      <c r="BQ32" s="363">
        <f t="shared" si="18"/>
        <v>0</v>
      </c>
      <c r="BR32" s="561">
        <f>IF(BS32="Yes", SUM(BN32:BP32), 0)</f>
        <v>0</v>
      </c>
      <c r="BS32" s="555"/>
      <c r="BT32" s="382"/>
      <c r="BU32" s="334">
        <f t="shared" si="36"/>
        <v>0</v>
      </c>
      <c r="BW32" s="81"/>
    </row>
    <row r="33" spans="2:75" ht="18" customHeight="1" thickBot="1" x14ac:dyDescent="0.4">
      <c r="B33" s="462" t="s">
        <v>702</v>
      </c>
      <c r="C33" s="406">
        <v>2435</v>
      </c>
      <c r="D33" s="344"/>
      <c r="E33" s="338"/>
      <c r="F33" s="338"/>
      <c r="G33" s="339">
        <v>0</v>
      </c>
      <c r="H33" s="328">
        <f t="shared" si="1"/>
        <v>0</v>
      </c>
      <c r="I33" s="338"/>
      <c r="J33" s="338"/>
      <c r="K33" s="338"/>
      <c r="L33" s="339">
        <v>0</v>
      </c>
      <c r="M33" s="330">
        <f t="shared" si="2"/>
        <v>0</v>
      </c>
      <c r="N33" s="455">
        <f>H33</f>
        <v>0</v>
      </c>
      <c r="O33" s="382"/>
      <c r="P33" s="382"/>
      <c r="Q33" s="382"/>
      <c r="R33" s="328">
        <f t="shared" si="4"/>
        <v>0</v>
      </c>
      <c r="S33" s="458">
        <f>M33</f>
        <v>0</v>
      </c>
      <c r="T33" s="382"/>
      <c r="U33" s="382"/>
      <c r="V33" s="382"/>
      <c r="W33" s="384">
        <f t="shared" ref="W33" si="54">S33+T33-U33+V33</f>
        <v>0</v>
      </c>
      <c r="X33" s="385">
        <f>R33</f>
        <v>0</v>
      </c>
      <c r="Y33" s="382"/>
      <c r="Z33" s="382"/>
      <c r="AA33" s="382"/>
      <c r="AB33" s="328">
        <f t="shared" si="7"/>
        <v>0</v>
      </c>
      <c r="AC33" s="329">
        <f>W33</f>
        <v>0</v>
      </c>
      <c r="AD33" s="382"/>
      <c r="AE33" s="382"/>
      <c r="AF33" s="382"/>
      <c r="AG33" s="384">
        <f t="shared" si="37"/>
        <v>0</v>
      </c>
      <c r="AH33" s="455">
        <f>AB33</f>
        <v>0</v>
      </c>
      <c r="AI33" s="382">
        <v>-21420529.239999998</v>
      </c>
      <c r="AJ33" s="382"/>
      <c r="AK33" s="382"/>
      <c r="AL33" s="328">
        <f t="shared" ref="AL33" si="55">AH33+AI33-AJ33+AK33</f>
        <v>-21420529.239999998</v>
      </c>
      <c r="AM33" s="329">
        <f>AG33</f>
        <v>0</v>
      </c>
      <c r="AN33" s="382"/>
      <c r="AO33" s="382"/>
      <c r="AP33" s="382"/>
      <c r="AQ33" s="384">
        <f t="shared" si="38"/>
        <v>0</v>
      </c>
      <c r="AR33" s="385">
        <f>AL33</f>
        <v>-21420529.239999998</v>
      </c>
      <c r="AS33" s="382">
        <v>-14920514.48</v>
      </c>
      <c r="AT33" s="382"/>
      <c r="AU33" s="382"/>
      <c r="AV33" s="328">
        <f t="shared" ref="AV33" si="56">AR33+AS33-AT33+AU33</f>
        <v>-36341043.719999999</v>
      </c>
      <c r="AW33" s="329">
        <f>AQ33</f>
        <v>0</v>
      </c>
      <c r="AX33" s="382">
        <v>-293613.65999999997</v>
      </c>
      <c r="AY33" s="382"/>
      <c r="AZ33" s="382"/>
      <c r="BA33" s="383">
        <f t="shared" si="39"/>
        <v>-293613.65999999997</v>
      </c>
      <c r="BB33" s="385">
        <f>AV33</f>
        <v>-36341043.719999999</v>
      </c>
      <c r="BC33" s="382"/>
      <c r="BD33" s="382">
        <v>-21420529.239999998</v>
      </c>
      <c r="BE33" s="382"/>
      <c r="BF33" s="328">
        <f t="shared" ref="BF33" si="57">BB33+BC33-BD33+BE33</f>
        <v>-14920514.48</v>
      </c>
      <c r="BG33" s="329">
        <f>BA33</f>
        <v>-293613.65999999997</v>
      </c>
      <c r="BH33" s="339">
        <f>(BB33+BF33)/2*0.57%</f>
        <v>-146095.44086999999</v>
      </c>
      <c r="BI33" s="382">
        <v>-294532.27704999998</v>
      </c>
      <c r="BJ33" s="382"/>
      <c r="BK33" s="384">
        <f t="shared" si="40"/>
        <v>-145176.82381999999</v>
      </c>
      <c r="BL33" s="398"/>
      <c r="BM33" s="397"/>
      <c r="BN33" s="577">
        <f t="shared" ref="BN33" si="58">BF33-BL33</f>
        <v>-14920514.48</v>
      </c>
      <c r="BO33" s="579">
        <f t="shared" ref="BO33" si="59">BK33-BM33</f>
        <v>-145176.82381999999</v>
      </c>
      <c r="BP33" s="574">
        <f t="shared" ref="BP33" si="60">(BF33+BN33)/2*0.57%</f>
        <v>-85046.932535999993</v>
      </c>
      <c r="BQ33" s="363">
        <f>BO33+BP33</f>
        <v>-230223.75635599997</v>
      </c>
      <c r="BR33" s="561">
        <f>IF(BS33="Yes", SUM(BN33:BP33), 0)</f>
        <v>-15150738.236356001</v>
      </c>
      <c r="BS33" s="556" t="s">
        <v>177</v>
      </c>
      <c r="BT33" s="382">
        <v>-36634657.380000003</v>
      </c>
      <c r="BU33" s="334">
        <f t="shared" si="36"/>
        <v>0</v>
      </c>
      <c r="BW33" s="81"/>
    </row>
    <row r="34" spans="2:75" s="404" customFormat="1" ht="15" thickBot="1" x14ac:dyDescent="0.4">
      <c r="B34" s="405"/>
      <c r="C34" s="406"/>
      <c r="D34" s="407"/>
      <c r="E34" s="408"/>
      <c r="F34" s="408"/>
      <c r="G34" s="409"/>
      <c r="H34" s="383"/>
      <c r="I34" s="408"/>
      <c r="J34" s="408"/>
      <c r="K34" s="408"/>
      <c r="L34" s="409"/>
      <c r="M34" s="384"/>
      <c r="N34" s="410"/>
      <c r="O34" s="411"/>
      <c r="P34" s="411"/>
      <c r="Q34" s="411"/>
      <c r="R34" s="383"/>
      <c r="S34" s="383"/>
      <c r="T34" s="411"/>
      <c r="U34" s="411"/>
      <c r="V34" s="411"/>
      <c r="W34" s="384"/>
      <c r="X34" s="410"/>
      <c r="Y34" s="411"/>
      <c r="Z34" s="411"/>
      <c r="AA34" s="411"/>
      <c r="AB34" s="383"/>
      <c r="AC34" s="383"/>
      <c r="AD34" s="411"/>
      <c r="AE34" s="411"/>
      <c r="AF34" s="411"/>
      <c r="AG34" s="384"/>
      <c r="AH34" s="410"/>
      <c r="AI34" s="411"/>
      <c r="AJ34" s="411"/>
      <c r="AK34" s="411"/>
      <c r="AL34" s="383"/>
      <c r="AM34" s="383"/>
      <c r="AN34" s="411"/>
      <c r="AO34" s="411"/>
      <c r="AP34" s="411"/>
      <c r="AQ34" s="384"/>
      <c r="AR34" s="410"/>
      <c r="AS34" s="411"/>
      <c r="AT34" s="411"/>
      <c r="AU34" s="411"/>
      <c r="AV34" s="383"/>
      <c r="AW34" s="383"/>
      <c r="AX34" s="411"/>
      <c r="AY34" s="411"/>
      <c r="AZ34" s="411"/>
      <c r="BA34" s="383"/>
      <c r="BB34" s="410"/>
      <c r="BC34" s="411"/>
      <c r="BD34" s="411"/>
      <c r="BE34" s="411"/>
      <c r="BF34" s="383"/>
      <c r="BG34" s="383"/>
      <c r="BH34" s="411"/>
      <c r="BI34" s="411"/>
      <c r="BJ34" s="411"/>
      <c r="BK34" s="384"/>
      <c r="BL34" s="412"/>
      <c r="BM34" s="411"/>
      <c r="BN34" s="383"/>
      <c r="BO34" s="384"/>
      <c r="BP34" s="411"/>
      <c r="BQ34" s="400"/>
      <c r="BR34" s="562"/>
      <c r="BS34" s="557"/>
      <c r="BT34" s="411"/>
      <c r="BU34" s="413"/>
      <c r="BW34" s="81"/>
    </row>
    <row r="35" spans="2:75" s="94" customFormat="1" ht="15" customHeight="1" thickBot="1" x14ac:dyDescent="0.4">
      <c r="B35" s="92"/>
      <c r="C35" s="93"/>
      <c r="D35" s="347"/>
      <c r="E35" s="348"/>
      <c r="F35" s="348"/>
      <c r="G35" s="349"/>
      <c r="H35" s="328"/>
      <c r="I35" s="348"/>
      <c r="J35" s="348"/>
      <c r="K35" s="348"/>
      <c r="L35" s="349"/>
      <c r="M35" s="330"/>
      <c r="N35" s="332"/>
      <c r="O35" s="328"/>
      <c r="P35" s="328"/>
      <c r="Q35" s="328"/>
      <c r="R35" s="328"/>
      <c r="S35" s="328"/>
      <c r="T35" s="328"/>
      <c r="U35" s="328"/>
      <c r="V35" s="328"/>
      <c r="W35" s="330"/>
      <c r="X35" s="332"/>
      <c r="Y35" s="328"/>
      <c r="Z35" s="328"/>
      <c r="AA35" s="328"/>
      <c r="AB35" s="328"/>
      <c r="AC35" s="328"/>
      <c r="AD35" s="328"/>
      <c r="AE35" s="328"/>
      <c r="AF35" s="328"/>
      <c r="AG35" s="330"/>
      <c r="AH35" s="332"/>
      <c r="AI35" s="328"/>
      <c r="AJ35" s="328"/>
      <c r="AK35" s="328"/>
      <c r="AL35" s="328"/>
      <c r="AM35" s="328"/>
      <c r="AN35" s="328"/>
      <c r="AO35" s="328"/>
      <c r="AP35" s="328"/>
      <c r="AQ35" s="330"/>
      <c r="AR35" s="332"/>
      <c r="AS35" s="328"/>
      <c r="AT35" s="328"/>
      <c r="AU35" s="328"/>
      <c r="AV35" s="328"/>
      <c r="AW35" s="328"/>
      <c r="AX35" s="328"/>
      <c r="AY35" s="328"/>
      <c r="AZ35" s="328"/>
      <c r="BA35" s="328"/>
      <c r="BB35" s="332"/>
      <c r="BC35" s="328"/>
      <c r="BD35" s="328"/>
      <c r="BE35" s="328"/>
      <c r="BF35" s="328"/>
      <c r="BG35" s="328"/>
      <c r="BH35" s="328"/>
      <c r="BI35" s="328"/>
      <c r="BJ35" s="328"/>
      <c r="BK35" s="330"/>
      <c r="BL35" s="347"/>
      <c r="BM35" s="348"/>
      <c r="BN35" s="328"/>
      <c r="BO35" s="330"/>
      <c r="BP35" s="362"/>
      <c r="BQ35" s="388"/>
      <c r="BR35" s="560"/>
      <c r="BS35" s="348"/>
      <c r="BT35" s="348"/>
      <c r="BU35" s="334"/>
      <c r="BW35" s="81"/>
    </row>
    <row r="36" spans="2:75" s="423" customFormat="1" ht="15" thickBot="1" x14ac:dyDescent="0.4">
      <c r="B36" s="95" t="s">
        <v>193</v>
      </c>
      <c r="C36" s="365"/>
      <c r="D36" s="424">
        <f t="shared" ref="D36:AI36" si="61">SUM(D9:D33)</f>
        <v>0</v>
      </c>
      <c r="E36" s="425">
        <f t="shared" si="61"/>
        <v>0</v>
      </c>
      <c r="F36" s="425">
        <f t="shared" si="61"/>
        <v>0</v>
      </c>
      <c r="G36" s="433">
        <f t="shared" si="61"/>
        <v>3867485.6863846388</v>
      </c>
      <c r="H36" s="368">
        <f t="shared" si="61"/>
        <v>3867485.6863846388</v>
      </c>
      <c r="I36" s="425">
        <f t="shared" si="61"/>
        <v>0</v>
      </c>
      <c r="J36" s="425">
        <f t="shared" si="61"/>
        <v>0</v>
      </c>
      <c r="K36" s="425">
        <f t="shared" si="61"/>
        <v>0</v>
      </c>
      <c r="L36" s="433">
        <f t="shared" si="61"/>
        <v>798676.17324391427</v>
      </c>
      <c r="M36" s="369">
        <f t="shared" si="61"/>
        <v>798676.17324391427</v>
      </c>
      <c r="N36" s="426">
        <f t="shared" si="61"/>
        <v>3867485.6863846388</v>
      </c>
      <c r="O36" s="422">
        <f t="shared" si="61"/>
        <v>-21542508.886422932</v>
      </c>
      <c r="P36" s="425">
        <f t="shared" si="61"/>
        <v>0</v>
      </c>
      <c r="Q36" s="367">
        <f t="shared" si="61"/>
        <v>0</v>
      </c>
      <c r="R36" s="368">
        <f t="shared" si="61"/>
        <v>-17675023.200038292</v>
      </c>
      <c r="S36" s="427">
        <f t="shared" si="61"/>
        <v>798676.17324391427</v>
      </c>
      <c r="T36" s="368">
        <f t="shared" si="61"/>
        <v>-67349.8475688865</v>
      </c>
      <c r="U36" s="425">
        <f t="shared" si="61"/>
        <v>0</v>
      </c>
      <c r="V36" s="367">
        <f t="shared" si="61"/>
        <v>0</v>
      </c>
      <c r="W36" s="369">
        <f t="shared" si="61"/>
        <v>731326.32567502768</v>
      </c>
      <c r="X36" s="426">
        <f t="shared" si="61"/>
        <v>-17675023.200038292</v>
      </c>
      <c r="Y36" s="422">
        <f t="shared" si="61"/>
        <v>-9291766.461520737</v>
      </c>
      <c r="Z36" s="425">
        <f t="shared" si="61"/>
        <v>0</v>
      </c>
      <c r="AA36" s="367">
        <f t="shared" si="61"/>
        <v>0</v>
      </c>
      <c r="AB36" s="368">
        <f t="shared" si="61"/>
        <v>-26966789.66155903</v>
      </c>
      <c r="AC36" s="422">
        <f t="shared" si="61"/>
        <v>731326.32567502768</v>
      </c>
      <c r="AD36" s="368">
        <f t="shared" si="61"/>
        <v>-606793.47011806897</v>
      </c>
      <c r="AE36" s="425">
        <f t="shared" si="61"/>
        <v>0</v>
      </c>
      <c r="AF36" s="367">
        <f t="shared" si="61"/>
        <v>0</v>
      </c>
      <c r="AG36" s="369">
        <f t="shared" si="61"/>
        <v>124532.85555695878</v>
      </c>
      <c r="AH36" s="426">
        <f t="shared" si="61"/>
        <v>-26966789.66155903</v>
      </c>
      <c r="AI36" s="422">
        <f t="shared" si="61"/>
        <v>22086305.425559025</v>
      </c>
      <c r="AJ36" s="368">
        <f t="shared" ref="AJ36:BO36" si="62">SUM(AJ9:AJ33)</f>
        <v>3886842.1799999988</v>
      </c>
      <c r="AK36" s="367">
        <f t="shared" si="62"/>
        <v>0</v>
      </c>
      <c r="AL36" s="368">
        <f t="shared" si="62"/>
        <v>-8767326.4160000049</v>
      </c>
      <c r="AM36" s="422">
        <f t="shared" si="62"/>
        <v>124532.85555695878</v>
      </c>
      <c r="AN36" s="427">
        <f t="shared" si="62"/>
        <v>578902.17169200024</v>
      </c>
      <c r="AO36" s="368">
        <f t="shared" si="62"/>
        <v>958164.57781600009</v>
      </c>
      <c r="AP36" s="367">
        <f t="shared" si="62"/>
        <v>0</v>
      </c>
      <c r="AQ36" s="369">
        <f t="shared" si="62"/>
        <v>-254729.55056704115</v>
      </c>
      <c r="AR36" s="426">
        <f t="shared" si="62"/>
        <v>-8767326.4160000049</v>
      </c>
      <c r="AS36" s="422">
        <f t="shared" si="62"/>
        <v>19384216.256000001</v>
      </c>
      <c r="AT36" s="425">
        <f t="shared" si="62"/>
        <v>0</v>
      </c>
      <c r="AU36" s="367">
        <f t="shared" si="62"/>
        <v>0</v>
      </c>
      <c r="AV36" s="368">
        <f t="shared" si="62"/>
        <v>10616889.839999989</v>
      </c>
      <c r="AW36" s="422">
        <f t="shared" si="62"/>
        <v>-254729.55056704115</v>
      </c>
      <c r="AX36" s="368">
        <f t="shared" si="62"/>
        <v>-1574016.03</v>
      </c>
      <c r="AY36" s="425">
        <f t="shared" si="62"/>
        <v>0</v>
      </c>
      <c r="AZ36" s="367">
        <f t="shared" si="62"/>
        <v>0</v>
      </c>
      <c r="BA36" s="368">
        <f t="shared" si="62"/>
        <v>-1828745.5805670414</v>
      </c>
      <c r="BB36" s="426">
        <f t="shared" si="62"/>
        <v>10616889.839999989</v>
      </c>
      <c r="BC36" s="422">
        <f t="shared" si="62"/>
        <v>0</v>
      </c>
      <c r="BD36" s="368">
        <f t="shared" si="62"/>
        <v>-21420529.239999998</v>
      </c>
      <c r="BE36" s="367">
        <f t="shared" si="62"/>
        <v>0</v>
      </c>
      <c r="BF36" s="368">
        <f t="shared" si="62"/>
        <v>32037419.079999987</v>
      </c>
      <c r="BG36" s="422">
        <f t="shared" si="62"/>
        <v>-1828745.5805670414</v>
      </c>
      <c r="BH36" s="427">
        <f t="shared" si="62"/>
        <v>121564.78042199998</v>
      </c>
      <c r="BI36" s="368">
        <f t="shared" si="62"/>
        <v>-294532.27704999998</v>
      </c>
      <c r="BJ36" s="367">
        <f t="shared" si="62"/>
        <v>0</v>
      </c>
      <c r="BK36" s="369">
        <f t="shared" si="62"/>
        <v>-1412648.5230950413</v>
      </c>
      <c r="BL36" s="424">
        <f t="shared" si="62"/>
        <v>0</v>
      </c>
      <c r="BM36" s="425">
        <f t="shared" si="62"/>
        <v>0</v>
      </c>
      <c r="BN36" s="368">
        <f>SUM(BN9:BN33)</f>
        <v>32037419.079999987</v>
      </c>
      <c r="BO36" s="369">
        <f t="shared" si="62"/>
        <v>-1412648.5230950413</v>
      </c>
      <c r="BP36" s="368">
        <f>SUM(BP9:BP33)</f>
        <v>182613.28875599999</v>
      </c>
      <c r="BQ36" s="368">
        <f>BO36+BP36</f>
        <v>-1230035.2343390412</v>
      </c>
      <c r="BR36" s="563">
        <f>SUM(BR9:BR33)</f>
        <v>30790947.787177999</v>
      </c>
      <c r="BS36" s="428"/>
      <c r="BT36" s="425"/>
      <c r="BU36" s="429"/>
      <c r="BW36" s="81"/>
    </row>
    <row r="37" spans="2:75" s="94" customFormat="1" ht="15" thickBot="1" x14ac:dyDescent="0.4">
      <c r="B37" s="92"/>
      <c r="C37" s="93"/>
      <c r="D37" s="347"/>
      <c r="E37" s="348"/>
      <c r="F37" s="348"/>
      <c r="G37" s="349"/>
      <c r="H37" s="328"/>
      <c r="I37" s="348"/>
      <c r="J37" s="348"/>
      <c r="K37" s="348"/>
      <c r="L37" s="349"/>
      <c r="M37" s="330"/>
      <c r="N37" s="332"/>
      <c r="O37" s="328"/>
      <c r="P37" s="328"/>
      <c r="Q37" s="328"/>
      <c r="R37" s="328"/>
      <c r="S37" s="328"/>
      <c r="T37" s="328"/>
      <c r="U37" s="328"/>
      <c r="V37" s="328"/>
      <c r="W37" s="330"/>
      <c r="X37" s="332"/>
      <c r="Y37" s="328"/>
      <c r="Z37" s="328"/>
      <c r="AA37" s="328"/>
      <c r="AB37" s="328"/>
      <c r="AC37" s="328"/>
      <c r="AD37" s="328"/>
      <c r="AE37" s="328"/>
      <c r="AF37" s="328"/>
      <c r="AG37" s="330"/>
      <c r="AH37" s="332"/>
      <c r="AI37" s="328"/>
      <c r="AJ37" s="328"/>
      <c r="AK37" s="328"/>
      <c r="AL37" s="328"/>
      <c r="AM37" s="328"/>
      <c r="AN37" s="328"/>
      <c r="AO37" s="328"/>
      <c r="AP37" s="328"/>
      <c r="AQ37" s="330"/>
      <c r="AR37" s="332"/>
      <c r="AS37" s="328"/>
      <c r="AT37" s="328"/>
      <c r="AU37" s="328"/>
      <c r="AV37" s="328"/>
      <c r="AW37" s="328"/>
      <c r="AX37" s="328"/>
      <c r="AY37" s="328"/>
      <c r="AZ37" s="328"/>
      <c r="BA37" s="328"/>
      <c r="BB37" s="332"/>
      <c r="BC37" s="328"/>
      <c r="BD37" s="328"/>
      <c r="BE37" s="328"/>
      <c r="BF37" s="328"/>
      <c r="BG37" s="328"/>
      <c r="BH37" s="328"/>
      <c r="BI37" s="328"/>
      <c r="BJ37" s="328"/>
      <c r="BK37" s="330"/>
      <c r="BL37" s="347"/>
      <c r="BM37" s="348"/>
      <c r="BN37" s="328"/>
      <c r="BO37" s="330"/>
      <c r="BP37" s="362"/>
      <c r="BQ37" s="388"/>
      <c r="BR37" s="560"/>
      <c r="BS37" s="348"/>
      <c r="BT37" s="348"/>
      <c r="BU37" s="334"/>
      <c r="BW37" s="81"/>
    </row>
    <row r="38" spans="2:75" ht="15" thickBot="1" x14ac:dyDescent="0.4">
      <c r="B38" s="405" t="s">
        <v>703</v>
      </c>
      <c r="C38" s="406">
        <v>1592</v>
      </c>
      <c r="D38" s="344"/>
      <c r="E38" s="338"/>
      <c r="F38" s="338"/>
      <c r="G38" s="339">
        <v>-4152873.7400000021</v>
      </c>
      <c r="H38" s="328">
        <f>D38+E38-F38+G38</f>
        <v>-4152873.7400000021</v>
      </c>
      <c r="I38" s="60"/>
      <c r="J38" s="338"/>
      <c r="K38" s="338"/>
      <c r="L38" s="339">
        <v>-215188.22000000003</v>
      </c>
      <c r="M38" s="330">
        <f>I38+J38-K38+L38</f>
        <v>-215188.22000000003</v>
      </c>
      <c r="N38" s="454">
        <f>H38</f>
        <v>-4152873.7400000021</v>
      </c>
      <c r="O38" s="339">
        <v>1165424.2500000019</v>
      </c>
      <c r="P38" s="339"/>
      <c r="Q38" s="339"/>
      <c r="R38" s="328">
        <f>N38+O38-P38+Q38</f>
        <v>-2987449.49</v>
      </c>
      <c r="S38" s="458">
        <f>M38</f>
        <v>-215188.22000000003</v>
      </c>
      <c r="T38" s="339">
        <v>-49868.599999999977</v>
      </c>
      <c r="U38" s="339"/>
      <c r="V38" s="339"/>
      <c r="W38" s="330">
        <f>S38+T38-U38+V38</f>
        <v>-265056.82</v>
      </c>
      <c r="X38" s="331">
        <f>R38</f>
        <v>-2987449.49</v>
      </c>
      <c r="Y38" s="339"/>
      <c r="Z38" s="339"/>
      <c r="AA38" s="339"/>
      <c r="AB38" s="328">
        <f t="shared" ref="AB38" si="63">X38+Y38-Z38+AA38</f>
        <v>-2987449.49</v>
      </c>
      <c r="AC38" s="329">
        <f>W38</f>
        <v>-265056.82</v>
      </c>
      <c r="AD38" s="339">
        <v>-55698.299999999988</v>
      </c>
      <c r="AE38" s="339"/>
      <c r="AF38" s="339"/>
      <c r="AG38" s="330">
        <f>AC38+AD38-AE38+AF38</f>
        <v>-320755.12</v>
      </c>
      <c r="AH38" s="454">
        <f>AB38</f>
        <v>-2987449.49</v>
      </c>
      <c r="AI38" s="339">
        <v>-24471114.32</v>
      </c>
      <c r="AJ38" s="339">
        <v>-4152873.74</v>
      </c>
      <c r="AK38" s="339"/>
      <c r="AL38" s="328">
        <f t="shared" ref="AL38" si="64">AH38+AI38-AJ38+AK38</f>
        <v>-23305690.07</v>
      </c>
      <c r="AM38" s="329">
        <f>AG38</f>
        <v>-320755.12</v>
      </c>
      <c r="AN38" s="339">
        <v>-311027.44808800006</v>
      </c>
      <c r="AO38" s="339">
        <v>-386286.61808799999</v>
      </c>
      <c r="AP38" s="339"/>
      <c r="AQ38" s="330">
        <f>AM38+AN38-AO38+AP38</f>
        <v>-245495.95000000007</v>
      </c>
      <c r="AR38" s="331">
        <f>AL38</f>
        <v>-23305690.07</v>
      </c>
      <c r="AS38" s="339">
        <v>-24347702.619999997</v>
      </c>
      <c r="AT38" s="339"/>
      <c r="AU38" s="339"/>
      <c r="AV38" s="328">
        <f t="shared" ref="AV38" si="65">AR38+AS38-AT38+AU38</f>
        <v>-47653392.689999998</v>
      </c>
      <c r="AW38" s="329">
        <f>AQ38</f>
        <v>-245495.95000000007</v>
      </c>
      <c r="AX38" s="339">
        <v>-483733.09999999992</v>
      </c>
      <c r="AY38" s="339"/>
      <c r="AZ38" s="339"/>
      <c r="BA38" s="328">
        <f>AW38+AX38-AY38+AZ38</f>
        <v>-729229.05</v>
      </c>
      <c r="BB38" s="331">
        <f>AV38</f>
        <v>-47653392.689999998</v>
      </c>
      <c r="BC38" s="339"/>
      <c r="BD38" s="339"/>
      <c r="BE38" s="339"/>
      <c r="BF38" s="328">
        <f t="shared" ref="BF38" si="66">BB38+BC38-BD38+BE38</f>
        <v>-47653392.689999998</v>
      </c>
      <c r="BG38" s="329">
        <f>BA38</f>
        <v>-729229.05</v>
      </c>
      <c r="BH38" s="339">
        <f t="shared" ref="BH38" si="67">(BB38+BF38)/2*0.57%</f>
        <v>-271624.33833299996</v>
      </c>
      <c r="BI38" s="339"/>
      <c r="BJ38" s="339"/>
      <c r="BK38" s="330">
        <f>BG38+BH38-BI38+BJ38</f>
        <v>-1000853.388333</v>
      </c>
      <c r="BL38" s="398"/>
      <c r="BM38" s="397"/>
      <c r="BN38" s="529">
        <f>BF38-BL38</f>
        <v>-47653392.689999998</v>
      </c>
      <c r="BO38" s="531">
        <f>BK38-BM38</f>
        <v>-1000853.388333</v>
      </c>
      <c r="BP38" s="574">
        <f t="shared" ref="BP38" si="68">(BF38+BN38)/2*0.57%</f>
        <v>-271624.33833299996</v>
      </c>
      <c r="BQ38" s="363">
        <f>BO38+BP38</f>
        <v>-1272477.726666</v>
      </c>
      <c r="BR38" s="559">
        <f t="shared" ref="BR38" si="69">IF(BS38="Yes", SUM(BN38:BP38), 0)</f>
        <v>-48925870.416666001</v>
      </c>
      <c r="BS38" s="555" t="s">
        <v>177</v>
      </c>
      <c r="BT38" s="382">
        <v>-48382621.739999995</v>
      </c>
      <c r="BU38" s="334">
        <f>BT38-SUM(AV38,BA38)</f>
        <v>0</v>
      </c>
      <c r="BW38" s="81"/>
    </row>
    <row r="39" spans="2:75" s="94" customFormat="1" ht="15" thickBot="1" x14ac:dyDescent="0.4">
      <c r="B39" s="92"/>
      <c r="C39" s="93"/>
      <c r="D39" s="347"/>
      <c r="E39" s="348"/>
      <c r="F39" s="348"/>
      <c r="G39" s="349"/>
      <c r="H39" s="328"/>
      <c r="I39" s="348"/>
      <c r="J39" s="348"/>
      <c r="K39" s="348"/>
      <c r="L39" s="349"/>
      <c r="M39" s="330"/>
      <c r="N39" s="332"/>
      <c r="O39" s="328"/>
      <c r="P39" s="328"/>
      <c r="Q39" s="328"/>
      <c r="R39" s="328"/>
      <c r="S39" s="328"/>
      <c r="T39" s="328"/>
      <c r="U39" s="328"/>
      <c r="V39" s="328"/>
      <c r="W39" s="330"/>
      <c r="X39" s="332"/>
      <c r="Y39" s="328"/>
      <c r="Z39" s="328"/>
      <c r="AA39" s="328"/>
      <c r="AB39" s="328"/>
      <c r="AC39" s="328"/>
      <c r="AD39" s="328"/>
      <c r="AE39" s="328"/>
      <c r="AF39" s="328"/>
      <c r="AG39" s="330"/>
      <c r="AH39" s="332"/>
      <c r="AI39" s="328"/>
      <c r="AJ39" s="328"/>
      <c r="AK39" s="328"/>
      <c r="AL39" s="328"/>
      <c r="AM39" s="328"/>
      <c r="AN39" s="328"/>
      <c r="AO39" s="328"/>
      <c r="AP39" s="328"/>
      <c r="AQ39" s="330"/>
      <c r="AR39" s="332"/>
      <c r="AS39" s="328"/>
      <c r="AT39" s="328"/>
      <c r="AU39" s="328"/>
      <c r="AV39" s="328"/>
      <c r="AW39" s="328"/>
      <c r="AX39" s="328"/>
      <c r="AY39" s="328"/>
      <c r="AZ39" s="328"/>
      <c r="BA39" s="328"/>
      <c r="BB39" s="332"/>
      <c r="BC39" s="328"/>
      <c r="BD39" s="328"/>
      <c r="BE39" s="328"/>
      <c r="BF39" s="328"/>
      <c r="BG39" s="328"/>
      <c r="BH39" s="328"/>
      <c r="BI39" s="328"/>
      <c r="BJ39" s="328"/>
      <c r="BK39" s="330"/>
      <c r="BL39" s="347"/>
      <c r="BM39" s="348"/>
      <c r="BN39" s="328"/>
      <c r="BO39" s="330"/>
      <c r="BP39" s="362"/>
      <c r="BQ39" s="388"/>
      <c r="BR39" s="560"/>
      <c r="BS39" s="348"/>
      <c r="BT39" s="348"/>
      <c r="BU39" s="334"/>
      <c r="BW39" s="81"/>
    </row>
    <row r="40" spans="2:75" s="436" customFormat="1" ht="21.75" customHeight="1" thickBot="1" x14ac:dyDescent="0.4">
      <c r="B40" s="95" t="s">
        <v>685</v>
      </c>
      <c r="C40" s="365"/>
      <c r="D40" s="426">
        <f t="shared" ref="D40:AI40" si="70">SUM(D38:D38,D36)</f>
        <v>0</v>
      </c>
      <c r="E40" s="425">
        <f t="shared" si="70"/>
        <v>0</v>
      </c>
      <c r="F40" s="425">
        <f t="shared" si="70"/>
        <v>0</v>
      </c>
      <c r="G40" s="433">
        <f t="shared" si="70"/>
        <v>-285388.05361536331</v>
      </c>
      <c r="H40" s="368">
        <f t="shared" si="70"/>
        <v>-285388.05361536331</v>
      </c>
      <c r="I40" s="425">
        <f t="shared" si="70"/>
        <v>0</v>
      </c>
      <c r="J40" s="425">
        <f t="shared" si="70"/>
        <v>0</v>
      </c>
      <c r="K40" s="425">
        <f t="shared" si="70"/>
        <v>0</v>
      </c>
      <c r="L40" s="433">
        <f t="shared" si="70"/>
        <v>583487.95324391429</v>
      </c>
      <c r="M40" s="369">
        <f t="shared" si="70"/>
        <v>583487.95324391429</v>
      </c>
      <c r="N40" s="370">
        <f t="shared" si="70"/>
        <v>-285388.05361536331</v>
      </c>
      <c r="O40" s="368">
        <f t="shared" si="70"/>
        <v>-20377084.636422932</v>
      </c>
      <c r="P40" s="368">
        <f t="shared" si="70"/>
        <v>0</v>
      </c>
      <c r="Q40" s="368">
        <f t="shared" si="70"/>
        <v>0</v>
      </c>
      <c r="R40" s="368">
        <f t="shared" si="70"/>
        <v>-20662472.690038294</v>
      </c>
      <c r="S40" s="368">
        <f t="shared" si="70"/>
        <v>583487.95324391429</v>
      </c>
      <c r="T40" s="368">
        <f t="shared" si="70"/>
        <v>-117218.44756888648</v>
      </c>
      <c r="U40" s="368">
        <f t="shared" si="70"/>
        <v>0</v>
      </c>
      <c r="V40" s="368">
        <f t="shared" si="70"/>
        <v>0</v>
      </c>
      <c r="W40" s="369">
        <f t="shared" si="70"/>
        <v>466269.50567502767</v>
      </c>
      <c r="X40" s="370">
        <f t="shared" si="70"/>
        <v>-20662472.690038294</v>
      </c>
      <c r="Y40" s="368">
        <f t="shared" si="70"/>
        <v>-9291766.461520737</v>
      </c>
      <c r="Z40" s="368">
        <f t="shared" si="70"/>
        <v>0</v>
      </c>
      <c r="AA40" s="368">
        <f t="shared" si="70"/>
        <v>0</v>
      </c>
      <c r="AB40" s="368">
        <f t="shared" si="70"/>
        <v>-29954239.151559032</v>
      </c>
      <c r="AC40" s="368">
        <f t="shared" si="70"/>
        <v>466269.50567502767</v>
      </c>
      <c r="AD40" s="368">
        <f t="shared" si="70"/>
        <v>-662491.7701180689</v>
      </c>
      <c r="AE40" s="368">
        <f t="shared" si="70"/>
        <v>0</v>
      </c>
      <c r="AF40" s="368">
        <f t="shared" si="70"/>
        <v>0</v>
      </c>
      <c r="AG40" s="369">
        <f t="shared" si="70"/>
        <v>-196222.26444304123</v>
      </c>
      <c r="AH40" s="370">
        <f t="shared" si="70"/>
        <v>-29954239.151559032</v>
      </c>
      <c r="AI40" s="368">
        <f t="shared" si="70"/>
        <v>-2384808.894440975</v>
      </c>
      <c r="AJ40" s="368">
        <f t="shared" ref="AJ40:BP40" si="71">SUM(AJ38:AJ38,AJ36)</f>
        <v>-266031.56000000145</v>
      </c>
      <c r="AK40" s="368">
        <f t="shared" si="71"/>
        <v>0</v>
      </c>
      <c r="AL40" s="368">
        <f t="shared" si="71"/>
        <v>-32073016.486000005</v>
      </c>
      <c r="AM40" s="368">
        <f t="shared" si="71"/>
        <v>-196222.26444304123</v>
      </c>
      <c r="AN40" s="368">
        <f t="shared" si="71"/>
        <v>267874.72360400017</v>
      </c>
      <c r="AO40" s="368">
        <f t="shared" si="71"/>
        <v>571877.9597280001</v>
      </c>
      <c r="AP40" s="368">
        <f t="shared" si="71"/>
        <v>0</v>
      </c>
      <c r="AQ40" s="369">
        <f t="shared" si="71"/>
        <v>-500225.50056704122</v>
      </c>
      <c r="AR40" s="370">
        <f t="shared" si="71"/>
        <v>-32073016.486000005</v>
      </c>
      <c r="AS40" s="368">
        <f t="shared" si="71"/>
        <v>-4963486.3639999963</v>
      </c>
      <c r="AT40" s="368">
        <f t="shared" si="71"/>
        <v>0</v>
      </c>
      <c r="AU40" s="368">
        <f t="shared" si="71"/>
        <v>0</v>
      </c>
      <c r="AV40" s="368">
        <f t="shared" si="71"/>
        <v>-37036502.850000009</v>
      </c>
      <c r="AW40" s="368">
        <f t="shared" si="71"/>
        <v>-500225.50056704122</v>
      </c>
      <c r="AX40" s="368">
        <f t="shared" si="71"/>
        <v>-2057749.13</v>
      </c>
      <c r="AY40" s="368">
        <f t="shared" si="71"/>
        <v>0</v>
      </c>
      <c r="AZ40" s="368">
        <f t="shared" si="71"/>
        <v>0</v>
      </c>
      <c r="BA40" s="368">
        <f t="shared" si="71"/>
        <v>-2557974.6305670412</v>
      </c>
      <c r="BB40" s="370">
        <f t="shared" si="71"/>
        <v>-37036502.850000009</v>
      </c>
      <c r="BC40" s="368">
        <f t="shared" si="71"/>
        <v>0</v>
      </c>
      <c r="BD40" s="368">
        <f t="shared" si="71"/>
        <v>-21420529.239999998</v>
      </c>
      <c r="BE40" s="368">
        <f t="shared" si="71"/>
        <v>0</v>
      </c>
      <c r="BF40" s="368">
        <f t="shared" si="71"/>
        <v>-15615973.610000011</v>
      </c>
      <c r="BG40" s="368">
        <f t="shared" si="71"/>
        <v>-2557974.6305670412</v>
      </c>
      <c r="BH40" s="368">
        <f t="shared" si="71"/>
        <v>-150059.55791099998</v>
      </c>
      <c r="BI40" s="368">
        <f t="shared" si="71"/>
        <v>-294532.27704999998</v>
      </c>
      <c r="BJ40" s="368">
        <f t="shared" si="71"/>
        <v>0</v>
      </c>
      <c r="BK40" s="369">
        <f t="shared" si="71"/>
        <v>-2413501.9114280413</v>
      </c>
      <c r="BL40" s="424">
        <f t="shared" si="71"/>
        <v>0</v>
      </c>
      <c r="BM40" s="425">
        <f t="shared" si="71"/>
        <v>0</v>
      </c>
      <c r="BN40" s="368">
        <f t="shared" si="71"/>
        <v>-15615973.610000011</v>
      </c>
      <c r="BO40" s="369">
        <f t="shared" si="71"/>
        <v>-2413501.9114280413</v>
      </c>
      <c r="BP40" s="418">
        <f t="shared" si="71"/>
        <v>-89011.049576999969</v>
      </c>
      <c r="BQ40" s="418">
        <f>SUM(BQ38:BQ38,BQ36)</f>
        <v>-2502512.9610050414</v>
      </c>
      <c r="BR40" s="563">
        <f>SUM(BR38:BR38,BR36)</f>
        <v>-18134922.629488003</v>
      </c>
      <c r="BS40" s="425"/>
      <c r="BT40" s="437"/>
      <c r="BU40" s="438"/>
      <c r="BW40" s="81"/>
    </row>
    <row r="41" spans="2:75" s="371" customFormat="1" ht="21.75" customHeight="1" thickBot="1" x14ac:dyDescent="0.4">
      <c r="B41" s="95" t="s">
        <v>195</v>
      </c>
      <c r="C41" s="365"/>
      <c r="D41" s="417"/>
      <c r="E41" s="416"/>
      <c r="F41" s="416"/>
      <c r="G41" s="367"/>
      <c r="H41" s="368"/>
      <c r="I41" s="416"/>
      <c r="J41" s="416"/>
      <c r="K41" s="416"/>
      <c r="L41" s="367"/>
      <c r="M41" s="369"/>
      <c r="N41" s="370"/>
      <c r="O41" s="368"/>
      <c r="P41" s="368"/>
      <c r="Q41" s="368"/>
      <c r="R41" s="368"/>
      <c r="S41" s="368"/>
      <c r="T41" s="368"/>
      <c r="U41" s="368"/>
      <c r="V41" s="368"/>
      <c r="W41" s="369"/>
      <c r="X41" s="370"/>
      <c r="Y41" s="368"/>
      <c r="Z41" s="368"/>
      <c r="AA41" s="368"/>
      <c r="AB41" s="368"/>
      <c r="AC41" s="368"/>
      <c r="AD41" s="368"/>
      <c r="AE41" s="368"/>
      <c r="AF41" s="368"/>
      <c r="AG41" s="369"/>
      <c r="AH41" s="370"/>
      <c r="AI41" s="368"/>
      <c r="AJ41" s="368"/>
      <c r="AK41" s="368"/>
      <c r="AL41" s="368">
        <f>AL40+'2a. Continuity Schedule'!G33</f>
        <v>-61542758.128299996</v>
      </c>
      <c r="AM41" s="368"/>
      <c r="AN41" s="368"/>
      <c r="AO41" s="368"/>
      <c r="AP41" s="368"/>
      <c r="AQ41" s="368">
        <f>AQ40+'2a. Continuity Schedule'!L33</f>
        <v>3684472.1294329604</v>
      </c>
      <c r="AR41" s="370"/>
      <c r="AS41" s="368"/>
      <c r="AT41" s="368"/>
      <c r="AU41" s="368"/>
      <c r="AV41" s="368">
        <f>AV40+'2a. Continuity Schedule'!R33</f>
        <v>-132417046.59229998</v>
      </c>
      <c r="AW41" s="368"/>
      <c r="AX41" s="368"/>
      <c r="AY41" s="368"/>
      <c r="AZ41" s="368"/>
      <c r="BA41" s="368">
        <f>BA40+'2a. Continuity Schedule'!W33</f>
        <v>-2745992.9905670397</v>
      </c>
      <c r="BB41" s="370"/>
      <c r="BC41" s="368"/>
      <c r="BD41" s="368"/>
      <c r="BE41" s="368"/>
      <c r="BF41" s="368">
        <f>BF40+'2a. Continuity Schedule'!AB33</f>
        <v>-74969133.482977897</v>
      </c>
      <c r="BG41" s="368"/>
      <c r="BH41" s="368"/>
      <c r="BI41" s="368"/>
      <c r="BJ41" s="368"/>
      <c r="BK41" s="369">
        <f>BK40+'2a. Continuity Schedule'!AG33</f>
        <v>-6674770.6615277212</v>
      </c>
      <c r="BL41" s="415"/>
      <c r="BM41" s="416"/>
      <c r="BN41" s="422">
        <f>BN40+'2a. Continuity Schedule'!AJ33</f>
        <v>-74969133.482977897</v>
      </c>
      <c r="BO41" s="369">
        <f>BO40+'2a. Continuity Schedule'!AK33</f>
        <v>-6674770.6615277212</v>
      </c>
      <c r="BP41" s="418"/>
      <c r="BQ41" s="435"/>
      <c r="BR41" s="564">
        <f>BR40+'2a. Continuity Schedule'!AN33</f>
        <v>-87684599.384155542</v>
      </c>
      <c r="BS41" s="416"/>
      <c r="BT41" s="366"/>
      <c r="BU41" s="439"/>
      <c r="BW41" s="81"/>
    </row>
    <row r="42" spans="2:75" s="94" customFormat="1" ht="15" thickBot="1" x14ac:dyDescent="0.4">
      <c r="B42" s="92"/>
      <c r="C42" s="93"/>
      <c r="D42" s="347"/>
      <c r="E42" s="348"/>
      <c r="F42" s="348"/>
      <c r="G42" s="349"/>
      <c r="H42" s="328"/>
      <c r="I42" s="348"/>
      <c r="J42" s="348"/>
      <c r="K42" s="348"/>
      <c r="L42" s="349"/>
      <c r="M42" s="330"/>
      <c r="N42" s="332"/>
      <c r="O42" s="328"/>
      <c r="P42" s="328"/>
      <c r="Q42" s="328"/>
      <c r="R42" s="328"/>
      <c r="S42" s="328"/>
      <c r="T42" s="328"/>
      <c r="U42" s="328"/>
      <c r="V42" s="328"/>
      <c r="W42" s="330"/>
      <c r="X42" s="332"/>
      <c r="Y42" s="328"/>
      <c r="Z42" s="328"/>
      <c r="AA42" s="328"/>
      <c r="AB42" s="328"/>
      <c r="AC42" s="328"/>
      <c r="AD42" s="328"/>
      <c r="AE42" s="328"/>
      <c r="AF42" s="328"/>
      <c r="AG42" s="330"/>
      <c r="AH42" s="332"/>
      <c r="AI42" s="328"/>
      <c r="AJ42" s="328"/>
      <c r="AK42" s="328"/>
      <c r="AL42" s="328"/>
      <c r="AM42" s="328"/>
      <c r="AN42" s="328"/>
      <c r="AO42" s="328"/>
      <c r="AP42" s="328"/>
      <c r="AQ42" s="330"/>
      <c r="AR42" s="332"/>
      <c r="AS42" s="328"/>
      <c r="AT42" s="328"/>
      <c r="AU42" s="328"/>
      <c r="AV42" s="328"/>
      <c r="AW42" s="328"/>
      <c r="AX42" s="328"/>
      <c r="AY42" s="328"/>
      <c r="AZ42" s="328"/>
      <c r="BA42" s="328"/>
      <c r="BB42" s="332"/>
      <c r="BC42" s="328"/>
      <c r="BD42" s="328"/>
      <c r="BE42" s="328"/>
      <c r="BF42" s="328"/>
      <c r="BG42" s="328"/>
      <c r="BH42" s="328"/>
      <c r="BI42" s="328"/>
      <c r="BJ42" s="328"/>
      <c r="BK42" s="330"/>
      <c r="BL42" s="347"/>
      <c r="BM42" s="348"/>
      <c r="BN42" s="328"/>
      <c r="BO42" s="330"/>
      <c r="BP42" s="362"/>
      <c r="BQ42" s="388"/>
      <c r="BR42" s="560"/>
      <c r="BS42" s="348"/>
      <c r="BT42" s="348"/>
      <c r="BU42" s="334"/>
      <c r="BW42" s="81"/>
    </row>
    <row r="43" spans="2:75" s="94" customFormat="1" ht="15" thickBot="1" x14ac:dyDescent="0.4">
      <c r="B43" s="92"/>
      <c r="C43" s="93"/>
      <c r="D43" s="347"/>
      <c r="E43" s="348"/>
      <c r="F43" s="348"/>
      <c r="G43" s="349"/>
      <c r="H43" s="328"/>
      <c r="I43" s="348"/>
      <c r="J43" s="348"/>
      <c r="K43" s="348"/>
      <c r="L43" s="349"/>
      <c r="M43" s="330"/>
      <c r="N43" s="332"/>
      <c r="O43" s="328"/>
      <c r="P43" s="328"/>
      <c r="Q43" s="328"/>
      <c r="R43" s="328"/>
      <c r="S43" s="328"/>
      <c r="T43" s="328"/>
      <c r="U43" s="328"/>
      <c r="V43" s="328"/>
      <c r="W43" s="330"/>
      <c r="X43" s="332"/>
      <c r="Y43" s="328"/>
      <c r="Z43" s="328"/>
      <c r="AA43" s="328"/>
      <c r="AB43" s="328"/>
      <c r="AC43" s="328"/>
      <c r="AD43" s="328"/>
      <c r="AE43" s="328"/>
      <c r="AF43" s="328"/>
      <c r="AG43" s="330"/>
      <c r="AH43" s="332"/>
      <c r="AI43" s="328"/>
      <c r="AJ43" s="328"/>
      <c r="AK43" s="328"/>
      <c r="AL43" s="328"/>
      <c r="AM43" s="328"/>
      <c r="AN43" s="328"/>
      <c r="AO43" s="328"/>
      <c r="AP43" s="328"/>
      <c r="AQ43" s="330"/>
      <c r="AR43" s="332"/>
      <c r="AS43" s="328"/>
      <c r="AT43" s="328"/>
      <c r="AU43" s="328"/>
      <c r="AV43" s="328"/>
      <c r="AW43" s="328"/>
      <c r="AX43" s="328"/>
      <c r="AY43" s="328"/>
      <c r="AZ43" s="328"/>
      <c r="BA43" s="328"/>
      <c r="BB43" s="332"/>
      <c r="BC43" s="328"/>
      <c r="BD43" s="328"/>
      <c r="BE43" s="328"/>
      <c r="BF43" s="328"/>
      <c r="BG43" s="328"/>
      <c r="BH43" s="328"/>
      <c r="BI43" s="328"/>
      <c r="BJ43" s="328"/>
      <c r="BK43" s="330"/>
      <c r="BL43" s="347"/>
      <c r="BM43" s="348"/>
      <c r="BN43" s="328"/>
      <c r="BO43" s="330"/>
      <c r="BP43" s="362"/>
      <c r="BQ43" s="388"/>
      <c r="BR43" s="560"/>
      <c r="BS43" s="348"/>
      <c r="BT43" s="348"/>
      <c r="BU43" s="334"/>
      <c r="BW43" s="81"/>
    </row>
    <row r="44" spans="2:75" ht="19.5" customHeight="1" thickBot="1" x14ac:dyDescent="0.4">
      <c r="B44" s="97" t="s">
        <v>196</v>
      </c>
      <c r="C44" s="98">
        <v>1568</v>
      </c>
      <c r="D44" s="344"/>
      <c r="E44" s="60"/>
      <c r="F44" s="60"/>
      <c r="G44" s="339"/>
      <c r="H44" s="328">
        <f>D44+E44-F44+G44</f>
        <v>0</v>
      </c>
      <c r="I44" s="60"/>
      <c r="J44" s="60"/>
      <c r="K44" s="60"/>
      <c r="L44" s="339"/>
      <c r="M44" s="330">
        <f>I44+J44-K44+L44</f>
        <v>0</v>
      </c>
      <c r="N44" s="454">
        <f>H44</f>
        <v>0</v>
      </c>
      <c r="O44" s="339"/>
      <c r="P44" s="339"/>
      <c r="Q44" s="339"/>
      <c r="R44" s="328">
        <f t="shared" ref="R44" si="72">N44+O44-P44+Q44</f>
        <v>0</v>
      </c>
      <c r="S44" s="458">
        <f>M44</f>
        <v>0</v>
      </c>
      <c r="T44" s="339"/>
      <c r="U44" s="339"/>
      <c r="V44" s="339"/>
      <c r="W44" s="330">
        <f>S44+T44-U44+V44</f>
        <v>0</v>
      </c>
      <c r="X44" s="331">
        <f>R44</f>
        <v>0</v>
      </c>
      <c r="Y44" s="339"/>
      <c r="Z44" s="339"/>
      <c r="AA44" s="339"/>
      <c r="AB44" s="328">
        <f t="shared" ref="AB44" si="73">X44+Y44-Z44+AA44</f>
        <v>0</v>
      </c>
      <c r="AC44" s="329">
        <f>W44</f>
        <v>0</v>
      </c>
      <c r="AD44" s="339"/>
      <c r="AE44" s="339"/>
      <c r="AF44" s="339"/>
      <c r="AG44" s="330">
        <f>AC44+AD44-AE44+AF44</f>
        <v>0</v>
      </c>
      <c r="AH44" s="454">
        <f>AB44</f>
        <v>0</v>
      </c>
      <c r="AI44" s="339"/>
      <c r="AJ44" s="339"/>
      <c r="AK44" s="339"/>
      <c r="AL44" s="328">
        <f t="shared" ref="AL44" si="74">AH44+AI44-AJ44+AK44</f>
        <v>0</v>
      </c>
      <c r="AM44" s="329">
        <f>AG44</f>
        <v>0</v>
      </c>
      <c r="AN44" s="339"/>
      <c r="AO44" s="339"/>
      <c r="AP44" s="339"/>
      <c r="AQ44" s="330">
        <f>AM44+AN44-AO44+AP44</f>
        <v>0</v>
      </c>
      <c r="AR44" s="331">
        <f>AL44</f>
        <v>0</v>
      </c>
      <c r="AS44" s="339"/>
      <c r="AT44" s="339"/>
      <c r="AU44" s="339"/>
      <c r="AV44" s="328">
        <f t="shared" ref="AV44" si="75">AR44+AS44-AT44+AU44</f>
        <v>0</v>
      </c>
      <c r="AW44" s="329">
        <f>AQ44</f>
        <v>0</v>
      </c>
      <c r="AX44" s="339"/>
      <c r="AY44" s="339"/>
      <c r="AZ44" s="339"/>
      <c r="BA44" s="328">
        <f>AW44+AX44-AY44+AZ44</f>
        <v>0</v>
      </c>
      <c r="BB44" s="331">
        <f>AV44</f>
        <v>0</v>
      </c>
      <c r="BC44" s="339"/>
      <c r="BD44" s="339"/>
      <c r="BE44" s="339"/>
      <c r="BF44" s="328">
        <f t="shared" ref="BF44" si="76">BB44+BC44-BD44+BE44</f>
        <v>0</v>
      </c>
      <c r="BG44" s="329">
        <f>BA44</f>
        <v>0</v>
      </c>
      <c r="BH44" s="339"/>
      <c r="BI44" s="339"/>
      <c r="BJ44" s="339"/>
      <c r="BK44" s="330">
        <f>BG44+BH44-BI44+BJ44</f>
        <v>0</v>
      </c>
      <c r="BL44" s="398"/>
      <c r="BM44" s="397"/>
      <c r="BN44" s="529">
        <f>BF44-BL44</f>
        <v>0</v>
      </c>
      <c r="BO44" s="531">
        <f>BK44-BM44</f>
        <v>0</v>
      </c>
      <c r="BP44" s="574"/>
      <c r="BQ44" s="363">
        <f t="shared" ref="BQ44" si="77">BO44+BP44</f>
        <v>0</v>
      </c>
      <c r="BR44" s="559">
        <f>SUM(BN44:BP44)</f>
        <v>0</v>
      </c>
      <c r="BS44" s="555"/>
      <c r="BT44" s="382"/>
      <c r="BU44" s="334"/>
      <c r="BW44" s="81"/>
    </row>
    <row r="45" spans="2:75" s="94" customFormat="1" ht="15" thickBot="1" x14ac:dyDescent="0.4">
      <c r="B45" s="99"/>
      <c r="C45" s="100"/>
      <c r="D45" s="347"/>
      <c r="E45" s="348"/>
      <c r="F45" s="348"/>
      <c r="G45" s="349"/>
      <c r="H45" s="328"/>
      <c r="I45" s="348"/>
      <c r="J45" s="348"/>
      <c r="K45" s="348"/>
      <c r="L45" s="349"/>
      <c r="M45" s="330"/>
      <c r="N45" s="332"/>
      <c r="O45" s="328"/>
      <c r="P45" s="328"/>
      <c r="Q45" s="328"/>
      <c r="R45" s="328"/>
      <c r="S45" s="328"/>
      <c r="T45" s="328"/>
      <c r="U45" s="328"/>
      <c r="V45" s="328"/>
      <c r="W45" s="330"/>
      <c r="X45" s="332"/>
      <c r="Y45" s="328"/>
      <c r="Z45" s="328"/>
      <c r="AA45" s="328"/>
      <c r="AB45" s="328"/>
      <c r="AC45" s="328"/>
      <c r="AD45" s="328"/>
      <c r="AE45" s="328"/>
      <c r="AF45" s="328"/>
      <c r="AG45" s="330"/>
      <c r="AH45" s="332"/>
      <c r="AI45" s="328"/>
      <c r="AJ45" s="328"/>
      <c r="AK45" s="328"/>
      <c r="AL45" s="328"/>
      <c r="AM45" s="328"/>
      <c r="AN45" s="328"/>
      <c r="AO45" s="328"/>
      <c r="AP45" s="328"/>
      <c r="AQ45" s="330"/>
      <c r="AR45" s="332"/>
      <c r="AS45" s="328"/>
      <c r="AT45" s="328"/>
      <c r="AU45" s="328"/>
      <c r="AV45" s="328"/>
      <c r="AW45" s="328"/>
      <c r="AX45" s="328"/>
      <c r="AY45" s="328"/>
      <c r="AZ45" s="328"/>
      <c r="BA45" s="328"/>
      <c r="BB45" s="332"/>
      <c r="BC45" s="328"/>
      <c r="BD45" s="328"/>
      <c r="BE45" s="328"/>
      <c r="BF45" s="328"/>
      <c r="BG45" s="328"/>
      <c r="BH45" s="328"/>
      <c r="BI45" s="328"/>
      <c r="BJ45" s="328"/>
      <c r="BK45" s="330"/>
      <c r="BL45" s="347"/>
      <c r="BM45" s="348"/>
      <c r="BN45" s="328"/>
      <c r="BO45" s="330"/>
      <c r="BP45" s="362"/>
      <c r="BQ45" s="388"/>
      <c r="BR45" s="560"/>
      <c r="BS45" s="348"/>
      <c r="BT45" s="348"/>
      <c r="BU45" s="334"/>
      <c r="BW45" s="81"/>
    </row>
    <row r="46" spans="2:75" s="94" customFormat="1" ht="15" thickBot="1" x14ac:dyDescent="0.4">
      <c r="B46" s="99"/>
      <c r="C46" s="100"/>
      <c r="D46" s="347"/>
      <c r="E46" s="348"/>
      <c r="F46" s="348"/>
      <c r="G46" s="349"/>
      <c r="H46" s="328"/>
      <c r="I46" s="348"/>
      <c r="J46" s="348"/>
      <c r="K46" s="348"/>
      <c r="L46" s="349"/>
      <c r="M46" s="330"/>
      <c r="N46" s="332"/>
      <c r="O46" s="328"/>
      <c r="P46" s="328"/>
      <c r="Q46" s="328"/>
      <c r="R46" s="328"/>
      <c r="S46" s="328"/>
      <c r="T46" s="328"/>
      <c r="U46" s="328"/>
      <c r="V46" s="328"/>
      <c r="W46" s="330"/>
      <c r="X46" s="332"/>
      <c r="Y46" s="328"/>
      <c r="Z46" s="328"/>
      <c r="AA46" s="328"/>
      <c r="AB46" s="328"/>
      <c r="AC46" s="328"/>
      <c r="AD46" s="328"/>
      <c r="AE46" s="328"/>
      <c r="AF46" s="328"/>
      <c r="AG46" s="330"/>
      <c r="AH46" s="332"/>
      <c r="AI46" s="328"/>
      <c r="AJ46" s="328"/>
      <c r="AK46" s="328"/>
      <c r="AL46" s="328"/>
      <c r="AM46" s="328"/>
      <c r="AN46" s="328"/>
      <c r="AO46" s="328"/>
      <c r="AP46" s="328"/>
      <c r="AQ46" s="330"/>
      <c r="AR46" s="332"/>
      <c r="AS46" s="328"/>
      <c r="AT46" s="328"/>
      <c r="AU46" s="328"/>
      <c r="AV46" s="328"/>
      <c r="AW46" s="328"/>
      <c r="AX46" s="328"/>
      <c r="AY46" s="328"/>
      <c r="AZ46" s="328"/>
      <c r="BA46" s="328"/>
      <c r="BB46" s="332"/>
      <c r="BC46" s="328"/>
      <c r="BD46" s="328"/>
      <c r="BE46" s="328"/>
      <c r="BF46" s="328"/>
      <c r="BG46" s="328"/>
      <c r="BH46" s="328"/>
      <c r="BI46" s="328"/>
      <c r="BJ46" s="328"/>
      <c r="BK46" s="330"/>
      <c r="BL46" s="347"/>
      <c r="BM46" s="348"/>
      <c r="BN46" s="328"/>
      <c r="BO46" s="330"/>
      <c r="BP46" s="362"/>
      <c r="BQ46" s="388"/>
      <c r="BR46" s="560"/>
      <c r="BS46" s="348"/>
      <c r="BT46" s="348"/>
      <c r="BU46" s="334"/>
      <c r="BW46" s="81"/>
    </row>
    <row r="47" spans="2:75" s="430" customFormat="1" ht="21.75" customHeight="1" thickBot="1" x14ac:dyDescent="0.4">
      <c r="B47" s="542" t="s">
        <v>716</v>
      </c>
      <c r="C47" s="365"/>
      <c r="D47" s="431"/>
      <c r="E47" s="432"/>
      <c r="F47" s="432"/>
      <c r="G47" s="433">
        <f>G40+G44</f>
        <v>-285388.05361536331</v>
      </c>
      <c r="H47" s="368">
        <f>H40+H44</f>
        <v>-285388.05361536331</v>
      </c>
      <c r="I47" s="432"/>
      <c r="J47" s="432"/>
      <c r="K47" s="432"/>
      <c r="L47" s="433"/>
      <c r="M47" s="369">
        <f t="shared" ref="M47" si="78">M40+M44</f>
        <v>583487.95324391429</v>
      </c>
      <c r="N47" s="370">
        <f t="shared" ref="N47:T47" si="79">N40+N44</f>
        <v>-285388.05361536331</v>
      </c>
      <c r="O47" s="368">
        <f t="shared" si="79"/>
        <v>-20377084.636422932</v>
      </c>
      <c r="P47" s="368">
        <f t="shared" si="79"/>
        <v>0</v>
      </c>
      <c r="Q47" s="368">
        <f t="shared" si="79"/>
        <v>0</v>
      </c>
      <c r="R47" s="368">
        <f t="shared" si="79"/>
        <v>-20662472.690038294</v>
      </c>
      <c r="S47" s="368">
        <f t="shared" si="79"/>
        <v>583487.95324391429</v>
      </c>
      <c r="T47" s="450">
        <f t="shared" si="79"/>
        <v>-117218.44756888648</v>
      </c>
      <c r="U47" s="368">
        <f t="shared" ref="U47:X47" si="80">U40+U44</f>
        <v>0</v>
      </c>
      <c r="V47" s="368">
        <f t="shared" si="80"/>
        <v>0</v>
      </c>
      <c r="W47" s="369">
        <f t="shared" si="80"/>
        <v>466269.50567502767</v>
      </c>
      <c r="X47" s="370">
        <f t="shared" si="80"/>
        <v>-20662472.690038294</v>
      </c>
      <c r="Y47" s="368">
        <f>Y40+Y44</f>
        <v>-9291766.461520737</v>
      </c>
      <c r="Z47" s="368">
        <f>Z40+Z44</f>
        <v>0</v>
      </c>
      <c r="AA47" s="368">
        <f>AA40+AA44</f>
        <v>0</v>
      </c>
      <c r="AB47" s="368">
        <f t="shared" ref="AB47" si="81">AB40+AB44</f>
        <v>-29954239.151559032</v>
      </c>
      <c r="AC47" s="368">
        <f>AC40+AC44</f>
        <v>466269.50567502767</v>
      </c>
      <c r="AD47" s="368">
        <f>AD40+AD44</f>
        <v>-662491.7701180689</v>
      </c>
      <c r="AE47" s="368">
        <f t="shared" ref="AE47:AH47" si="82">AE40+AE44</f>
        <v>0</v>
      </c>
      <c r="AF47" s="368">
        <f t="shared" si="82"/>
        <v>0</v>
      </c>
      <c r="AG47" s="369">
        <f t="shared" si="82"/>
        <v>-196222.26444304123</v>
      </c>
      <c r="AH47" s="370">
        <f t="shared" si="82"/>
        <v>-29954239.151559032</v>
      </c>
      <c r="AI47" s="368">
        <f>AI40+AI44</f>
        <v>-2384808.894440975</v>
      </c>
      <c r="AJ47" s="368">
        <f>AJ40+AJ44</f>
        <v>-266031.56000000145</v>
      </c>
      <c r="AK47" s="368">
        <f>AK40+AK44</f>
        <v>0</v>
      </c>
      <c r="AL47" s="368">
        <f t="shared" ref="AL47" si="83">AL40+AL44</f>
        <v>-32073016.486000005</v>
      </c>
      <c r="AM47" s="368">
        <f>AM40+AM44</f>
        <v>-196222.26444304123</v>
      </c>
      <c r="AN47" s="368">
        <f>AN40+AN44</f>
        <v>267874.72360400017</v>
      </c>
      <c r="AO47" s="368">
        <f t="shared" ref="AO47:AR47" si="84">AO40+AO44</f>
        <v>571877.9597280001</v>
      </c>
      <c r="AP47" s="368">
        <f t="shared" si="84"/>
        <v>0</v>
      </c>
      <c r="AQ47" s="369">
        <f t="shared" si="84"/>
        <v>-500225.50056704122</v>
      </c>
      <c r="AR47" s="370">
        <f t="shared" si="84"/>
        <v>-32073016.486000005</v>
      </c>
      <c r="AS47" s="368">
        <f>AS40+AS44</f>
        <v>-4963486.3639999963</v>
      </c>
      <c r="AT47" s="368">
        <f>AT40+AT44</f>
        <v>0</v>
      </c>
      <c r="AU47" s="368">
        <f>AU40+AU44</f>
        <v>0</v>
      </c>
      <c r="AV47" s="368">
        <f t="shared" ref="AV47" si="85">AV40+AV44</f>
        <v>-37036502.850000009</v>
      </c>
      <c r="AW47" s="368">
        <f>AW40+AW44</f>
        <v>-500225.50056704122</v>
      </c>
      <c r="AX47" s="368">
        <f>AX40+AX44</f>
        <v>-2057749.13</v>
      </c>
      <c r="AY47" s="368">
        <f t="shared" ref="AY47:BB47" si="86">AY40+AY44</f>
        <v>0</v>
      </c>
      <c r="AZ47" s="368">
        <f t="shared" si="86"/>
        <v>0</v>
      </c>
      <c r="BA47" s="368">
        <f t="shared" si="86"/>
        <v>-2557974.6305670412</v>
      </c>
      <c r="BB47" s="370">
        <f t="shared" si="86"/>
        <v>-37036502.850000009</v>
      </c>
      <c r="BC47" s="368">
        <f>BC40+BC44</f>
        <v>0</v>
      </c>
      <c r="BD47" s="368">
        <f>BD40+BD44</f>
        <v>-21420529.239999998</v>
      </c>
      <c r="BE47" s="368">
        <f>BE40+BE44</f>
        <v>0</v>
      </c>
      <c r="BF47" s="368">
        <f t="shared" ref="BF47" si="87">BF40+BF44</f>
        <v>-15615973.610000011</v>
      </c>
      <c r="BG47" s="368">
        <f>BG40+BG44</f>
        <v>-2557974.6305670412</v>
      </c>
      <c r="BH47" s="368">
        <f>BH40+BH44</f>
        <v>-150059.55791099998</v>
      </c>
      <c r="BI47" s="368">
        <f t="shared" ref="BI47:BK47" si="88">BI40+BI44</f>
        <v>-294532.27704999998</v>
      </c>
      <c r="BJ47" s="368">
        <f t="shared" si="88"/>
        <v>0</v>
      </c>
      <c r="BK47" s="369">
        <f t="shared" si="88"/>
        <v>-2413501.9114280413</v>
      </c>
      <c r="BL47" s="370">
        <f t="shared" ref="BL47" si="89">BL40+BL44</f>
        <v>0</v>
      </c>
      <c r="BM47" s="368">
        <f>BM40+BM44</f>
        <v>0</v>
      </c>
      <c r="BN47" s="368">
        <f>BN40+BN44</f>
        <v>-15615973.610000011</v>
      </c>
      <c r="BO47" s="369">
        <f>SUM(BO12:BO14,BO17:BO21,BO29:BO30,BO33,BO38)</f>
        <v>-2429937.9699109998</v>
      </c>
      <c r="BP47" s="368">
        <f>SUM(BP12:BP14,BP17:BP21,BP29:BP30,BP33,BP38)</f>
        <v>-89011.049576999969</v>
      </c>
      <c r="BQ47" s="421">
        <f>BO47+BP47</f>
        <v>-2518949.0194879998</v>
      </c>
      <c r="BR47" s="369">
        <f>BN47+BQ47</f>
        <v>-18134922.62948801</v>
      </c>
      <c r="BS47" s="555"/>
      <c r="BT47" s="434"/>
      <c r="BU47" s="419"/>
      <c r="BW47" s="81"/>
    </row>
    <row r="48" spans="2:75" s="94" customFormat="1" ht="15" thickBot="1" x14ac:dyDescent="0.4">
      <c r="B48" s="92"/>
      <c r="C48" s="93"/>
      <c r="D48" s="347"/>
      <c r="E48" s="348"/>
      <c r="F48" s="348"/>
      <c r="G48" s="349"/>
      <c r="H48" s="328"/>
      <c r="I48" s="348"/>
      <c r="J48" s="348"/>
      <c r="K48" s="348"/>
      <c r="L48" s="349"/>
      <c r="M48" s="330"/>
      <c r="N48" s="332"/>
      <c r="O48" s="328"/>
      <c r="P48" s="328"/>
      <c r="Q48" s="328"/>
      <c r="R48" s="328"/>
      <c r="S48" s="328"/>
      <c r="T48" s="328"/>
      <c r="U48" s="328"/>
      <c r="V48" s="328"/>
      <c r="W48" s="330"/>
      <c r="X48" s="332"/>
      <c r="Y48" s="328"/>
      <c r="Z48" s="328"/>
      <c r="AA48" s="328"/>
      <c r="AB48" s="328"/>
      <c r="AC48" s="328"/>
      <c r="AD48" s="328"/>
      <c r="AE48" s="328"/>
      <c r="AF48" s="328"/>
      <c r="AG48" s="330"/>
      <c r="AH48" s="332"/>
      <c r="AI48" s="328"/>
      <c r="AJ48" s="328"/>
      <c r="AK48" s="328"/>
      <c r="AL48" s="328"/>
      <c r="AM48" s="328"/>
      <c r="AN48" s="328"/>
      <c r="AO48" s="328"/>
      <c r="AP48" s="328"/>
      <c r="AQ48" s="330"/>
      <c r="AR48" s="332"/>
      <c r="AS48" s="328"/>
      <c r="AT48" s="328"/>
      <c r="AU48" s="328"/>
      <c r="AV48" s="328"/>
      <c r="AW48" s="328"/>
      <c r="AX48" s="328"/>
      <c r="AY48" s="328"/>
      <c r="AZ48" s="328"/>
      <c r="BA48" s="328"/>
      <c r="BB48" s="332"/>
      <c r="BC48" s="328"/>
      <c r="BD48" s="328"/>
      <c r="BE48" s="328"/>
      <c r="BF48" s="328"/>
      <c r="BG48" s="328"/>
      <c r="BH48" s="328"/>
      <c r="BI48" s="328"/>
      <c r="BJ48" s="328"/>
      <c r="BK48" s="330"/>
      <c r="BL48" s="347"/>
      <c r="BM48" s="348"/>
      <c r="BN48" s="328"/>
      <c r="BO48" s="330"/>
      <c r="BP48" s="362"/>
      <c r="BQ48" s="388"/>
      <c r="BR48" s="560"/>
      <c r="BS48" s="348"/>
      <c r="BT48" s="348"/>
      <c r="BU48" s="334"/>
      <c r="BW48" s="81"/>
    </row>
    <row r="49" spans="2:75" ht="29" thickBot="1" x14ac:dyDescent="0.4">
      <c r="B49" s="92" t="s">
        <v>689</v>
      </c>
      <c r="C49" s="364">
        <v>1522</v>
      </c>
      <c r="D49" s="344"/>
      <c r="E49" s="60"/>
      <c r="F49" s="60"/>
      <c r="G49" s="339">
        <v>0</v>
      </c>
      <c r="H49" s="328">
        <f>D49+E49-F49+G49</f>
        <v>0</v>
      </c>
      <c r="I49" s="60"/>
      <c r="J49" s="60"/>
      <c r="K49" s="60"/>
      <c r="L49" s="339">
        <v>0</v>
      </c>
      <c r="M49" s="330">
        <v>0</v>
      </c>
      <c r="N49" s="454">
        <f>H49</f>
        <v>0</v>
      </c>
      <c r="O49" s="339"/>
      <c r="P49" s="339"/>
      <c r="Q49" s="339"/>
      <c r="R49" s="328">
        <f t="shared" ref="R49" si="90">N49+O49-P49+Q49</f>
        <v>0</v>
      </c>
      <c r="S49" s="458">
        <f>M49</f>
        <v>0</v>
      </c>
      <c r="T49" s="339"/>
      <c r="U49" s="339"/>
      <c r="V49" s="339"/>
      <c r="W49" s="330">
        <f>S49+T49-U49+V49</f>
        <v>0</v>
      </c>
      <c r="X49" s="331">
        <f>R49</f>
        <v>0</v>
      </c>
      <c r="Y49" s="339"/>
      <c r="Z49" s="339"/>
      <c r="AA49" s="339"/>
      <c r="AB49" s="328">
        <f t="shared" ref="AB49:AB63" si="91">X49+Y49-Z49+AA49</f>
        <v>0</v>
      </c>
      <c r="AC49" s="329">
        <f>W49</f>
        <v>0</v>
      </c>
      <c r="AD49" s="339"/>
      <c r="AE49" s="339"/>
      <c r="AF49" s="339"/>
      <c r="AG49" s="330">
        <f>AC49+AD49-AE49+AF49</f>
        <v>0</v>
      </c>
      <c r="AH49" s="454">
        <f>AB49</f>
        <v>0</v>
      </c>
      <c r="AI49" s="339"/>
      <c r="AJ49" s="339"/>
      <c r="AK49" s="339"/>
      <c r="AL49" s="328">
        <f t="shared" ref="AL49:AL63" si="92">AH49+AI49-AJ49+AK49</f>
        <v>0</v>
      </c>
      <c r="AM49" s="329">
        <f>AG49</f>
        <v>0</v>
      </c>
      <c r="AN49" s="339"/>
      <c r="AO49" s="339"/>
      <c r="AP49" s="339"/>
      <c r="AQ49" s="330">
        <f>AM49+AN49-AO49+AP49</f>
        <v>0</v>
      </c>
      <c r="AR49" s="331">
        <f>AL49</f>
        <v>0</v>
      </c>
      <c r="AS49" s="339">
        <v>35945564.579999998</v>
      </c>
      <c r="AT49" s="339"/>
      <c r="AU49" s="339"/>
      <c r="AV49" s="328">
        <f t="shared" ref="AV49:AV63" si="93">AR49+AS49-AT49+AU49</f>
        <v>35945564.579999998</v>
      </c>
      <c r="AW49" s="329">
        <f>AQ49</f>
        <v>0</v>
      </c>
      <c r="AX49" s="339"/>
      <c r="AY49" s="339"/>
      <c r="AZ49" s="339"/>
      <c r="BA49" s="328">
        <f>AW49+AX49-AY49+AZ49</f>
        <v>0</v>
      </c>
      <c r="BB49" s="331">
        <f>AV49</f>
        <v>35945564.579999998</v>
      </c>
      <c r="BC49" s="339"/>
      <c r="BD49" s="339"/>
      <c r="BE49" s="339"/>
      <c r="BF49" s="328">
        <f t="shared" ref="BF49:BF63" si="94">BB49+BC49-BD49+BE49</f>
        <v>35945564.579999998</v>
      </c>
      <c r="BG49" s="329">
        <f>BA49</f>
        <v>0</v>
      </c>
      <c r="BH49" s="339"/>
      <c r="BI49" s="339"/>
      <c r="BJ49" s="339"/>
      <c r="BK49" s="330">
        <f>BG49+BH49-BI49+BJ49</f>
        <v>0</v>
      </c>
      <c r="BL49" s="398"/>
      <c r="BM49" s="397"/>
      <c r="BN49" s="529">
        <f>BF49-BL49</f>
        <v>35945564.579999998</v>
      </c>
      <c r="BO49" s="531">
        <f>BK49-BM49</f>
        <v>0</v>
      </c>
      <c r="BP49" s="574"/>
      <c r="BQ49" s="363">
        <f>BO49+BP49</f>
        <v>0</v>
      </c>
      <c r="BR49" s="559">
        <f t="shared" ref="BR49:BR51" si="95">IF(BS49="Yes", SUM(BN49:BP49), 0)</f>
        <v>0</v>
      </c>
      <c r="BS49" s="555" t="s">
        <v>665</v>
      </c>
      <c r="BT49" s="382">
        <v>35945564.579999998</v>
      </c>
      <c r="BU49" s="334">
        <f>BT49-SUM(AV49,BA49)</f>
        <v>0</v>
      </c>
      <c r="BW49" s="81"/>
    </row>
    <row r="50" spans="2:75" ht="15" hidden="1" thickBot="1" x14ac:dyDescent="0.4">
      <c r="B50" s="92" t="s">
        <v>197</v>
      </c>
      <c r="C50" s="90">
        <v>1531</v>
      </c>
      <c r="D50" s="344"/>
      <c r="E50" s="60"/>
      <c r="F50" s="60"/>
      <c r="G50" s="339">
        <v>0</v>
      </c>
      <c r="H50" s="328">
        <f t="shared" ref="H50:H59" si="96">D50+E50-F50+G50</f>
        <v>0</v>
      </c>
      <c r="I50" s="60"/>
      <c r="J50" s="60"/>
      <c r="K50" s="60"/>
      <c r="L50" s="339"/>
      <c r="M50" s="330">
        <f t="shared" ref="M50:M59" si="97">I50+J50-K50+L50</f>
        <v>0</v>
      </c>
      <c r="N50" s="454">
        <f t="shared" ref="N50:N60" si="98">H50</f>
        <v>0</v>
      </c>
      <c r="O50" s="339"/>
      <c r="P50" s="339"/>
      <c r="Q50" s="339"/>
      <c r="R50" s="328">
        <f t="shared" ref="R50:R63" si="99">N50+O50-P50+Q50</f>
        <v>0</v>
      </c>
      <c r="S50" s="458">
        <f t="shared" ref="S50:S63" si="100">M50</f>
        <v>0</v>
      </c>
      <c r="T50" s="339"/>
      <c r="U50" s="339"/>
      <c r="V50" s="339"/>
      <c r="W50" s="330">
        <f t="shared" ref="W50:W63" si="101">S50+T50-U50+V50</f>
        <v>0</v>
      </c>
      <c r="X50" s="331">
        <f t="shared" ref="X50:X60" si="102">R50</f>
        <v>0</v>
      </c>
      <c r="Y50" s="339"/>
      <c r="Z50" s="339"/>
      <c r="AA50" s="339"/>
      <c r="AB50" s="328">
        <f t="shared" si="91"/>
        <v>0</v>
      </c>
      <c r="AC50" s="329">
        <f t="shared" ref="AC50:AC63" si="103">W50</f>
        <v>0</v>
      </c>
      <c r="AD50" s="339"/>
      <c r="AE50" s="339"/>
      <c r="AF50" s="339"/>
      <c r="AG50" s="330">
        <f t="shared" ref="AG50:AG63" si="104">AC50+AD50-AE50+AF50</f>
        <v>0</v>
      </c>
      <c r="AH50" s="454">
        <f t="shared" ref="AH50:AH60" si="105">AB50</f>
        <v>0</v>
      </c>
      <c r="AI50" s="339"/>
      <c r="AJ50" s="339"/>
      <c r="AK50" s="339"/>
      <c r="AL50" s="328">
        <f t="shared" si="92"/>
        <v>0</v>
      </c>
      <c r="AM50" s="329">
        <f t="shared" ref="AM50:AM63" si="106">AG50</f>
        <v>0</v>
      </c>
      <c r="AN50" s="339"/>
      <c r="AO50" s="339"/>
      <c r="AP50" s="339"/>
      <c r="AQ50" s="330">
        <f t="shared" ref="AQ50:AQ63" si="107">AM50+AN50-AO50+AP50</f>
        <v>0</v>
      </c>
      <c r="AR50" s="331">
        <f t="shared" ref="AR50:AR60" si="108">AL50</f>
        <v>0</v>
      </c>
      <c r="AS50" s="339"/>
      <c r="AT50" s="339"/>
      <c r="AU50" s="339"/>
      <c r="AV50" s="328">
        <f t="shared" si="93"/>
        <v>0</v>
      </c>
      <c r="AW50" s="329">
        <f t="shared" ref="AW50:AW63" si="109">AQ50</f>
        <v>0</v>
      </c>
      <c r="AX50" s="339"/>
      <c r="AY50" s="339"/>
      <c r="AZ50" s="339"/>
      <c r="BA50" s="328">
        <f t="shared" ref="BA50:BA62" si="110">AW50+AX50-AY50+AZ50</f>
        <v>0</v>
      </c>
      <c r="BB50" s="331">
        <f t="shared" ref="BB50:BB60" si="111">AV50</f>
        <v>0</v>
      </c>
      <c r="BC50" s="339"/>
      <c r="BD50" s="339"/>
      <c r="BE50" s="339"/>
      <c r="BF50" s="328">
        <f t="shared" si="94"/>
        <v>0</v>
      </c>
      <c r="BG50" s="329">
        <f t="shared" ref="BG50:BG63" si="112">BA50</f>
        <v>0</v>
      </c>
      <c r="BH50" s="339"/>
      <c r="BI50" s="339"/>
      <c r="BJ50" s="339"/>
      <c r="BK50" s="330">
        <f t="shared" ref="BK50:BK64" si="113">BG50+BH50-BI50+BJ50</f>
        <v>0</v>
      </c>
      <c r="BL50" s="398"/>
      <c r="BM50" s="397"/>
      <c r="BN50" s="529">
        <f t="shared" ref="BN50:BN51" si="114">BF50-BL50</f>
        <v>0</v>
      </c>
      <c r="BO50" s="531">
        <f t="shared" ref="BO50:BO51" si="115">BK50-BM50</f>
        <v>0</v>
      </c>
      <c r="BP50" s="574"/>
      <c r="BQ50" s="363">
        <f t="shared" ref="BQ50:BQ51" si="116">BO50+BP50</f>
        <v>0</v>
      </c>
      <c r="BR50" s="559">
        <f t="shared" si="95"/>
        <v>0</v>
      </c>
      <c r="BS50" s="555"/>
      <c r="BT50" s="382"/>
      <c r="BU50" s="334"/>
      <c r="BW50" s="81"/>
    </row>
    <row r="51" spans="2:75" ht="15" hidden="1" thickBot="1" x14ac:dyDescent="0.4">
      <c r="B51" s="92" t="s">
        <v>198</v>
      </c>
      <c r="C51" s="90">
        <v>1532</v>
      </c>
      <c r="D51" s="344"/>
      <c r="E51" s="60"/>
      <c r="F51" s="60"/>
      <c r="G51" s="339">
        <v>0</v>
      </c>
      <c r="H51" s="328">
        <f t="shared" si="96"/>
        <v>0</v>
      </c>
      <c r="I51" s="60"/>
      <c r="J51" s="60"/>
      <c r="K51" s="60"/>
      <c r="L51" s="339"/>
      <c r="M51" s="330">
        <f t="shared" si="97"/>
        <v>0</v>
      </c>
      <c r="N51" s="454">
        <f t="shared" si="98"/>
        <v>0</v>
      </c>
      <c r="O51" s="339"/>
      <c r="P51" s="339"/>
      <c r="Q51" s="339"/>
      <c r="R51" s="328">
        <f t="shared" si="99"/>
        <v>0</v>
      </c>
      <c r="S51" s="458">
        <f t="shared" si="100"/>
        <v>0</v>
      </c>
      <c r="T51" s="339"/>
      <c r="U51" s="339"/>
      <c r="V51" s="339"/>
      <c r="W51" s="330">
        <f t="shared" si="101"/>
        <v>0</v>
      </c>
      <c r="X51" s="331">
        <f t="shared" si="102"/>
        <v>0</v>
      </c>
      <c r="Y51" s="339"/>
      <c r="Z51" s="339"/>
      <c r="AA51" s="339"/>
      <c r="AB51" s="328">
        <f t="shared" si="91"/>
        <v>0</v>
      </c>
      <c r="AC51" s="329">
        <f t="shared" si="103"/>
        <v>0</v>
      </c>
      <c r="AD51" s="339"/>
      <c r="AE51" s="339"/>
      <c r="AF51" s="339"/>
      <c r="AG51" s="330">
        <f t="shared" si="104"/>
        <v>0</v>
      </c>
      <c r="AH51" s="454">
        <f t="shared" si="105"/>
        <v>0</v>
      </c>
      <c r="AI51" s="339"/>
      <c r="AJ51" s="339"/>
      <c r="AK51" s="339"/>
      <c r="AL51" s="328">
        <f t="shared" si="92"/>
        <v>0</v>
      </c>
      <c r="AM51" s="329">
        <f t="shared" si="106"/>
        <v>0</v>
      </c>
      <c r="AN51" s="339"/>
      <c r="AO51" s="339"/>
      <c r="AP51" s="339"/>
      <c r="AQ51" s="330">
        <f t="shared" si="107"/>
        <v>0</v>
      </c>
      <c r="AR51" s="331">
        <f t="shared" si="108"/>
        <v>0</v>
      </c>
      <c r="AS51" s="339"/>
      <c r="AT51" s="339"/>
      <c r="AU51" s="339"/>
      <c r="AV51" s="328">
        <f t="shared" si="93"/>
        <v>0</v>
      </c>
      <c r="AW51" s="329">
        <f t="shared" si="109"/>
        <v>0</v>
      </c>
      <c r="AX51" s="339"/>
      <c r="AY51" s="339"/>
      <c r="AZ51" s="339"/>
      <c r="BA51" s="328">
        <f t="shared" si="110"/>
        <v>0</v>
      </c>
      <c r="BB51" s="331">
        <f t="shared" si="111"/>
        <v>0</v>
      </c>
      <c r="BC51" s="339"/>
      <c r="BD51" s="339"/>
      <c r="BE51" s="339"/>
      <c r="BF51" s="328">
        <f t="shared" si="94"/>
        <v>0</v>
      </c>
      <c r="BG51" s="329">
        <f t="shared" si="112"/>
        <v>0</v>
      </c>
      <c r="BH51" s="339"/>
      <c r="BI51" s="339"/>
      <c r="BJ51" s="339"/>
      <c r="BK51" s="330">
        <f t="shared" si="113"/>
        <v>0</v>
      </c>
      <c r="BL51" s="398"/>
      <c r="BM51" s="397"/>
      <c r="BN51" s="529">
        <f t="shared" si="114"/>
        <v>0</v>
      </c>
      <c r="BO51" s="531">
        <f t="shared" si="115"/>
        <v>0</v>
      </c>
      <c r="BP51" s="574"/>
      <c r="BQ51" s="363">
        <f t="shared" si="116"/>
        <v>0</v>
      </c>
      <c r="BR51" s="559">
        <f t="shared" si="95"/>
        <v>0</v>
      </c>
      <c r="BS51" s="555"/>
      <c r="BT51" s="382"/>
      <c r="BU51" s="334"/>
      <c r="BW51" s="81"/>
    </row>
    <row r="52" spans="2:75" ht="15" thickBot="1" x14ac:dyDescent="0.4">
      <c r="B52" s="92" t="s">
        <v>704</v>
      </c>
      <c r="C52" s="90">
        <v>1533</v>
      </c>
      <c r="D52" s="344"/>
      <c r="E52" s="60"/>
      <c r="F52" s="60"/>
      <c r="G52" s="339">
        <v>-49350423.091524728</v>
      </c>
      <c r="H52" s="328">
        <f t="shared" si="96"/>
        <v>-49350423.091524728</v>
      </c>
      <c r="I52" s="60"/>
      <c r="J52" s="60"/>
      <c r="K52" s="60"/>
      <c r="L52" s="339">
        <v>-3245106.12</v>
      </c>
      <c r="M52" s="330">
        <f t="shared" si="97"/>
        <v>-3245106.12</v>
      </c>
      <c r="N52" s="454">
        <f>H52</f>
        <v>-49350423.091524728</v>
      </c>
      <c r="O52" s="339">
        <v>9754278.3047093302</v>
      </c>
      <c r="P52" s="339"/>
      <c r="Q52" s="339"/>
      <c r="R52" s="328">
        <f t="shared" si="99"/>
        <v>-39596144.786815397</v>
      </c>
      <c r="S52" s="458">
        <f>M52</f>
        <v>-3245106.12</v>
      </c>
      <c r="T52" s="339">
        <v>-528135.11375999998</v>
      </c>
      <c r="U52" s="339"/>
      <c r="V52" s="339"/>
      <c r="W52" s="330">
        <f t="shared" ref="W52" si="117">S52+T52-U52+V52</f>
        <v>-3773241.2337600002</v>
      </c>
      <c r="X52" s="331">
        <f t="shared" ref="X52" si="118">R52</f>
        <v>-39596144.786815397</v>
      </c>
      <c r="Y52" s="339">
        <v>8939330.1397686042</v>
      </c>
      <c r="Z52" s="339"/>
      <c r="AA52" s="339"/>
      <c r="AB52" s="328">
        <f>X52+Y52-Z52+AA52</f>
        <v>-30656814.647046793</v>
      </c>
      <c r="AC52" s="329">
        <f t="shared" ref="AC52" si="119">W52</f>
        <v>-3773241.2337600002</v>
      </c>
      <c r="AD52" s="339">
        <v>-651810.57160625001</v>
      </c>
      <c r="AE52" s="339"/>
      <c r="AF52" s="339"/>
      <c r="AG52" s="330">
        <f t="shared" si="104"/>
        <v>-4425051.8053662498</v>
      </c>
      <c r="AH52" s="454">
        <f t="shared" si="105"/>
        <v>-30656814.647046793</v>
      </c>
      <c r="AI52" s="339">
        <v>9793189.8711484093</v>
      </c>
      <c r="AJ52" s="339"/>
      <c r="AK52" s="339"/>
      <c r="AL52" s="328">
        <f t="shared" ref="AL52" si="120">AH52+AI52-AJ52+AK52</f>
        <v>-20863624.775898382</v>
      </c>
      <c r="AM52" s="329">
        <f t="shared" ref="AM52" si="121">AG52</f>
        <v>-4425051.8053662498</v>
      </c>
      <c r="AN52" s="339">
        <v>-591207.11827149999</v>
      </c>
      <c r="AO52" s="339"/>
      <c r="AP52" s="339"/>
      <c r="AQ52" s="330">
        <f t="shared" si="107"/>
        <v>-5016258.9236377496</v>
      </c>
      <c r="AR52" s="331">
        <f t="shared" si="108"/>
        <v>-20863624.775898382</v>
      </c>
      <c r="AS52" s="339">
        <v>9887421.2719836961</v>
      </c>
      <c r="AT52" s="339"/>
      <c r="AU52" s="339"/>
      <c r="AV52" s="328">
        <f t="shared" ref="AV52" si="122">AR52+AS52-AT52+AU52</f>
        <v>-10976203.503914686</v>
      </c>
      <c r="AW52" s="329">
        <f t="shared" ref="AW52" si="123">AQ52</f>
        <v>-5016258.9236377496</v>
      </c>
      <c r="AX52" s="339">
        <v>-242128.52395</v>
      </c>
      <c r="AY52" s="339"/>
      <c r="AZ52" s="339"/>
      <c r="BA52" s="328">
        <f>AW52+AX52-AY52+AZ52</f>
        <v>-5258387.4475877499</v>
      </c>
      <c r="BB52" s="331">
        <f t="shared" si="111"/>
        <v>-10976203.503914686</v>
      </c>
      <c r="BC52" s="339"/>
      <c r="BD52" s="339"/>
      <c r="BE52" s="339"/>
      <c r="BF52" s="328">
        <f t="shared" ref="BF52" si="124">BB52+BC52-BD52+BE52</f>
        <v>-10976203.503914686</v>
      </c>
      <c r="BG52" s="329">
        <f t="shared" ref="BG52" si="125">BA52</f>
        <v>-5258387.4475877499</v>
      </c>
      <c r="BH52" s="339">
        <f t="shared" ref="BH52:BH53" si="126">(BB52+BF52)/2*0.57%</f>
        <v>-62564.359972313701</v>
      </c>
      <c r="BI52" s="339"/>
      <c r="BJ52" s="339"/>
      <c r="BK52" s="330">
        <f>BG52+BH52-BI52+BJ52</f>
        <v>-5320951.8075600639</v>
      </c>
      <c r="BL52" s="398"/>
      <c r="BM52" s="397"/>
      <c r="BN52" s="529">
        <f t="shared" ref="BN52" si="127">BF52-BL52</f>
        <v>-10976203.503914686</v>
      </c>
      <c r="BO52" s="531">
        <f t="shared" ref="BO52" si="128">BK52-BM52</f>
        <v>-5320951.8075600639</v>
      </c>
      <c r="BP52" s="574">
        <f t="shared" ref="BP52:BP63" si="129">(BF52+BN52)/2*0.57%</f>
        <v>-62564.359972313701</v>
      </c>
      <c r="BQ52" s="363">
        <f t="shared" ref="BQ52" si="130">BO52+BP52</f>
        <v>-5383516.1675323779</v>
      </c>
      <c r="BR52" s="559">
        <f>IF(BS52="Yes", SUM(BN52:BP52), 0)</f>
        <v>0</v>
      </c>
      <c r="BS52" s="555" t="s">
        <v>665</v>
      </c>
      <c r="BT52" s="382">
        <f>-22580420-BT53</f>
        <v>-17313267.43</v>
      </c>
      <c r="BU52" s="334">
        <f>BT52-SUM(AV52,BA52)</f>
        <v>-1078676.4784975648</v>
      </c>
      <c r="BW52" s="81"/>
    </row>
    <row r="53" spans="2:75" ht="15" thickBot="1" x14ac:dyDescent="0.4">
      <c r="B53" s="92" t="s">
        <v>706</v>
      </c>
      <c r="C53" s="90">
        <v>1533</v>
      </c>
      <c r="D53" s="344"/>
      <c r="E53" s="60"/>
      <c r="F53" s="60"/>
      <c r="G53" s="339">
        <v>-4709107.34</v>
      </c>
      <c r="H53" s="328">
        <f t="shared" si="96"/>
        <v>-4709107.34</v>
      </c>
      <c r="I53" s="60"/>
      <c r="J53" s="60"/>
      <c r="K53" s="60"/>
      <c r="L53" s="339">
        <v>-243363.44</v>
      </c>
      <c r="M53" s="330">
        <f t="shared" si="97"/>
        <v>-243363.44</v>
      </c>
      <c r="N53" s="454">
        <f>H53</f>
        <v>-4709107.34</v>
      </c>
      <c r="O53" s="339"/>
      <c r="P53" s="339"/>
      <c r="Q53" s="339"/>
      <c r="R53" s="328">
        <f t="shared" si="99"/>
        <v>-4709107.34</v>
      </c>
      <c r="S53" s="458">
        <f t="shared" si="100"/>
        <v>-243363.44</v>
      </c>
      <c r="T53" s="339">
        <v>-56548</v>
      </c>
      <c r="U53" s="339"/>
      <c r="V53" s="339"/>
      <c r="W53" s="330">
        <f t="shared" si="101"/>
        <v>-299911.44</v>
      </c>
      <c r="X53" s="331">
        <f t="shared" si="102"/>
        <v>-4709107.34</v>
      </c>
      <c r="Y53" s="339"/>
      <c r="Z53" s="339"/>
      <c r="AA53" s="339"/>
      <c r="AB53" s="328">
        <f t="shared" si="91"/>
        <v>-4709107.34</v>
      </c>
      <c r="AC53" s="329">
        <f t="shared" si="103"/>
        <v>-299911.44</v>
      </c>
      <c r="AD53" s="339">
        <v>-87797.080000000016</v>
      </c>
      <c r="AE53" s="339"/>
      <c r="AF53" s="339"/>
      <c r="AG53" s="330">
        <f t="shared" si="104"/>
        <v>-387708.52</v>
      </c>
      <c r="AH53" s="454">
        <f t="shared" si="105"/>
        <v>-4709107.34</v>
      </c>
      <c r="AI53" s="339"/>
      <c r="AJ53" s="339"/>
      <c r="AK53" s="339"/>
      <c r="AL53" s="328">
        <f t="shared" si="92"/>
        <v>-4709107.34</v>
      </c>
      <c r="AM53" s="329">
        <f t="shared" si="106"/>
        <v>-387708.52</v>
      </c>
      <c r="AN53" s="339">
        <v>-105793.62</v>
      </c>
      <c r="AO53" s="339"/>
      <c r="AP53" s="339"/>
      <c r="AQ53" s="330">
        <f t="shared" si="107"/>
        <v>-493502.14</v>
      </c>
      <c r="AR53" s="331">
        <f t="shared" si="108"/>
        <v>-4709107.34</v>
      </c>
      <c r="AS53" s="339"/>
      <c r="AT53" s="339"/>
      <c r="AU53" s="339"/>
      <c r="AV53" s="328">
        <f t="shared" si="93"/>
        <v>-4709107.34</v>
      </c>
      <c r="AW53" s="329">
        <f t="shared" si="109"/>
        <v>-493502.14</v>
      </c>
      <c r="AX53" s="339">
        <v>-64543.089999999967</v>
      </c>
      <c r="AY53" s="339"/>
      <c r="AZ53" s="339"/>
      <c r="BA53" s="328">
        <f t="shared" si="110"/>
        <v>-558045.23</v>
      </c>
      <c r="BB53" s="331">
        <f t="shared" si="111"/>
        <v>-4709107.34</v>
      </c>
      <c r="BC53" s="339"/>
      <c r="BD53" s="339"/>
      <c r="BE53" s="339"/>
      <c r="BF53" s="328">
        <f t="shared" si="94"/>
        <v>-4709107.34</v>
      </c>
      <c r="BG53" s="329">
        <f t="shared" si="112"/>
        <v>-558045.23</v>
      </c>
      <c r="BH53" s="339">
        <f t="shared" si="126"/>
        <v>-26841.911837999996</v>
      </c>
      <c r="BI53" s="339"/>
      <c r="BJ53" s="339"/>
      <c r="BK53" s="330">
        <f t="shared" si="113"/>
        <v>-584887.14183799992</v>
      </c>
      <c r="BL53" s="398"/>
      <c r="BM53" s="397"/>
      <c r="BN53" s="529">
        <f t="shared" ref="BN53:BN63" si="131">BF53-BL53</f>
        <v>-4709107.34</v>
      </c>
      <c r="BO53" s="531">
        <f t="shared" ref="BO53:BO63" si="132">BK53-BM53</f>
        <v>-584887.14183799992</v>
      </c>
      <c r="BP53" s="574">
        <f>(BF53+BN53)/2*0.57%</f>
        <v>-26841.911837999996</v>
      </c>
      <c r="BQ53" s="363">
        <f t="shared" ref="BQ53:BQ63" si="133">BO53+BP53</f>
        <v>-611729.05367599986</v>
      </c>
      <c r="BR53" s="559">
        <f t="shared" ref="BR53:BR63" si="134">IF(BS53="Yes", SUM(BN53:BP53), 0)</f>
        <v>0</v>
      </c>
      <c r="BS53" s="555" t="s">
        <v>665</v>
      </c>
      <c r="BT53" s="382">
        <v>-5267152.57</v>
      </c>
      <c r="BU53" s="334">
        <f t="shared" ref="BU53:BU62" si="135">BT53-SUM(AV53,BA53)</f>
        <v>0</v>
      </c>
      <c r="BW53" s="81"/>
    </row>
    <row r="54" spans="2:75" ht="15" hidden="1" thickBot="1" x14ac:dyDescent="0.4">
      <c r="B54" s="92" t="s">
        <v>200</v>
      </c>
      <c r="C54" s="90">
        <v>1534</v>
      </c>
      <c r="D54" s="344"/>
      <c r="E54" s="60"/>
      <c r="F54" s="60"/>
      <c r="G54" s="339">
        <v>0</v>
      </c>
      <c r="H54" s="328">
        <f t="shared" si="96"/>
        <v>0</v>
      </c>
      <c r="I54" s="60"/>
      <c r="J54" s="60"/>
      <c r="K54" s="60"/>
      <c r="L54" s="339"/>
      <c r="M54" s="330">
        <f t="shared" si="97"/>
        <v>0</v>
      </c>
      <c r="N54" s="454">
        <f t="shared" si="98"/>
        <v>0</v>
      </c>
      <c r="O54" s="339"/>
      <c r="P54" s="339"/>
      <c r="Q54" s="339"/>
      <c r="R54" s="328">
        <f t="shared" si="99"/>
        <v>0</v>
      </c>
      <c r="S54" s="458">
        <f t="shared" si="100"/>
        <v>0</v>
      </c>
      <c r="T54" s="339"/>
      <c r="U54" s="339"/>
      <c r="V54" s="339"/>
      <c r="W54" s="330">
        <f t="shared" si="101"/>
        <v>0</v>
      </c>
      <c r="X54" s="331">
        <f t="shared" si="102"/>
        <v>0</v>
      </c>
      <c r="Y54" s="339"/>
      <c r="Z54" s="339"/>
      <c r="AA54" s="339"/>
      <c r="AB54" s="328">
        <f t="shared" si="91"/>
        <v>0</v>
      </c>
      <c r="AC54" s="329">
        <f t="shared" si="103"/>
        <v>0</v>
      </c>
      <c r="AD54" s="339"/>
      <c r="AE54" s="339"/>
      <c r="AF54" s="339"/>
      <c r="AG54" s="330">
        <f t="shared" si="104"/>
        <v>0</v>
      </c>
      <c r="AH54" s="454">
        <f t="shared" si="105"/>
        <v>0</v>
      </c>
      <c r="AI54" s="339"/>
      <c r="AJ54" s="339"/>
      <c r="AK54" s="339"/>
      <c r="AL54" s="328">
        <f t="shared" si="92"/>
        <v>0</v>
      </c>
      <c r="AM54" s="329">
        <f t="shared" si="106"/>
        <v>0</v>
      </c>
      <c r="AN54" s="339"/>
      <c r="AO54" s="339"/>
      <c r="AP54" s="339"/>
      <c r="AQ54" s="330">
        <f t="shared" si="107"/>
        <v>0</v>
      </c>
      <c r="AR54" s="331">
        <f t="shared" si="108"/>
        <v>0</v>
      </c>
      <c r="AS54" s="339"/>
      <c r="AT54" s="339"/>
      <c r="AU54" s="339"/>
      <c r="AV54" s="328">
        <f t="shared" si="93"/>
        <v>0</v>
      </c>
      <c r="AW54" s="329">
        <f t="shared" si="109"/>
        <v>0</v>
      </c>
      <c r="AX54" s="339"/>
      <c r="AY54" s="339"/>
      <c r="AZ54" s="339"/>
      <c r="BA54" s="328">
        <f t="shared" si="110"/>
        <v>0</v>
      </c>
      <c r="BB54" s="331">
        <f t="shared" si="111"/>
        <v>0</v>
      </c>
      <c r="BC54" s="339"/>
      <c r="BD54" s="339"/>
      <c r="BE54" s="339"/>
      <c r="BF54" s="328">
        <f t="shared" si="94"/>
        <v>0</v>
      </c>
      <c r="BG54" s="329">
        <f t="shared" si="112"/>
        <v>0</v>
      </c>
      <c r="BH54" s="339"/>
      <c r="BI54" s="339"/>
      <c r="BJ54" s="339"/>
      <c r="BK54" s="330">
        <f t="shared" si="113"/>
        <v>0</v>
      </c>
      <c r="BL54" s="398"/>
      <c r="BM54" s="397"/>
      <c r="BN54" s="529">
        <f t="shared" si="131"/>
        <v>0</v>
      </c>
      <c r="BO54" s="531">
        <f t="shared" si="132"/>
        <v>0</v>
      </c>
      <c r="BP54" s="574">
        <f t="shared" si="129"/>
        <v>0</v>
      </c>
      <c r="BQ54" s="363">
        <f t="shared" si="133"/>
        <v>0</v>
      </c>
      <c r="BR54" s="559">
        <f t="shared" si="134"/>
        <v>0</v>
      </c>
      <c r="BS54" s="555"/>
      <c r="BT54" s="382"/>
      <c r="BU54" s="334">
        <f t="shared" si="135"/>
        <v>0</v>
      </c>
      <c r="BW54" s="81"/>
    </row>
    <row r="55" spans="2:75" ht="15" hidden="1" thickBot="1" x14ac:dyDescent="0.4">
      <c r="B55" s="92" t="s">
        <v>201</v>
      </c>
      <c r="C55" s="90">
        <v>1535</v>
      </c>
      <c r="D55" s="344"/>
      <c r="E55" s="60"/>
      <c r="F55" s="60"/>
      <c r="G55" s="339">
        <v>0</v>
      </c>
      <c r="H55" s="328">
        <f t="shared" si="96"/>
        <v>0</v>
      </c>
      <c r="I55" s="60"/>
      <c r="J55" s="60"/>
      <c r="K55" s="60"/>
      <c r="L55" s="339"/>
      <c r="M55" s="330">
        <f t="shared" si="97"/>
        <v>0</v>
      </c>
      <c r="N55" s="454">
        <f t="shared" si="98"/>
        <v>0</v>
      </c>
      <c r="O55" s="339"/>
      <c r="P55" s="339"/>
      <c r="Q55" s="339"/>
      <c r="R55" s="328">
        <f t="shared" si="99"/>
        <v>0</v>
      </c>
      <c r="S55" s="458">
        <f t="shared" si="100"/>
        <v>0</v>
      </c>
      <c r="T55" s="339"/>
      <c r="U55" s="339"/>
      <c r="V55" s="339"/>
      <c r="W55" s="330">
        <f t="shared" si="101"/>
        <v>0</v>
      </c>
      <c r="X55" s="331">
        <f t="shared" si="102"/>
        <v>0</v>
      </c>
      <c r="Y55" s="339"/>
      <c r="Z55" s="339"/>
      <c r="AA55" s="339"/>
      <c r="AB55" s="328">
        <f t="shared" si="91"/>
        <v>0</v>
      </c>
      <c r="AC55" s="329">
        <f t="shared" si="103"/>
        <v>0</v>
      </c>
      <c r="AD55" s="339"/>
      <c r="AE55" s="339"/>
      <c r="AF55" s="339"/>
      <c r="AG55" s="330">
        <f t="shared" si="104"/>
        <v>0</v>
      </c>
      <c r="AH55" s="454">
        <f t="shared" si="105"/>
        <v>0</v>
      </c>
      <c r="AI55" s="339"/>
      <c r="AJ55" s="339"/>
      <c r="AK55" s="339"/>
      <c r="AL55" s="328">
        <f t="shared" si="92"/>
        <v>0</v>
      </c>
      <c r="AM55" s="329">
        <f t="shared" si="106"/>
        <v>0</v>
      </c>
      <c r="AN55" s="339"/>
      <c r="AO55" s="339"/>
      <c r="AP55" s="339"/>
      <c r="AQ55" s="330">
        <f t="shared" si="107"/>
        <v>0</v>
      </c>
      <c r="AR55" s="331">
        <f t="shared" si="108"/>
        <v>0</v>
      </c>
      <c r="AS55" s="339"/>
      <c r="AT55" s="339"/>
      <c r="AU55" s="339"/>
      <c r="AV55" s="328">
        <f t="shared" si="93"/>
        <v>0</v>
      </c>
      <c r="AW55" s="329">
        <f t="shared" si="109"/>
        <v>0</v>
      </c>
      <c r="AX55" s="339"/>
      <c r="AY55" s="339"/>
      <c r="AZ55" s="339"/>
      <c r="BA55" s="328">
        <f t="shared" si="110"/>
        <v>0</v>
      </c>
      <c r="BB55" s="331">
        <f t="shared" si="111"/>
        <v>0</v>
      </c>
      <c r="BC55" s="339"/>
      <c r="BD55" s="339"/>
      <c r="BE55" s="339"/>
      <c r="BF55" s="328">
        <f t="shared" si="94"/>
        <v>0</v>
      </c>
      <c r="BG55" s="329">
        <f t="shared" si="112"/>
        <v>0</v>
      </c>
      <c r="BH55" s="339"/>
      <c r="BI55" s="339"/>
      <c r="BJ55" s="339"/>
      <c r="BK55" s="330">
        <f t="shared" si="113"/>
        <v>0</v>
      </c>
      <c r="BL55" s="398"/>
      <c r="BM55" s="397"/>
      <c r="BN55" s="529">
        <f t="shared" si="131"/>
        <v>0</v>
      </c>
      <c r="BO55" s="531">
        <f t="shared" si="132"/>
        <v>0</v>
      </c>
      <c r="BP55" s="574">
        <f t="shared" si="129"/>
        <v>0</v>
      </c>
      <c r="BQ55" s="363">
        <f t="shared" si="133"/>
        <v>0</v>
      </c>
      <c r="BR55" s="559">
        <f t="shared" si="134"/>
        <v>0</v>
      </c>
      <c r="BS55" s="555"/>
      <c r="BT55" s="382"/>
      <c r="BU55" s="334">
        <f t="shared" si="135"/>
        <v>0</v>
      </c>
      <c r="BW55" s="81"/>
    </row>
    <row r="56" spans="2:75" ht="17.5" hidden="1" thickBot="1" x14ac:dyDescent="0.4">
      <c r="B56" s="92" t="s">
        <v>202</v>
      </c>
      <c r="C56" s="90">
        <v>1555</v>
      </c>
      <c r="D56" s="344"/>
      <c r="E56" s="60"/>
      <c r="F56" s="60"/>
      <c r="G56" s="339">
        <v>0</v>
      </c>
      <c r="H56" s="328">
        <f t="shared" si="96"/>
        <v>0</v>
      </c>
      <c r="I56" s="60"/>
      <c r="J56" s="60"/>
      <c r="K56" s="60"/>
      <c r="L56" s="339"/>
      <c r="M56" s="330">
        <f t="shared" si="97"/>
        <v>0</v>
      </c>
      <c r="N56" s="454">
        <f t="shared" si="98"/>
        <v>0</v>
      </c>
      <c r="O56" s="339"/>
      <c r="P56" s="339"/>
      <c r="Q56" s="339"/>
      <c r="R56" s="328">
        <f t="shared" si="99"/>
        <v>0</v>
      </c>
      <c r="S56" s="458">
        <f t="shared" si="100"/>
        <v>0</v>
      </c>
      <c r="T56" s="339"/>
      <c r="U56" s="339"/>
      <c r="V56" s="339"/>
      <c r="W56" s="330">
        <f t="shared" si="101"/>
        <v>0</v>
      </c>
      <c r="X56" s="331">
        <f t="shared" si="102"/>
        <v>0</v>
      </c>
      <c r="Y56" s="339"/>
      <c r="Z56" s="339"/>
      <c r="AA56" s="339"/>
      <c r="AB56" s="328">
        <f t="shared" si="91"/>
        <v>0</v>
      </c>
      <c r="AC56" s="329">
        <f t="shared" si="103"/>
        <v>0</v>
      </c>
      <c r="AD56" s="339"/>
      <c r="AE56" s="339"/>
      <c r="AF56" s="339"/>
      <c r="AG56" s="330">
        <f t="shared" si="104"/>
        <v>0</v>
      </c>
      <c r="AH56" s="454">
        <f t="shared" si="105"/>
        <v>0</v>
      </c>
      <c r="AI56" s="339"/>
      <c r="AJ56" s="339"/>
      <c r="AK56" s="339"/>
      <c r="AL56" s="328">
        <f t="shared" si="92"/>
        <v>0</v>
      </c>
      <c r="AM56" s="329">
        <f t="shared" si="106"/>
        <v>0</v>
      </c>
      <c r="AN56" s="339"/>
      <c r="AO56" s="339"/>
      <c r="AP56" s="339"/>
      <c r="AQ56" s="330">
        <f t="shared" si="107"/>
        <v>0</v>
      </c>
      <c r="AR56" s="331">
        <f t="shared" si="108"/>
        <v>0</v>
      </c>
      <c r="AS56" s="339"/>
      <c r="AT56" s="339"/>
      <c r="AU56" s="339"/>
      <c r="AV56" s="328">
        <f t="shared" si="93"/>
        <v>0</v>
      </c>
      <c r="AW56" s="329">
        <f t="shared" si="109"/>
        <v>0</v>
      </c>
      <c r="AX56" s="339"/>
      <c r="AY56" s="339"/>
      <c r="AZ56" s="339"/>
      <c r="BA56" s="328">
        <f t="shared" si="110"/>
        <v>0</v>
      </c>
      <c r="BB56" s="331">
        <f t="shared" si="111"/>
        <v>0</v>
      </c>
      <c r="BC56" s="339"/>
      <c r="BD56" s="339"/>
      <c r="BE56" s="339"/>
      <c r="BF56" s="328">
        <f t="shared" si="94"/>
        <v>0</v>
      </c>
      <c r="BG56" s="329">
        <f t="shared" si="112"/>
        <v>0</v>
      </c>
      <c r="BH56" s="339"/>
      <c r="BI56" s="339"/>
      <c r="BJ56" s="339"/>
      <c r="BK56" s="330">
        <f t="shared" si="113"/>
        <v>0</v>
      </c>
      <c r="BL56" s="398"/>
      <c r="BM56" s="397"/>
      <c r="BN56" s="529">
        <f t="shared" si="131"/>
        <v>0</v>
      </c>
      <c r="BO56" s="531">
        <f t="shared" si="132"/>
        <v>0</v>
      </c>
      <c r="BP56" s="574">
        <f t="shared" si="129"/>
        <v>0</v>
      </c>
      <c r="BQ56" s="363">
        <f t="shared" si="133"/>
        <v>0</v>
      </c>
      <c r="BR56" s="559">
        <f t="shared" si="134"/>
        <v>0</v>
      </c>
      <c r="BS56" s="555"/>
      <c r="BT56" s="382"/>
      <c r="BU56" s="334">
        <f t="shared" si="135"/>
        <v>0</v>
      </c>
      <c r="BW56" s="81"/>
    </row>
    <row r="57" spans="2:75" ht="17.5" hidden="1" thickBot="1" x14ac:dyDescent="0.4">
      <c r="B57" s="92" t="s">
        <v>203</v>
      </c>
      <c r="C57" s="90">
        <v>1555</v>
      </c>
      <c r="D57" s="344"/>
      <c r="E57" s="60"/>
      <c r="F57" s="60"/>
      <c r="G57" s="339">
        <v>0</v>
      </c>
      <c r="H57" s="328">
        <f t="shared" si="96"/>
        <v>0</v>
      </c>
      <c r="I57" s="60"/>
      <c r="J57" s="60"/>
      <c r="K57" s="60"/>
      <c r="L57" s="339"/>
      <c r="M57" s="330">
        <f t="shared" si="97"/>
        <v>0</v>
      </c>
      <c r="N57" s="454">
        <f t="shared" si="98"/>
        <v>0</v>
      </c>
      <c r="O57" s="339"/>
      <c r="P57" s="339"/>
      <c r="Q57" s="339"/>
      <c r="R57" s="328">
        <f t="shared" si="99"/>
        <v>0</v>
      </c>
      <c r="S57" s="458">
        <f t="shared" si="100"/>
        <v>0</v>
      </c>
      <c r="T57" s="339"/>
      <c r="U57" s="339"/>
      <c r="V57" s="339"/>
      <c r="W57" s="330">
        <f t="shared" si="101"/>
        <v>0</v>
      </c>
      <c r="X57" s="331">
        <f t="shared" si="102"/>
        <v>0</v>
      </c>
      <c r="Y57" s="339"/>
      <c r="Z57" s="339"/>
      <c r="AA57" s="339"/>
      <c r="AB57" s="328">
        <f t="shared" si="91"/>
        <v>0</v>
      </c>
      <c r="AC57" s="329">
        <f t="shared" si="103"/>
        <v>0</v>
      </c>
      <c r="AD57" s="339"/>
      <c r="AE57" s="339"/>
      <c r="AF57" s="339"/>
      <c r="AG57" s="330">
        <f t="shared" si="104"/>
        <v>0</v>
      </c>
      <c r="AH57" s="454">
        <f t="shared" si="105"/>
        <v>0</v>
      </c>
      <c r="AI57" s="339"/>
      <c r="AJ57" s="339"/>
      <c r="AK57" s="339"/>
      <c r="AL57" s="328">
        <f t="shared" si="92"/>
        <v>0</v>
      </c>
      <c r="AM57" s="329">
        <f t="shared" si="106"/>
        <v>0</v>
      </c>
      <c r="AN57" s="339"/>
      <c r="AO57" s="339"/>
      <c r="AP57" s="339"/>
      <c r="AQ57" s="330">
        <f t="shared" si="107"/>
        <v>0</v>
      </c>
      <c r="AR57" s="331">
        <f t="shared" si="108"/>
        <v>0</v>
      </c>
      <c r="AS57" s="339"/>
      <c r="AT57" s="339"/>
      <c r="AU57" s="339"/>
      <c r="AV57" s="328">
        <f t="shared" si="93"/>
        <v>0</v>
      </c>
      <c r="AW57" s="329">
        <f t="shared" si="109"/>
        <v>0</v>
      </c>
      <c r="AX57" s="339"/>
      <c r="AY57" s="339"/>
      <c r="AZ57" s="339"/>
      <c r="BA57" s="328">
        <f t="shared" si="110"/>
        <v>0</v>
      </c>
      <c r="BB57" s="331">
        <f t="shared" si="111"/>
        <v>0</v>
      </c>
      <c r="BC57" s="339"/>
      <c r="BD57" s="339"/>
      <c r="BE57" s="339"/>
      <c r="BF57" s="328">
        <f t="shared" si="94"/>
        <v>0</v>
      </c>
      <c r="BG57" s="329">
        <f t="shared" si="112"/>
        <v>0</v>
      </c>
      <c r="BH57" s="339"/>
      <c r="BI57" s="339"/>
      <c r="BJ57" s="339"/>
      <c r="BK57" s="330">
        <f t="shared" si="113"/>
        <v>0</v>
      </c>
      <c r="BL57" s="398"/>
      <c r="BM57" s="397"/>
      <c r="BN57" s="529">
        <f t="shared" si="131"/>
        <v>0</v>
      </c>
      <c r="BO57" s="531">
        <f t="shared" si="132"/>
        <v>0</v>
      </c>
      <c r="BP57" s="574">
        <f t="shared" si="129"/>
        <v>0</v>
      </c>
      <c r="BQ57" s="363">
        <f t="shared" si="133"/>
        <v>0</v>
      </c>
      <c r="BR57" s="559">
        <f t="shared" si="134"/>
        <v>0</v>
      </c>
      <c r="BS57" s="555"/>
      <c r="BT57" s="382"/>
      <c r="BU57" s="334">
        <f t="shared" si="135"/>
        <v>0</v>
      </c>
      <c r="BW57" s="81"/>
    </row>
    <row r="58" spans="2:75" ht="29" hidden="1" thickBot="1" x14ac:dyDescent="0.4">
      <c r="B58" s="92" t="s">
        <v>204</v>
      </c>
      <c r="C58" s="90">
        <v>1555</v>
      </c>
      <c r="D58" s="344"/>
      <c r="E58" s="60"/>
      <c r="F58" s="60"/>
      <c r="G58" s="339">
        <v>0</v>
      </c>
      <c r="H58" s="328">
        <f t="shared" si="96"/>
        <v>0</v>
      </c>
      <c r="I58" s="60"/>
      <c r="J58" s="60"/>
      <c r="K58" s="60"/>
      <c r="L58" s="339"/>
      <c r="M58" s="330">
        <f t="shared" si="97"/>
        <v>0</v>
      </c>
      <c r="N58" s="454">
        <f t="shared" si="98"/>
        <v>0</v>
      </c>
      <c r="O58" s="339"/>
      <c r="P58" s="339"/>
      <c r="Q58" s="339"/>
      <c r="R58" s="328">
        <f t="shared" si="99"/>
        <v>0</v>
      </c>
      <c r="S58" s="458">
        <f t="shared" si="100"/>
        <v>0</v>
      </c>
      <c r="T58" s="339"/>
      <c r="U58" s="339"/>
      <c r="V58" s="339"/>
      <c r="W58" s="330">
        <f t="shared" si="101"/>
        <v>0</v>
      </c>
      <c r="X58" s="331">
        <f t="shared" si="102"/>
        <v>0</v>
      </c>
      <c r="Y58" s="339"/>
      <c r="Z58" s="339"/>
      <c r="AA58" s="339"/>
      <c r="AB58" s="328">
        <f t="shared" si="91"/>
        <v>0</v>
      </c>
      <c r="AC58" s="329">
        <f t="shared" si="103"/>
        <v>0</v>
      </c>
      <c r="AD58" s="339"/>
      <c r="AE58" s="339"/>
      <c r="AF58" s="339"/>
      <c r="AG58" s="330">
        <f t="shared" si="104"/>
        <v>0</v>
      </c>
      <c r="AH58" s="454">
        <f t="shared" si="105"/>
        <v>0</v>
      </c>
      <c r="AI58" s="339"/>
      <c r="AJ58" s="339"/>
      <c r="AK58" s="339"/>
      <c r="AL58" s="328">
        <f t="shared" si="92"/>
        <v>0</v>
      </c>
      <c r="AM58" s="329">
        <f t="shared" si="106"/>
        <v>0</v>
      </c>
      <c r="AN58" s="339"/>
      <c r="AO58" s="339"/>
      <c r="AP58" s="339"/>
      <c r="AQ58" s="330">
        <f t="shared" si="107"/>
        <v>0</v>
      </c>
      <c r="AR58" s="331">
        <f t="shared" si="108"/>
        <v>0</v>
      </c>
      <c r="AS58" s="339"/>
      <c r="AT58" s="339"/>
      <c r="AU58" s="339"/>
      <c r="AV58" s="328">
        <f t="shared" si="93"/>
        <v>0</v>
      </c>
      <c r="AW58" s="329">
        <f t="shared" si="109"/>
        <v>0</v>
      </c>
      <c r="AX58" s="339"/>
      <c r="AY58" s="339"/>
      <c r="AZ58" s="339"/>
      <c r="BA58" s="328">
        <f t="shared" si="110"/>
        <v>0</v>
      </c>
      <c r="BB58" s="331">
        <f t="shared" si="111"/>
        <v>0</v>
      </c>
      <c r="BC58" s="339"/>
      <c r="BD58" s="339"/>
      <c r="BE58" s="339"/>
      <c r="BF58" s="328">
        <f t="shared" si="94"/>
        <v>0</v>
      </c>
      <c r="BG58" s="329">
        <f t="shared" si="112"/>
        <v>0</v>
      </c>
      <c r="BH58" s="339"/>
      <c r="BI58" s="339"/>
      <c r="BJ58" s="339"/>
      <c r="BK58" s="330">
        <f t="shared" si="113"/>
        <v>0</v>
      </c>
      <c r="BL58" s="398"/>
      <c r="BM58" s="397"/>
      <c r="BN58" s="529">
        <f t="shared" si="131"/>
        <v>0</v>
      </c>
      <c r="BO58" s="531">
        <f t="shared" si="132"/>
        <v>0</v>
      </c>
      <c r="BP58" s="574">
        <f t="shared" si="129"/>
        <v>0</v>
      </c>
      <c r="BQ58" s="363">
        <f t="shared" si="133"/>
        <v>0</v>
      </c>
      <c r="BR58" s="559">
        <f t="shared" si="134"/>
        <v>0</v>
      </c>
      <c r="BS58" s="555"/>
      <c r="BT58" s="382"/>
      <c r="BU58" s="334">
        <f t="shared" si="135"/>
        <v>0</v>
      </c>
      <c r="BW58" s="81"/>
    </row>
    <row r="59" spans="2:75" ht="17.5" hidden="1" thickBot="1" x14ac:dyDescent="0.4">
      <c r="B59" s="92" t="s">
        <v>205</v>
      </c>
      <c r="C59" s="90">
        <v>1556</v>
      </c>
      <c r="D59" s="344"/>
      <c r="E59" s="60"/>
      <c r="F59" s="60"/>
      <c r="G59" s="339">
        <v>0</v>
      </c>
      <c r="H59" s="328">
        <f t="shared" si="96"/>
        <v>0</v>
      </c>
      <c r="I59" s="60"/>
      <c r="J59" s="60"/>
      <c r="K59" s="60"/>
      <c r="L59" s="339"/>
      <c r="M59" s="330">
        <f t="shared" si="97"/>
        <v>0</v>
      </c>
      <c r="N59" s="456">
        <f t="shared" si="98"/>
        <v>0</v>
      </c>
      <c r="O59" s="339"/>
      <c r="P59" s="339"/>
      <c r="Q59" s="339"/>
      <c r="R59" s="328">
        <f t="shared" si="99"/>
        <v>0</v>
      </c>
      <c r="S59" s="458">
        <f t="shared" si="100"/>
        <v>0</v>
      </c>
      <c r="T59" s="339"/>
      <c r="U59" s="339"/>
      <c r="V59" s="339"/>
      <c r="W59" s="330">
        <f t="shared" si="101"/>
        <v>0</v>
      </c>
      <c r="X59" s="333">
        <f t="shared" si="102"/>
        <v>0</v>
      </c>
      <c r="Y59" s="339"/>
      <c r="Z59" s="339"/>
      <c r="AA59" s="339"/>
      <c r="AB59" s="328">
        <f t="shared" si="91"/>
        <v>0</v>
      </c>
      <c r="AC59" s="329">
        <f t="shared" si="103"/>
        <v>0</v>
      </c>
      <c r="AD59" s="339"/>
      <c r="AE59" s="339"/>
      <c r="AF59" s="339"/>
      <c r="AG59" s="330">
        <f t="shared" si="104"/>
        <v>0</v>
      </c>
      <c r="AH59" s="456">
        <f t="shared" si="105"/>
        <v>0</v>
      </c>
      <c r="AI59" s="339"/>
      <c r="AJ59" s="339"/>
      <c r="AK59" s="339"/>
      <c r="AL59" s="328">
        <f t="shared" si="92"/>
        <v>0</v>
      </c>
      <c r="AM59" s="329">
        <f t="shared" si="106"/>
        <v>0</v>
      </c>
      <c r="AN59" s="339"/>
      <c r="AO59" s="339"/>
      <c r="AP59" s="339"/>
      <c r="AQ59" s="330">
        <f t="shared" si="107"/>
        <v>0</v>
      </c>
      <c r="AR59" s="333">
        <f t="shared" si="108"/>
        <v>0</v>
      </c>
      <c r="AS59" s="339"/>
      <c r="AT59" s="339"/>
      <c r="AU59" s="339"/>
      <c r="AV59" s="328">
        <f t="shared" si="93"/>
        <v>0</v>
      </c>
      <c r="AW59" s="329">
        <f t="shared" si="109"/>
        <v>0</v>
      </c>
      <c r="AX59" s="339"/>
      <c r="AY59" s="339"/>
      <c r="AZ59" s="339"/>
      <c r="BA59" s="328">
        <f t="shared" si="110"/>
        <v>0</v>
      </c>
      <c r="BB59" s="333">
        <f t="shared" si="111"/>
        <v>0</v>
      </c>
      <c r="BC59" s="339"/>
      <c r="BD59" s="339"/>
      <c r="BE59" s="339"/>
      <c r="BF59" s="328">
        <f t="shared" si="94"/>
        <v>0</v>
      </c>
      <c r="BG59" s="329">
        <f t="shared" si="112"/>
        <v>0</v>
      </c>
      <c r="BH59" s="339"/>
      <c r="BI59" s="339"/>
      <c r="BJ59" s="339"/>
      <c r="BK59" s="330">
        <f t="shared" si="113"/>
        <v>0</v>
      </c>
      <c r="BL59" s="398"/>
      <c r="BM59" s="397"/>
      <c r="BN59" s="529">
        <f t="shared" si="131"/>
        <v>0</v>
      </c>
      <c r="BO59" s="531">
        <f t="shared" si="132"/>
        <v>0</v>
      </c>
      <c r="BP59" s="574">
        <f t="shared" si="129"/>
        <v>0</v>
      </c>
      <c r="BQ59" s="363">
        <f t="shared" si="133"/>
        <v>0</v>
      </c>
      <c r="BR59" s="559">
        <f t="shared" si="134"/>
        <v>0</v>
      </c>
      <c r="BS59" s="555"/>
      <c r="BT59" s="382"/>
      <c r="BU59" s="334">
        <f t="shared" si="135"/>
        <v>0</v>
      </c>
      <c r="BW59" s="81"/>
    </row>
    <row r="60" spans="2:75" ht="17.5" hidden="1" thickBot="1" x14ac:dyDescent="0.4">
      <c r="B60" s="92" t="s">
        <v>206</v>
      </c>
      <c r="C60" s="90">
        <v>1557</v>
      </c>
      <c r="D60" s="344"/>
      <c r="E60" s="60"/>
      <c r="F60" s="60"/>
      <c r="G60" s="339">
        <v>0</v>
      </c>
      <c r="H60" s="328">
        <f t="shared" ref="H60:H64" si="136">D60+E60-F60+G60</f>
        <v>0</v>
      </c>
      <c r="I60" s="60"/>
      <c r="J60" s="60"/>
      <c r="K60" s="60"/>
      <c r="L60" s="339"/>
      <c r="M60" s="330">
        <f t="shared" ref="M60:M64" si="137">I60+J60-K60+L60</f>
        <v>0</v>
      </c>
      <c r="N60" s="456">
        <f t="shared" si="98"/>
        <v>0</v>
      </c>
      <c r="O60" s="339"/>
      <c r="P60" s="339"/>
      <c r="Q60" s="339"/>
      <c r="R60" s="328">
        <f t="shared" si="99"/>
        <v>0</v>
      </c>
      <c r="S60" s="458">
        <f t="shared" si="100"/>
        <v>0</v>
      </c>
      <c r="T60" s="339"/>
      <c r="U60" s="339"/>
      <c r="V60" s="339"/>
      <c r="W60" s="330">
        <f t="shared" si="101"/>
        <v>0</v>
      </c>
      <c r="X60" s="333">
        <f t="shared" si="102"/>
        <v>0</v>
      </c>
      <c r="Y60" s="339"/>
      <c r="Z60" s="339"/>
      <c r="AA60" s="339"/>
      <c r="AB60" s="328">
        <f t="shared" si="91"/>
        <v>0</v>
      </c>
      <c r="AC60" s="329">
        <f t="shared" si="103"/>
        <v>0</v>
      </c>
      <c r="AD60" s="339"/>
      <c r="AE60" s="339"/>
      <c r="AF60" s="339"/>
      <c r="AG60" s="330">
        <f t="shared" si="104"/>
        <v>0</v>
      </c>
      <c r="AH60" s="456">
        <f t="shared" si="105"/>
        <v>0</v>
      </c>
      <c r="AI60" s="339"/>
      <c r="AJ60" s="339"/>
      <c r="AK60" s="339"/>
      <c r="AL60" s="328">
        <f t="shared" si="92"/>
        <v>0</v>
      </c>
      <c r="AM60" s="329">
        <f t="shared" si="106"/>
        <v>0</v>
      </c>
      <c r="AN60" s="339"/>
      <c r="AO60" s="339"/>
      <c r="AP60" s="339"/>
      <c r="AQ60" s="330">
        <f t="shared" si="107"/>
        <v>0</v>
      </c>
      <c r="AR60" s="333">
        <f t="shared" si="108"/>
        <v>0</v>
      </c>
      <c r="AS60" s="339"/>
      <c r="AT60" s="339"/>
      <c r="AU60" s="339"/>
      <c r="AV60" s="328">
        <f t="shared" si="93"/>
        <v>0</v>
      </c>
      <c r="AW60" s="329">
        <f t="shared" si="109"/>
        <v>0</v>
      </c>
      <c r="AX60" s="339"/>
      <c r="AY60" s="339"/>
      <c r="AZ60" s="339"/>
      <c r="BA60" s="328">
        <f t="shared" si="110"/>
        <v>0</v>
      </c>
      <c r="BB60" s="333">
        <f t="shared" si="111"/>
        <v>0</v>
      </c>
      <c r="BC60" s="339"/>
      <c r="BD60" s="339"/>
      <c r="BE60" s="339"/>
      <c r="BF60" s="328">
        <f t="shared" si="94"/>
        <v>0</v>
      </c>
      <c r="BG60" s="329">
        <f t="shared" si="112"/>
        <v>0</v>
      </c>
      <c r="BH60" s="339"/>
      <c r="BI60" s="339"/>
      <c r="BJ60" s="339"/>
      <c r="BK60" s="330">
        <f t="shared" si="113"/>
        <v>0</v>
      </c>
      <c r="BL60" s="398"/>
      <c r="BM60" s="397"/>
      <c r="BN60" s="529">
        <f t="shared" si="131"/>
        <v>0</v>
      </c>
      <c r="BO60" s="531">
        <f t="shared" si="132"/>
        <v>0</v>
      </c>
      <c r="BP60" s="574">
        <f t="shared" si="129"/>
        <v>0</v>
      </c>
      <c r="BQ60" s="363">
        <f t="shared" si="133"/>
        <v>0</v>
      </c>
      <c r="BR60" s="559">
        <f t="shared" si="134"/>
        <v>0</v>
      </c>
      <c r="BS60" s="555"/>
      <c r="BT60" s="382"/>
      <c r="BU60" s="334">
        <f t="shared" si="135"/>
        <v>0</v>
      </c>
      <c r="BW60" s="81"/>
    </row>
    <row r="61" spans="2:75" ht="15" hidden="1" thickBot="1" x14ac:dyDescent="0.4">
      <c r="B61" s="92" t="s">
        <v>207</v>
      </c>
      <c r="C61" s="96">
        <v>1575</v>
      </c>
      <c r="D61" s="344"/>
      <c r="E61" s="60"/>
      <c r="F61" s="60"/>
      <c r="G61" s="339">
        <v>0</v>
      </c>
      <c r="H61" s="328">
        <f t="shared" si="136"/>
        <v>0</v>
      </c>
      <c r="I61" s="60"/>
      <c r="J61" s="60"/>
      <c r="K61" s="60"/>
      <c r="L61" s="339"/>
      <c r="M61" s="330">
        <f t="shared" si="137"/>
        <v>0</v>
      </c>
      <c r="N61" s="454">
        <f>H61</f>
        <v>0</v>
      </c>
      <c r="O61" s="339"/>
      <c r="P61" s="339"/>
      <c r="Q61" s="339"/>
      <c r="R61" s="328">
        <f t="shared" si="99"/>
        <v>0</v>
      </c>
      <c r="S61" s="458">
        <f t="shared" si="100"/>
        <v>0</v>
      </c>
      <c r="T61" s="339"/>
      <c r="U61" s="339"/>
      <c r="V61" s="339"/>
      <c r="W61" s="330">
        <f t="shared" si="101"/>
        <v>0</v>
      </c>
      <c r="X61" s="331">
        <f>R61</f>
        <v>0</v>
      </c>
      <c r="Y61" s="339"/>
      <c r="Z61" s="339"/>
      <c r="AA61" s="339"/>
      <c r="AB61" s="328">
        <f t="shared" si="91"/>
        <v>0</v>
      </c>
      <c r="AC61" s="329">
        <f t="shared" si="103"/>
        <v>0</v>
      </c>
      <c r="AD61" s="339"/>
      <c r="AE61" s="339"/>
      <c r="AF61" s="339"/>
      <c r="AG61" s="330">
        <f t="shared" si="104"/>
        <v>0</v>
      </c>
      <c r="AH61" s="454">
        <f>AB61</f>
        <v>0</v>
      </c>
      <c r="AI61" s="339"/>
      <c r="AJ61" s="339"/>
      <c r="AK61" s="339"/>
      <c r="AL61" s="328">
        <f t="shared" si="92"/>
        <v>0</v>
      </c>
      <c r="AM61" s="329">
        <f t="shared" si="106"/>
        <v>0</v>
      </c>
      <c r="AN61" s="339"/>
      <c r="AO61" s="339"/>
      <c r="AP61" s="339"/>
      <c r="AQ61" s="330">
        <f t="shared" si="107"/>
        <v>0</v>
      </c>
      <c r="AR61" s="331">
        <f>AL61</f>
        <v>0</v>
      </c>
      <c r="AS61" s="339"/>
      <c r="AT61" s="339"/>
      <c r="AU61" s="339"/>
      <c r="AV61" s="328">
        <f t="shared" si="93"/>
        <v>0</v>
      </c>
      <c r="AW61" s="329">
        <f t="shared" si="109"/>
        <v>0</v>
      </c>
      <c r="AX61" s="339"/>
      <c r="AY61" s="339"/>
      <c r="AZ61" s="339"/>
      <c r="BA61" s="328">
        <f t="shared" si="110"/>
        <v>0</v>
      </c>
      <c r="BB61" s="331">
        <f>AV61</f>
        <v>0</v>
      </c>
      <c r="BC61" s="339"/>
      <c r="BD61" s="339"/>
      <c r="BE61" s="339"/>
      <c r="BF61" s="328">
        <f t="shared" si="94"/>
        <v>0</v>
      </c>
      <c r="BG61" s="329">
        <f t="shared" si="112"/>
        <v>0</v>
      </c>
      <c r="BH61" s="339"/>
      <c r="BI61" s="339"/>
      <c r="BJ61" s="339"/>
      <c r="BK61" s="330">
        <f t="shared" si="113"/>
        <v>0</v>
      </c>
      <c r="BL61" s="398"/>
      <c r="BM61" s="397"/>
      <c r="BN61" s="529">
        <f t="shared" si="131"/>
        <v>0</v>
      </c>
      <c r="BO61" s="531">
        <f t="shared" si="132"/>
        <v>0</v>
      </c>
      <c r="BP61" s="574">
        <f t="shared" si="129"/>
        <v>0</v>
      </c>
      <c r="BQ61" s="363">
        <f t="shared" si="133"/>
        <v>0</v>
      </c>
      <c r="BR61" s="559">
        <f t="shared" si="134"/>
        <v>0</v>
      </c>
      <c r="BS61" s="555"/>
      <c r="BT61" s="382"/>
      <c r="BU61" s="334">
        <f t="shared" si="135"/>
        <v>0</v>
      </c>
      <c r="BW61" s="81"/>
    </row>
    <row r="62" spans="2:75" ht="15" hidden="1" thickBot="1" x14ac:dyDescent="0.4">
      <c r="B62" s="92" t="s">
        <v>208</v>
      </c>
      <c r="C62" s="96">
        <v>1576</v>
      </c>
      <c r="D62" s="344"/>
      <c r="E62" s="60"/>
      <c r="F62" s="60"/>
      <c r="G62" s="339">
        <v>0</v>
      </c>
      <c r="H62" s="328">
        <f t="shared" si="136"/>
        <v>0</v>
      </c>
      <c r="I62" s="60"/>
      <c r="J62" s="60"/>
      <c r="K62" s="60"/>
      <c r="L62" s="339"/>
      <c r="M62" s="330">
        <f t="shared" si="137"/>
        <v>0</v>
      </c>
      <c r="N62" s="456">
        <f t="shared" ref="N62" si="138">H62</f>
        <v>0</v>
      </c>
      <c r="O62" s="339"/>
      <c r="P62" s="339"/>
      <c r="Q62" s="339"/>
      <c r="R62" s="328">
        <f t="shared" si="99"/>
        <v>0</v>
      </c>
      <c r="S62" s="458">
        <f t="shared" si="100"/>
        <v>0</v>
      </c>
      <c r="T62" s="339"/>
      <c r="U62" s="339"/>
      <c r="V62" s="339"/>
      <c r="W62" s="330">
        <f t="shared" si="101"/>
        <v>0</v>
      </c>
      <c r="X62" s="333">
        <f t="shared" ref="X62" si="139">R62</f>
        <v>0</v>
      </c>
      <c r="Y62" s="339"/>
      <c r="Z62" s="339"/>
      <c r="AA62" s="339"/>
      <c r="AB62" s="328">
        <f t="shared" si="91"/>
        <v>0</v>
      </c>
      <c r="AC62" s="329">
        <f t="shared" si="103"/>
        <v>0</v>
      </c>
      <c r="AD62" s="339"/>
      <c r="AE62" s="339"/>
      <c r="AF62" s="339"/>
      <c r="AG62" s="330">
        <f t="shared" si="104"/>
        <v>0</v>
      </c>
      <c r="AH62" s="456">
        <f t="shared" ref="AH62" si="140">AB62</f>
        <v>0</v>
      </c>
      <c r="AI62" s="339"/>
      <c r="AJ62" s="339"/>
      <c r="AK62" s="339"/>
      <c r="AL62" s="328">
        <f t="shared" si="92"/>
        <v>0</v>
      </c>
      <c r="AM62" s="329">
        <f t="shared" si="106"/>
        <v>0</v>
      </c>
      <c r="AN62" s="339"/>
      <c r="AO62" s="339"/>
      <c r="AP62" s="339"/>
      <c r="AQ62" s="330">
        <f t="shared" si="107"/>
        <v>0</v>
      </c>
      <c r="AR62" s="333">
        <f t="shared" ref="AR62" si="141">AL62</f>
        <v>0</v>
      </c>
      <c r="AS62" s="339"/>
      <c r="AT62" s="339"/>
      <c r="AU62" s="339"/>
      <c r="AV62" s="328">
        <f t="shared" si="93"/>
        <v>0</v>
      </c>
      <c r="AW62" s="329">
        <f t="shared" si="109"/>
        <v>0</v>
      </c>
      <c r="AX62" s="339"/>
      <c r="AY62" s="339"/>
      <c r="AZ62" s="339"/>
      <c r="BA62" s="328">
        <f t="shared" si="110"/>
        <v>0</v>
      </c>
      <c r="BB62" s="333">
        <f t="shared" ref="BB62" si="142">AV62</f>
        <v>0</v>
      </c>
      <c r="BC62" s="339"/>
      <c r="BD62" s="339"/>
      <c r="BE62" s="339"/>
      <c r="BF62" s="328">
        <f t="shared" si="94"/>
        <v>0</v>
      </c>
      <c r="BG62" s="329">
        <f t="shared" si="112"/>
        <v>0</v>
      </c>
      <c r="BH62" s="339"/>
      <c r="BI62" s="339"/>
      <c r="BJ62" s="339"/>
      <c r="BK62" s="330">
        <f t="shared" si="113"/>
        <v>0</v>
      </c>
      <c r="BL62" s="398"/>
      <c r="BM62" s="397"/>
      <c r="BN62" s="529">
        <f t="shared" si="131"/>
        <v>0</v>
      </c>
      <c r="BO62" s="531">
        <f t="shared" si="132"/>
        <v>0</v>
      </c>
      <c r="BP62" s="574">
        <f t="shared" si="129"/>
        <v>0</v>
      </c>
      <c r="BQ62" s="363">
        <f t="shared" si="133"/>
        <v>0</v>
      </c>
      <c r="BR62" s="559">
        <f t="shared" si="134"/>
        <v>0</v>
      </c>
      <c r="BS62" s="555"/>
      <c r="BT62" s="382"/>
      <c r="BU62" s="334">
        <f t="shared" si="135"/>
        <v>0</v>
      </c>
      <c r="BW62" s="81"/>
    </row>
    <row r="63" spans="2:75" ht="15" thickBot="1" x14ac:dyDescent="0.4">
      <c r="B63" s="92" t="s">
        <v>675</v>
      </c>
      <c r="C63" s="406">
        <v>1509</v>
      </c>
      <c r="D63" s="396"/>
      <c r="E63" s="66"/>
      <c r="F63" s="66"/>
      <c r="G63" s="339">
        <v>0</v>
      </c>
      <c r="H63" s="328">
        <f t="shared" si="136"/>
        <v>0</v>
      </c>
      <c r="I63" s="66"/>
      <c r="J63" s="66"/>
      <c r="K63" s="66"/>
      <c r="L63" s="339"/>
      <c r="M63" s="330">
        <f t="shared" si="137"/>
        <v>0</v>
      </c>
      <c r="N63" s="454">
        <f>H63</f>
        <v>0</v>
      </c>
      <c r="O63" s="397"/>
      <c r="P63" s="397"/>
      <c r="Q63" s="397"/>
      <c r="R63" s="328">
        <f t="shared" si="99"/>
        <v>0</v>
      </c>
      <c r="S63" s="458">
        <f t="shared" si="100"/>
        <v>0</v>
      </c>
      <c r="T63" s="397"/>
      <c r="U63" s="397"/>
      <c r="V63" s="397"/>
      <c r="W63" s="330">
        <f t="shared" si="101"/>
        <v>0</v>
      </c>
      <c r="X63" s="331">
        <f>R63</f>
        <v>0</v>
      </c>
      <c r="Y63" s="397"/>
      <c r="Z63" s="397"/>
      <c r="AA63" s="397"/>
      <c r="AB63" s="328">
        <f t="shared" si="91"/>
        <v>0</v>
      </c>
      <c r="AC63" s="329">
        <f t="shared" si="103"/>
        <v>0</v>
      </c>
      <c r="AD63" s="397"/>
      <c r="AE63" s="397"/>
      <c r="AF63" s="397"/>
      <c r="AG63" s="330">
        <f t="shared" si="104"/>
        <v>0</v>
      </c>
      <c r="AH63" s="454">
        <f>AB63</f>
        <v>0</v>
      </c>
      <c r="AI63" s="397"/>
      <c r="AJ63" s="397"/>
      <c r="AK63" s="397"/>
      <c r="AL63" s="328">
        <f t="shared" si="92"/>
        <v>0</v>
      </c>
      <c r="AM63" s="329">
        <f t="shared" si="106"/>
        <v>0</v>
      </c>
      <c r="AN63" s="397"/>
      <c r="AO63" s="397"/>
      <c r="AP63" s="397"/>
      <c r="AQ63" s="330">
        <f t="shared" si="107"/>
        <v>0</v>
      </c>
      <c r="AR63" s="331">
        <f>AL63</f>
        <v>0</v>
      </c>
      <c r="AS63" s="397">
        <v>42614260.689999998</v>
      </c>
      <c r="AT63" s="397"/>
      <c r="AU63" s="397"/>
      <c r="AV63" s="328">
        <f t="shared" si="93"/>
        <v>42614260.689999998</v>
      </c>
      <c r="AW63" s="329">
        <f t="shared" si="109"/>
        <v>0</v>
      </c>
      <c r="AX63" s="397">
        <v>221814.93</v>
      </c>
      <c r="AY63" s="397"/>
      <c r="AZ63" s="397"/>
      <c r="BA63" s="328">
        <f>AW63+AX63-AY63+AZ63</f>
        <v>221814.93</v>
      </c>
      <c r="BB63" s="331">
        <f>AV63</f>
        <v>42614260.689999998</v>
      </c>
      <c r="BC63" s="397"/>
      <c r="BD63" s="397"/>
      <c r="BE63" s="397"/>
      <c r="BF63" s="328">
        <f t="shared" si="94"/>
        <v>42614260.689999998</v>
      </c>
      <c r="BG63" s="329">
        <f t="shared" si="112"/>
        <v>221814.93</v>
      </c>
      <c r="BH63" s="339">
        <f t="shared" ref="BH63" si="143">(BB63+BF63)/2*0.57%</f>
        <v>242901.28593299995</v>
      </c>
      <c r="BI63" s="397"/>
      <c r="BJ63" s="397"/>
      <c r="BK63" s="330">
        <f t="shared" si="113"/>
        <v>464716.21593299997</v>
      </c>
      <c r="BL63" s="398"/>
      <c r="BM63" s="397"/>
      <c r="BN63" s="529">
        <f t="shared" si="131"/>
        <v>42614260.689999998</v>
      </c>
      <c r="BO63" s="531">
        <f t="shared" si="132"/>
        <v>464716.21593299997</v>
      </c>
      <c r="BP63" s="574">
        <f t="shared" si="129"/>
        <v>242901.28593299995</v>
      </c>
      <c r="BQ63" s="363">
        <f t="shared" si="133"/>
        <v>707617.50186599989</v>
      </c>
      <c r="BR63" s="559">
        <f t="shared" si="134"/>
        <v>0</v>
      </c>
      <c r="BS63" s="556" t="s">
        <v>665</v>
      </c>
      <c r="BT63" s="401">
        <v>42836075.619999997</v>
      </c>
      <c r="BU63" s="334">
        <f>BT63-SUM(AV63,BA63)</f>
        <v>0</v>
      </c>
      <c r="BW63" s="81"/>
    </row>
    <row r="64" spans="2:75" ht="15" thickBot="1" x14ac:dyDescent="0.4">
      <c r="B64" s="92" t="s">
        <v>694</v>
      </c>
      <c r="C64" s="406">
        <v>2405</v>
      </c>
      <c r="D64" s="396"/>
      <c r="E64" s="66"/>
      <c r="F64" s="66"/>
      <c r="G64" s="339">
        <v>0</v>
      </c>
      <c r="H64" s="328">
        <f t="shared" si="136"/>
        <v>0</v>
      </c>
      <c r="I64" s="66"/>
      <c r="J64" s="66"/>
      <c r="K64" s="66"/>
      <c r="L64" s="339"/>
      <c r="M64" s="330">
        <f t="shared" si="137"/>
        <v>0</v>
      </c>
      <c r="N64" s="454">
        <f>H64</f>
        <v>0</v>
      </c>
      <c r="O64" s="397"/>
      <c r="P64" s="397"/>
      <c r="Q64" s="397"/>
      <c r="R64" s="328">
        <f t="shared" ref="R64" si="144">N64+O64-P64+Q64</f>
        <v>0</v>
      </c>
      <c r="S64" s="458">
        <f t="shared" ref="S64" si="145">M64</f>
        <v>0</v>
      </c>
      <c r="T64" s="397"/>
      <c r="U64" s="397"/>
      <c r="V64" s="397"/>
      <c r="W64" s="330">
        <f t="shared" ref="W64" si="146">S64+T64-U64+V64</f>
        <v>0</v>
      </c>
      <c r="X64" s="331">
        <f>R64</f>
        <v>0</v>
      </c>
      <c r="Y64" s="397"/>
      <c r="Z64" s="397"/>
      <c r="AA64" s="397"/>
      <c r="AB64" s="328">
        <f>X64+Y64-Z64+AA64</f>
        <v>0</v>
      </c>
      <c r="AC64" s="329">
        <f t="shared" ref="AC64" si="147">W64</f>
        <v>0</v>
      </c>
      <c r="AD64" s="397"/>
      <c r="AE64" s="397"/>
      <c r="AF64" s="397"/>
      <c r="AG64" s="330">
        <f t="shared" ref="AG64" si="148">AC64+AD64-AE64+AF64</f>
        <v>0</v>
      </c>
      <c r="AH64" s="454">
        <f>AB64</f>
        <v>0</v>
      </c>
      <c r="AI64" s="397">
        <v>0</v>
      </c>
      <c r="AJ64" s="397"/>
      <c r="AK64" s="397"/>
      <c r="AL64" s="328">
        <f t="shared" ref="AL64" si="149">AH64+AI64-AJ64+AK64</f>
        <v>0</v>
      </c>
      <c r="AM64" s="329">
        <f t="shared" ref="AM64" si="150">AG64</f>
        <v>0</v>
      </c>
      <c r="AN64" s="397">
        <v>0</v>
      </c>
      <c r="AO64" s="397"/>
      <c r="AP64" s="397"/>
      <c r="AQ64" s="330">
        <f t="shared" ref="AQ64" si="151">AM64+AN64-AO64+AP64</f>
        <v>0</v>
      </c>
      <c r="AR64" s="331">
        <f>AL64</f>
        <v>0</v>
      </c>
      <c r="AS64" s="397">
        <v>0</v>
      </c>
      <c r="AT64" s="397"/>
      <c r="AU64" s="397"/>
      <c r="AV64" s="328">
        <f t="shared" ref="AV64" si="152">AR64+AS64-AT64+AU64</f>
        <v>0</v>
      </c>
      <c r="AW64" s="329">
        <f t="shared" ref="AW64" si="153">AQ64</f>
        <v>0</v>
      </c>
      <c r="AX64" s="397"/>
      <c r="AY64" s="397"/>
      <c r="AZ64" s="397"/>
      <c r="BA64" s="328">
        <f t="shared" ref="BA64" si="154">AW64+AX64-AY64+AZ64</f>
        <v>0</v>
      </c>
      <c r="BB64" s="331">
        <f>AV64</f>
        <v>0</v>
      </c>
      <c r="BC64" s="397"/>
      <c r="BD64" s="397"/>
      <c r="BE64" s="397"/>
      <c r="BF64" s="328">
        <f t="shared" ref="BF64" si="155">BB64+BC64-BD64+BE64</f>
        <v>0</v>
      </c>
      <c r="BG64" s="329">
        <f t="shared" ref="BG64" si="156">BA64</f>
        <v>0</v>
      </c>
      <c r="BH64" s="397"/>
      <c r="BI64" s="397"/>
      <c r="BJ64" s="397"/>
      <c r="BK64" s="330">
        <f t="shared" si="113"/>
        <v>0</v>
      </c>
      <c r="BL64" s="398"/>
      <c r="BM64" s="397"/>
      <c r="BN64" s="529">
        <f t="shared" ref="BN64" si="157">BF64-BL64</f>
        <v>0</v>
      </c>
      <c r="BO64" s="531">
        <f t="shared" ref="BO64" si="158">BK64-BM64</f>
        <v>0</v>
      </c>
      <c r="BP64" s="399"/>
      <c r="BQ64" s="400"/>
      <c r="BR64" s="559">
        <f t="shared" ref="BR64" si="159">IF(BS64="Yes", SUM(BN64:BP64), 0)</f>
        <v>0</v>
      </c>
      <c r="BS64" s="556" t="s">
        <v>665</v>
      </c>
      <c r="BT64" s="401"/>
      <c r="BU64" s="334">
        <f>BT64-SUM(AV64,BA64)</f>
        <v>0</v>
      </c>
      <c r="BW64" s="81"/>
    </row>
    <row r="65" spans="1:75" s="94" customFormat="1" ht="15" thickBot="1" x14ac:dyDescent="0.4">
      <c r="B65" s="92"/>
      <c r="C65" s="406"/>
      <c r="D65" s="532"/>
      <c r="E65" s="533"/>
      <c r="F65" s="533"/>
      <c r="G65" s="534"/>
      <c r="H65" s="328"/>
      <c r="I65" s="533"/>
      <c r="J65" s="533"/>
      <c r="K65" s="533"/>
      <c r="L65" s="534"/>
      <c r="M65" s="330"/>
      <c r="N65" s="332"/>
      <c r="O65" s="534"/>
      <c r="P65" s="534"/>
      <c r="Q65" s="534"/>
      <c r="R65" s="328"/>
      <c r="S65" s="328"/>
      <c r="T65" s="534"/>
      <c r="U65" s="534"/>
      <c r="V65" s="534"/>
      <c r="W65" s="330"/>
      <c r="X65" s="332"/>
      <c r="Y65" s="534"/>
      <c r="Z65" s="534"/>
      <c r="AA65" s="534"/>
      <c r="AB65" s="328"/>
      <c r="AC65" s="328"/>
      <c r="AD65" s="534"/>
      <c r="AE65" s="534"/>
      <c r="AF65" s="534"/>
      <c r="AG65" s="330"/>
      <c r="AH65" s="530"/>
      <c r="AI65" s="534"/>
      <c r="AJ65" s="534"/>
      <c r="AK65" s="534"/>
      <c r="AL65" s="328"/>
      <c r="AM65" s="328"/>
      <c r="AN65" s="534"/>
      <c r="AO65" s="534"/>
      <c r="AP65" s="534"/>
      <c r="AQ65" s="330"/>
      <c r="AR65" s="530"/>
      <c r="AS65" s="534"/>
      <c r="AT65" s="534"/>
      <c r="AU65" s="534"/>
      <c r="AV65" s="328"/>
      <c r="AW65" s="328"/>
      <c r="AX65" s="534"/>
      <c r="AY65" s="534"/>
      <c r="AZ65" s="534"/>
      <c r="BA65" s="328"/>
      <c r="BB65" s="530"/>
      <c r="BC65" s="534"/>
      <c r="BD65" s="534"/>
      <c r="BE65" s="534"/>
      <c r="BF65" s="328"/>
      <c r="BG65" s="328"/>
      <c r="BH65" s="534"/>
      <c r="BI65" s="534"/>
      <c r="BJ65" s="534"/>
      <c r="BK65" s="330"/>
      <c r="BL65" s="535"/>
      <c r="BM65" s="534"/>
      <c r="BN65" s="328"/>
      <c r="BO65" s="330"/>
      <c r="BP65" s="536"/>
      <c r="BQ65" s="400"/>
      <c r="BR65" s="560"/>
      <c r="BS65" s="557"/>
      <c r="BT65" s="411"/>
      <c r="BU65" s="537"/>
      <c r="BW65" s="538"/>
    </row>
    <row r="66" spans="1:75" ht="21.75" customHeight="1" x14ac:dyDescent="0.35">
      <c r="B66" s="95" t="s">
        <v>717</v>
      </c>
      <c r="C66" s="544"/>
      <c r="D66" s="545"/>
      <c r="E66" s="546"/>
      <c r="F66" s="546"/>
      <c r="G66" s="547"/>
      <c r="H66" s="368"/>
      <c r="I66" s="546"/>
      <c r="J66" s="546"/>
      <c r="K66" s="546"/>
      <c r="L66" s="547"/>
      <c r="M66" s="369"/>
      <c r="N66" s="370"/>
      <c r="O66" s="547"/>
      <c r="P66" s="547"/>
      <c r="Q66" s="547"/>
      <c r="R66" s="368"/>
      <c r="S66" s="368"/>
      <c r="T66" s="547"/>
      <c r="U66" s="547"/>
      <c r="V66" s="547"/>
      <c r="W66" s="369"/>
      <c r="X66" s="370"/>
      <c r="Y66" s="547"/>
      <c r="Z66" s="547"/>
      <c r="AA66" s="547"/>
      <c r="AB66" s="368"/>
      <c r="AC66" s="368"/>
      <c r="AD66" s="547"/>
      <c r="AE66" s="547"/>
      <c r="AF66" s="547"/>
      <c r="AG66" s="369"/>
      <c r="AH66" s="548"/>
      <c r="AI66" s="547"/>
      <c r="AJ66" s="547"/>
      <c r="AK66" s="547"/>
      <c r="AL66" s="368"/>
      <c r="AM66" s="368"/>
      <c r="AN66" s="547"/>
      <c r="AO66" s="547"/>
      <c r="AP66" s="547"/>
      <c r="AQ66" s="369"/>
      <c r="AR66" s="548"/>
      <c r="AS66" s="547"/>
      <c r="AT66" s="547"/>
      <c r="AU66" s="547"/>
      <c r="AV66" s="368"/>
      <c r="AW66" s="368"/>
      <c r="AX66" s="547"/>
      <c r="AY66" s="547"/>
      <c r="AZ66" s="547"/>
      <c r="BA66" s="368"/>
      <c r="BB66" s="548"/>
      <c r="BC66" s="547"/>
      <c r="BD66" s="547"/>
      <c r="BE66" s="547"/>
      <c r="BF66" s="368"/>
      <c r="BG66" s="368"/>
      <c r="BH66" s="547"/>
      <c r="BI66" s="547"/>
      <c r="BJ66" s="547"/>
      <c r="BK66" s="369"/>
      <c r="BL66" s="549"/>
      <c r="BM66" s="547"/>
      <c r="BN66" s="368">
        <f>SUM(BN49:BN64)</f>
        <v>62874514.426085308</v>
      </c>
      <c r="BO66" s="369">
        <f>SUM(BO49:BO64)+BO15+BO16+BO23+BO25+BO31</f>
        <v>-5424686.6749821054</v>
      </c>
      <c r="BP66" s="368">
        <f>SUM(BP49:BP64)+BP15+BP16+BP23+BP25+BP31</f>
        <v>153495.01412268623</v>
      </c>
      <c r="BQ66" s="435">
        <f>BO66+BP66</f>
        <v>-5271191.660859419</v>
      </c>
      <c r="BR66" s="563">
        <f>BN66+BO66+BP66</f>
        <v>57603322.765225887</v>
      </c>
    </row>
    <row r="67" spans="1:75" s="543" customFormat="1" ht="9" customHeight="1" thickBot="1" x14ac:dyDescent="0.4">
      <c r="BB67" s="415"/>
      <c r="BC67" s="416"/>
      <c r="BD67" s="416"/>
      <c r="BE67" s="416"/>
      <c r="BF67" s="416"/>
      <c r="BG67" s="416"/>
      <c r="BH67" s="416"/>
      <c r="BI67" s="416"/>
      <c r="BJ67" s="416"/>
      <c r="BK67" s="565"/>
      <c r="BL67" s="415"/>
      <c r="BM67" s="416"/>
      <c r="BN67" s="425"/>
      <c r="BO67" s="567"/>
      <c r="BP67" s="425"/>
      <c r="BQ67" s="425"/>
      <c r="BR67" s="567"/>
      <c r="BS67" s="557"/>
      <c r="BT67" s="550"/>
      <c r="BU67" s="551"/>
      <c r="BW67" s="552"/>
    </row>
    <row r="68" spans="1:75" s="94" customFormat="1" ht="24" customHeight="1" x14ac:dyDescent="0.35">
      <c r="B68" s="95" t="s">
        <v>718</v>
      </c>
      <c r="C68" s="544"/>
      <c r="D68" s="545"/>
      <c r="E68" s="546"/>
      <c r="F68" s="546"/>
      <c r="G68" s="547"/>
      <c r="H68" s="368"/>
      <c r="I68" s="546"/>
      <c r="J68" s="546"/>
      <c r="K68" s="546"/>
      <c r="L68" s="547"/>
      <c r="M68" s="369"/>
      <c r="N68" s="370"/>
      <c r="O68" s="547"/>
      <c r="P68" s="547"/>
      <c r="Q68" s="547"/>
      <c r="R68" s="368"/>
      <c r="S68" s="368"/>
      <c r="T68" s="547"/>
      <c r="U68" s="547"/>
      <c r="V68" s="547"/>
      <c r="W68" s="369"/>
      <c r="X68" s="370"/>
      <c r="Y68" s="547"/>
      <c r="Z68" s="547"/>
      <c r="AA68" s="547"/>
      <c r="AB68" s="368"/>
      <c r="AC68" s="368"/>
      <c r="AD68" s="547"/>
      <c r="AE68" s="547"/>
      <c r="AF68" s="547"/>
      <c r="AG68" s="369"/>
      <c r="AH68" s="548"/>
      <c r="AI68" s="547"/>
      <c r="AJ68" s="547"/>
      <c r="AK68" s="547"/>
      <c r="AL68" s="368"/>
      <c r="AM68" s="368"/>
      <c r="AN68" s="547"/>
      <c r="AO68" s="547"/>
      <c r="AP68" s="547"/>
      <c r="AQ68" s="369"/>
      <c r="AR68" s="548"/>
      <c r="AS68" s="547"/>
      <c r="AT68" s="547"/>
      <c r="AU68" s="547"/>
      <c r="AV68" s="368"/>
      <c r="AW68" s="368"/>
      <c r="AX68" s="547"/>
      <c r="AY68" s="547"/>
      <c r="AZ68" s="547"/>
      <c r="BA68" s="368"/>
      <c r="BB68" s="548"/>
      <c r="BC68" s="547"/>
      <c r="BD68" s="547"/>
      <c r="BE68" s="547"/>
      <c r="BF68" s="368"/>
      <c r="BG68" s="368"/>
      <c r="BH68" s="547"/>
      <c r="BI68" s="547"/>
      <c r="BJ68" s="547"/>
      <c r="BK68" s="369"/>
      <c r="BL68" s="549"/>
      <c r="BM68" s="547"/>
      <c r="BN68" s="368">
        <f>'2a. Continuity Schedule'!AJ37+'2b. Continuity Schedule'!BN47</f>
        <v>-83994352.002977893</v>
      </c>
      <c r="BO68" s="369">
        <f>'2a. Continuity Schedule'!AK37+'2b. Continuity Schedule'!BO47</f>
        <v>-3211479.5747606792</v>
      </c>
      <c r="BP68" s="368">
        <f>'2a. Continuity Schedule'!AL37+'2b. Continuity Schedule'!BP47</f>
        <v>-478767.80641697388</v>
      </c>
      <c r="BQ68" s="435">
        <f>BO68+BP68</f>
        <v>-3690247.3811776531</v>
      </c>
      <c r="BR68" s="563">
        <f>BN68+BQ68</f>
        <v>-87684599.384155542</v>
      </c>
      <c r="BS68" s="557"/>
      <c r="BT68" s="411"/>
      <c r="BU68" s="537"/>
      <c r="BW68" s="538"/>
    </row>
    <row r="69" spans="1:75" s="543" customFormat="1" ht="20.25" customHeight="1" thickBot="1" x14ac:dyDescent="0.4">
      <c r="B69" s="95" t="s">
        <v>719</v>
      </c>
      <c r="BB69" s="415"/>
      <c r="BC69" s="416"/>
      <c r="BD69" s="416"/>
      <c r="BE69" s="416"/>
      <c r="BF69" s="416"/>
      <c r="BG69" s="416"/>
      <c r="BH69" s="416"/>
      <c r="BI69" s="416"/>
      <c r="BJ69" s="416"/>
      <c r="BK69" s="565"/>
      <c r="BL69" s="415"/>
      <c r="BM69" s="416"/>
      <c r="BN69" s="568">
        <f>'2a. Continuity Schedule'!AJ38+'2b. Continuity Schedule'!BN66</f>
        <v>71899732.946085304</v>
      </c>
      <c r="BO69" s="369">
        <f>'2a. Continuity Schedule'!AK38+'2b. Continuity Schedule'!BO66</f>
        <v>-8904413.8202321045</v>
      </c>
      <c r="BP69" s="568">
        <f>'2a. Continuity Schedule'!AL38+'2b. Continuity Schedule'!BP66</f>
        <v>204938.75968668621</v>
      </c>
      <c r="BQ69" s="435">
        <f>BO69+BP69</f>
        <v>-8699475.0605454184</v>
      </c>
      <c r="BR69" s="563">
        <f>BN69+BQ69</f>
        <v>63200257.885539889</v>
      </c>
      <c r="BS69" s="557"/>
      <c r="BT69" s="550"/>
      <c r="BU69" s="551"/>
      <c r="BW69" s="552"/>
    </row>
    <row r="70" spans="1:75" s="94" customFormat="1" ht="9" customHeight="1" thickBot="1" x14ac:dyDescent="0.4">
      <c r="B70" s="92"/>
      <c r="C70" s="406"/>
      <c r="D70" s="532"/>
      <c r="E70" s="533"/>
      <c r="F70" s="533"/>
      <c r="G70" s="534"/>
      <c r="H70" s="328"/>
      <c r="I70" s="533"/>
      <c r="J70" s="533"/>
      <c r="K70" s="533"/>
      <c r="L70" s="534"/>
      <c r="M70" s="330"/>
      <c r="N70" s="332"/>
      <c r="O70" s="534"/>
      <c r="P70" s="534"/>
      <c r="Q70" s="534"/>
      <c r="R70" s="328"/>
      <c r="S70" s="328"/>
      <c r="T70" s="534"/>
      <c r="U70" s="534"/>
      <c r="V70" s="534"/>
      <c r="W70" s="330"/>
      <c r="X70" s="332"/>
      <c r="Y70" s="534"/>
      <c r="Z70" s="534"/>
      <c r="AA70" s="534"/>
      <c r="AB70" s="328"/>
      <c r="AC70" s="328"/>
      <c r="AD70" s="534"/>
      <c r="AE70" s="534"/>
      <c r="AF70" s="534"/>
      <c r="AG70" s="330"/>
      <c r="AH70" s="530"/>
      <c r="AI70" s="534"/>
      <c r="AJ70" s="534"/>
      <c r="AK70" s="534"/>
      <c r="AL70" s="328"/>
      <c r="AM70" s="328"/>
      <c r="AN70" s="534"/>
      <c r="AO70" s="534"/>
      <c r="AP70" s="534"/>
      <c r="AQ70" s="330"/>
      <c r="AR70" s="530"/>
      <c r="AS70" s="534"/>
      <c r="AT70" s="534"/>
      <c r="AU70" s="534"/>
      <c r="AV70" s="328"/>
      <c r="AW70" s="328"/>
      <c r="AX70" s="534"/>
      <c r="AY70" s="534"/>
      <c r="AZ70" s="534"/>
      <c r="BA70" s="328"/>
      <c r="BB70" s="530"/>
      <c r="BC70" s="534"/>
      <c r="BD70" s="534"/>
      <c r="BE70" s="534"/>
      <c r="BF70" s="328"/>
      <c r="BG70" s="328"/>
      <c r="BH70" s="534"/>
      <c r="BI70" s="534"/>
      <c r="BJ70" s="534"/>
      <c r="BK70" s="330"/>
      <c r="BL70" s="535"/>
      <c r="BM70" s="534"/>
      <c r="BN70" s="328"/>
      <c r="BO70" s="330"/>
      <c r="BP70" s="536"/>
      <c r="BQ70" s="435"/>
      <c r="BR70" s="563"/>
      <c r="BS70" s="557"/>
      <c r="BT70" s="411"/>
      <c r="BU70" s="537"/>
      <c r="BW70" s="538"/>
    </row>
    <row r="71" spans="1:75" s="543" customFormat="1" ht="19.5" customHeight="1" thickBot="1" x14ac:dyDescent="0.4">
      <c r="B71" s="95" t="s">
        <v>720</v>
      </c>
      <c r="C71" s="544"/>
      <c r="D71" s="545"/>
      <c r="E71" s="546"/>
      <c r="F71" s="546"/>
      <c r="G71" s="547"/>
      <c r="H71" s="368"/>
      <c r="I71" s="546"/>
      <c r="J71" s="546"/>
      <c r="K71" s="546"/>
      <c r="L71" s="547"/>
      <c r="M71" s="369"/>
      <c r="N71" s="370"/>
      <c r="O71" s="547"/>
      <c r="P71" s="547"/>
      <c r="Q71" s="547"/>
      <c r="R71" s="368"/>
      <c r="S71" s="368"/>
      <c r="T71" s="547"/>
      <c r="U71" s="547"/>
      <c r="V71" s="547"/>
      <c r="W71" s="369"/>
      <c r="X71" s="370"/>
      <c r="Y71" s="547"/>
      <c r="Z71" s="547"/>
      <c r="AA71" s="547"/>
      <c r="AB71" s="368"/>
      <c r="AC71" s="368"/>
      <c r="AD71" s="547"/>
      <c r="AE71" s="547"/>
      <c r="AF71" s="547"/>
      <c r="AG71" s="369"/>
      <c r="AH71" s="548"/>
      <c r="AI71" s="547"/>
      <c r="AJ71" s="547"/>
      <c r="AK71" s="547"/>
      <c r="AL71" s="368"/>
      <c r="AM71" s="368"/>
      <c r="AN71" s="547"/>
      <c r="AO71" s="547"/>
      <c r="AP71" s="547"/>
      <c r="AQ71" s="369"/>
      <c r="AR71" s="548"/>
      <c r="AS71" s="547"/>
      <c r="AT71" s="547"/>
      <c r="AU71" s="547"/>
      <c r="AV71" s="368"/>
      <c r="AW71" s="368"/>
      <c r="AX71" s="547"/>
      <c r="AY71" s="547"/>
      <c r="AZ71" s="547"/>
      <c r="BA71" s="368"/>
      <c r="BB71" s="548"/>
      <c r="BC71" s="547"/>
      <c r="BD71" s="547"/>
      <c r="BE71" s="547"/>
      <c r="BF71" s="368"/>
      <c r="BG71" s="368"/>
      <c r="BH71" s="547"/>
      <c r="BI71" s="547"/>
      <c r="BJ71" s="547"/>
      <c r="BK71" s="369"/>
      <c r="BL71" s="549"/>
      <c r="BM71" s="547"/>
      <c r="BN71" s="368">
        <f>BN68+BN69</f>
        <v>-12094619.056892589</v>
      </c>
      <c r="BO71" s="369">
        <f>BO68+BO69</f>
        <v>-12115893.394992784</v>
      </c>
      <c r="BP71" s="368">
        <f>BP68+BP69</f>
        <v>-273829.04673028766</v>
      </c>
      <c r="BQ71" s="435">
        <f>BO71+BP71</f>
        <v>-12389722.441723071</v>
      </c>
      <c r="BR71" s="563">
        <f>BN71+BQ71</f>
        <v>-24484341.49861566</v>
      </c>
      <c r="BS71" s="557"/>
      <c r="BT71" s="550"/>
      <c r="BU71" s="551"/>
      <c r="BW71" s="552"/>
    </row>
    <row r="72" spans="1:75" s="94" customFormat="1" ht="15" thickBot="1" x14ac:dyDescent="0.4">
      <c r="B72" s="92"/>
      <c r="C72" s="406"/>
      <c r="D72" s="532"/>
      <c r="E72" s="533"/>
      <c r="F72" s="533"/>
      <c r="G72" s="534"/>
      <c r="H72" s="328"/>
      <c r="I72" s="533"/>
      <c r="J72" s="533"/>
      <c r="K72" s="533"/>
      <c r="L72" s="534"/>
      <c r="M72" s="330"/>
      <c r="N72" s="332"/>
      <c r="O72" s="534"/>
      <c r="P72" s="534"/>
      <c r="Q72" s="534"/>
      <c r="R72" s="328"/>
      <c r="S72" s="328"/>
      <c r="T72" s="534"/>
      <c r="U72" s="534"/>
      <c r="V72" s="534"/>
      <c r="W72" s="330"/>
      <c r="X72" s="332"/>
      <c r="Y72" s="534"/>
      <c r="Z72" s="534"/>
      <c r="AA72" s="534"/>
      <c r="AB72" s="328"/>
      <c r="AC72" s="328"/>
      <c r="AD72" s="534"/>
      <c r="AE72" s="534"/>
      <c r="AF72" s="534"/>
      <c r="AG72" s="330"/>
      <c r="AH72" s="530"/>
      <c r="AI72" s="534"/>
      <c r="AJ72" s="534"/>
      <c r="AK72" s="534"/>
      <c r="AL72" s="328"/>
      <c r="AM72" s="328"/>
      <c r="AN72" s="534"/>
      <c r="AO72" s="534"/>
      <c r="AP72" s="534"/>
      <c r="AQ72" s="330"/>
      <c r="AR72" s="530"/>
      <c r="AS72" s="534"/>
      <c r="AT72" s="534"/>
      <c r="AU72" s="534"/>
      <c r="AV72" s="328"/>
      <c r="AW72" s="328"/>
      <c r="AX72" s="534"/>
      <c r="AY72" s="534"/>
      <c r="AZ72" s="534"/>
      <c r="BA72" s="328"/>
      <c r="BB72" s="530"/>
      <c r="BC72" s="534"/>
      <c r="BD72" s="534"/>
      <c r="BE72" s="534"/>
      <c r="BF72" s="328"/>
      <c r="BG72" s="328"/>
      <c r="BH72" s="534"/>
      <c r="BI72" s="534"/>
      <c r="BJ72" s="534"/>
      <c r="BK72" s="330"/>
      <c r="BL72" s="535"/>
      <c r="BM72" s="534"/>
      <c r="BN72" s="328"/>
      <c r="BO72" s="330"/>
      <c r="BP72" s="536"/>
      <c r="BQ72" s="400"/>
      <c r="BR72" s="560"/>
      <c r="BS72" s="557"/>
      <c r="BT72" s="411"/>
      <c r="BU72" s="537"/>
      <c r="BW72" s="538"/>
    </row>
    <row r="73" spans="1:75" s="94" customFormat="1" ht="15" thickBot="1" x14ac:dyDescent="0.4">
      <c r="B73" s="539"/>
      <c r="C73" s="540"/>
      <c r="D73" s="457"/>
      <c r="E73" s="460"/>
      <c r="F73" s="460"/>
      <c r="G73" s="460"/>
      <c r="H73" s="460"/>
      <c r="I73" s="460"/>
      <c r="J73" s="460"/>
      <c r="K73" s="460"/>
      <c r="L73" s="460"/>
      <c r="M73" s="453"/>
      <c r="N73" s="457"/>
      <c r="O73" s="460"/>
      <c r="P73" s="460"/>
      <c r="Q73" s="460"/>
      <c r="R73" s="460"/>
      <c r="S73" s="460"/>
      <c r="T73" s="460"/>
      <c r="U73" s="460"/>
      <c r="V73" s="460"/>
      <c r="W73" s="453"/>
      <c r="X73" s="457"/>
      <c r="Y73" s="460"/>
      <c r="Z73" s="460"/>
      <c r="AA73" s="460"/>
      <c r="AB73" s="460"/>
      <c r="AC73" s="460"/>
      <c r="AD73" s="460"/>
      <c r="AE73" s="460"/>
      <c r="AF73" s="460"/>
      <c r="AG73" s="453"/>
      <c r="AH73" s="350"/>
      <c r="AI73" s="351"/>
      <c r="AJ73" s="351"/>
      <c r="AK73" s="351"/>
      <c r="AL73" s="351"/>
      <c r="AM73" s="351"/>
      <c r="AN73" s="351"/>
      <c r="AO73" s="351"/>
      <c r="AP73" s="351"/>
      <c r="AQ73" s="352"/>
      <c r="AR73" s="350"/>
      <c r="AS73" s="351"/>
      <c r="AT73" s="351"/>
      <c r="AU73" s="351"/>
      <c r="AV73" s="351"/>
      <c r="AW73" s="351"/>
      <c r="AX73" s="351"/>
      <c r="AY73" s="351"/>
      <c r="AZ73" s="351"/>
      <c r="BA73" s="351"/>
      <c r="BB73" s="350"/>
      <c r="BC73" s="351"/>
      <c r="BD73" s="351"/>
      <c r="BE73" s="351"/>
      <c r="BF73" s="351"/>
      <c r="BG73" s="351"/>
      <c r="BH73" s="351"/>
      <c r="BI73" s="351"/>
      <c r="BJ73" s="351"/>
      <c r="BK73" s="352"/>
      <c r="BL73" s="457"/>
      <c r="BM73" s="541"/>
      <c r="BN73" s="351"/>
      <c r="BO73" s="352"/>
      <c r="BP73" s="576"/>
      <c r="BQ73" s="351"/>
      <c r="BR73" s="566"/>
      <c r="BS73" s="541"/>
      <c r="BT73" s="541"/>
      <c r="BU73" s="453"/>
    </row>
    <row r="76" spans="1:75" ht="51" customHeight="1" x14ac:dyDescent="0.35">
      <c r="A76" s="101"/>
      <c r="B76" s="636" t="s">
        <v>209</v>
      </c>
      <c r="C76" s="636"/>
      <c r="D76" s="636"/>
      <c r="E76" s="636"/>
      <c r="F76" s="636"/>
      <c r="G76" s="636"/>
      <c r="H76" s="636"/>
      <c r="I76" s="636"/>
      <c r="J76" s="636"/>
      <c r="K76" s="636"/>
      <c r="L76" s="636"/>
      <c r="M76" s="636"/>
      <c r="N76" s="636"/>
      <c r="O76" s="636"/>
    </row>
    <row r="77" spans="1:75" ht="16.5" x14ac:dyDescent="0.35">
      <c r="A77" s="102"/>
      <c r="B77" s="616"/>
      <c r="C77" s="616"/>
      <c r="D77" s="378"/>
      <c r="E77" s="378"/>
      <c r="N77" s="104"/>
      <c r="O77" s="104"/>
    </row>
    <row r="78" spans="1:75" ht="46.5" customHeight="1" x14ac:dyDescent="0.35">
      <c r="A78" s="102">
        <v>1</v>
      </c>
      <c r="B78" s="616" t="s">
        <v>218</v>
      </c>
      <c r="C78" s="616"/>
      <c r="D78" s="105"/>
      <c r="E78" s="105"/>
      <c r="N78" s="105"/>
      <c r="O78" s="105"/>
    </row>
    <row r="79" spans="1:75" ht="80.25" customHeight="1" x14ac:dyDescent="0.35">
      <c r="A79" s="102">
        <v>2</v>
      </c>
      <c r="B79" s="616" t="s">
        <v>219</v>
      </c>
      <c r="C79" s="616"/>
      <c r="D79" s="106"/>
      <c r="E79" s="105"/>
      <c r="N79" s="106"/>
      <c r="O79" s="105"/>
    </row>
    <row r="80" spans="1:75" ht="47.25" customHeight="1" x14ac:dyDescent="0.35">
      <c r="A80" s="102">
        <v>3</v>
      </c>
      <c r="B80" s="616" t="s">
        <v>220</v>
      </c>
      <c r="C80" s="616"/>
      <c r="D80" s="378"/>
      <c r="E80" s="378"/>
      <c r="N80" s="104"/>
      <c r="O80" s="104"/>
    </row>
    <row r="81" spans="1:15" ht="39" customHeight="1" x14ac:dyDescent="0.35">
      <c r="A81" s="102">
        <v>4</v>
      </c>
      <c r="B81" s="616" t="s">
        <v>221</v>
      </c>
      <c r="C81" s="616"/>
      <c r="D81" s="378"/>
      <c r="E81" s="378"/>
      <c r="N81" s="104"/>
      <c r="O81" s="104"/>
    </row>
    <row r="82" spans="1:15" ht="62.25" customHeight="1" x14ac:dyDescent="0.35">
      <c r="A82" s="102">
        <v>5</v>
      </c>
      <c r="B82" s="616" t="s">
        <v>222</v>
      </c>
      <c r="C82" s="616"/>
      <c r="D82" s="379"/>
      <c r="E82" s="379"/>
      <c r="N82" s="107"/>
      <c r="O82" s="107"/>
    </row>
    <row r="83" spans="1:15" ht="58.5" customHeight="1" x14ac:dyDescent="0.35">
      <c r="A83" s="102">
        <v>6</v>
      </c>
      <c r="B83" s="616" t="s">
        <v>223</v>
      </c>
      <c r="C83" s="616"/>
      <c r="D83" s="379"/>
      <c r="E83" s="379"/>
      <c r="N83" s="107"/>
      <c r="O83" s="107"/>
    </row>
    <row r="84" spans="1:15" ht="80.25" customHeight="1" x14ac:dyDescent="0.35"/>
  </sheetData>
  <mergeCells count="88">
    <mergeCell ref="D3:M3"/>
    <mergeCell ref="D4:D6"/>
    <mergeCell ref="E4:E6"/>
    <mergeCell ref="F4:F6"/>
    <mergeCell ref="G4:G6"/>
    <mergeCell ref="H4:H6"/>
    <mergeCell ref="I4:I6"/>
    <mergeCell ref="J4:J6"/>
    <mergeCell ref="K4:K6"/>
    <mergeCell ref="L4:L6"/>
    <mergeCell ref="M4:M6"/>
    <mergeCell ref="BL3:BO3"/>
    <mergeCell ref="Z4:Z6"/>
    <mergeCell ref="BP3:BR3"/>
    <mergeCell ref="B4:B6"/>
    <mergeCell ref="C4:C6"/>
    <mergeCell ref="N4:N6"/>
    <mergeCell ref="O4:O6"/>
    <mergeCell ref="P4:P6"/>
    <mergeCell ref="Q4:Q6"/>
    <mergeCell ref="R4:R6"/>
    <mergeCell ref="S4:S6"/>
    <mergeCell ref="T4:T6"/>
    <mergeCell ref="N3:W3"/>
    <mergeCell ref="X3:AG3"/>
    <mergeCell ref="AH3:AQ3"/>
    <mergeCell ref="AR3:BA3"/>
    <mergeCell ref="BB3:BK3"/>
    <mergeCell ref="U4:U6"/>
    <mergeCell ref="V4:V6"/>
    <mergeCell ref="W4:W6"/>
    <mergeCell ref="X4:X6"/>
    <mergeCell ref="Y4:Y6"/>
    <mergeCell ref="AL4:AL6"/>
    <mergeCell ref="AA4:AA6"/>
    <mergeCell ref="AB4:AB6"/>
    <mergeCell ref="AC4:AC6"/>
    <mergeCell ref="AD4:AD6"/>
    <mergeCell ref="AE4:AE6"/>
    <mergeCell ref="AF4:AF6"/>
    <mergeCell ref="AG4:AG6"/>
    <mergeCell ref="AH4:AH6"/>
    <mergeCell ref="AI4:AI6"/>
    <mergeCell ref="AJ4:AJ6"/>
    <mergeCell ref="AK4:AK6"/>
    <mergeCell ref="AX4:AX6"/>
    <mergeCell ref="AM4:AM6"/>
    <mergeCell ref="AN4:AN6"/>
    <mergeCell ref="AO4:AO6"/>
    <mergeCell ref="AP4:AP6"/>
    <mergeCell ref="AQ4:AQ6"/>
    <mergeCell ref="AR4:AR6"/>
    <mergeCell ref="AS4:AS6"/>
    <mergeCell ref="AT4:AT6"/>
    <mergeCell ref="AU4:AU6"/>
    <mergeCell ref="AV4:AV6"/>
    <mergeCell ref="AW4:AW6"/>
    <mergeCell ref="BJ4:BJ6"/>
    <mergeCell ref="AY4:AY6"/>
    <mergeCell ref="AZ4:AZ6"/>
    <mergeCell ref="BA4:BA6"/>
    <mergeCell ref="BB4:BB6"/>
    <mergeCell ref="BC4:BC6"/>
    <mergeCell ref="BD4:BD6"/>
    <mergeCell ref="BE4:BE6"/>
    <mergeCell ref="BF4:BF6"/>
    <mergeCell ref="BG4:BG6"/>
    <mergeCell ref="BH4:BH6"/>
    <mergeCell ref="BI4:BI6"/>
    <mergeCell ref="BU4:BU6"/>
    <mergeCell ref="BK4:BK6"/>
    <mergeCell ref="BL4:BL6"/>
    <mergeCell ref="BM4:BM6"/>
    <mergeCell ref="BN4:BN6"/>
    <mergeCell ref="BO4:BO6"/>
    <mergeCell ref="BP4:BP6"/>
    <mergeCell ref="BQ4:BQ6"/>
    <mergeCell ref="BR4:BR6"/>
    <mergeCell ref="BS4:BS6"/>
    <mergeCell ref="BT4:BT6"/>
    <mergeCell ref="B82:C82"/>
    <mergeCell ref="B83:C83"/>
    <mergeCell ref="B76:O76"/>
    <mergeCell ref="B77:C77"/>
    <mergeCell ref="B78:C78"/>
    <mergeCell ref="B79:C79"/>
    <mergeCell ref="B80:C80"/>
    <mergeCell ref="B81:C81"/>
  </mergeCells>
  <dataValidations count="1">
    <dataValidation type="list" errorTitle="Selection Needed" error="Please select an option from the drop-down list." prompt="Use the following format eg: January 1, 2013" sqref="BS44 BS47 BS38 BS9:BS34 BS49:BS65 BS67:BS72">
      <formula1>"Yes,No"</formula1>
    </dataValidation>
  </dataValidations>
  <pageMargins left="0.7" right="0.7" top="0.75" bottom="0.75" header="0.3" footer="0.3"/>
  <pageSetup scale="20" orientation="portrait" r:id="rId1"/>
  <colBreaks count="2" manualBreakCount="2">
    <brk id="23" max="1048575" man="1"/>
    <brk id="5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69</xdr:col>
                    <xdr:colOff>107950</xdr:colOff>
                    <xdr:row>17</xdr:row>
                    <xdr:rowOff>31750</xdr:rowOff>
                  </from>
                  <to>
                    <xdr:col>71</xdr:col>
                    <xdr:colOff>12700</xdr:colOff>
                    <xdr:row>18</xdr:row>
                    <xdr:rowOff>69850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69</xdr:col>
                    <xdr:colOff>107950</xdr:colOff>
                    <xdr:row>18</xdr:row>
                    <xdr:rowOff>31750</xdr:rowOff>
                  </from>
                  <to>
                    <xdr:col>71</xdr:col>
                    <xdr:colOff>12700</xdr:colOff>
                    <xdr:row>18</xdr:row>
                    <xdr:rowOff>260350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69</xdr:col>
                    <xdr:colOff>107950</xdr:colOff>
                    <xdr:row>18</xdr:row>
                    <xdr:rowOff>31750</xdr:rowOff>
                  </from>
                  <to>
                    <xdr:col>71</xdr:col>
                    <xdr:colOff>12700</xdr:colOff>
                    <xdr:row>18</xdr:row>
                    <xdr:rowOff>260350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69</xdr:col>
                    <xdr:colOff>107950</xdr:colOff>
                    <xdr:row>19</xdr:row>
                    <xdr:rowOff>0</xdr:rowOff>
                  </from>
                  <to>
                    <xdr:col>71</xdr:col>
                    <xdr:colOff>12700</xdr:colOff>
                    <xdr:row>19</xdr:row>
                    <xdr:rowOff>222250</xdr:rowOff>
                  </to>
                </anchor>
              </controlPr>
            </control>
          </mc:Choice>
        </mc:AlternateContent>
        <mc:AlternateContent xmlns:mc="http://schemas.openxmlformats.org/markup-compatibility/2006">
          <mc:Choice Requires="x14">
            <control shapeId="8222" r:id="rId30" name="Check Box 3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23" r:id="rId31" name="Check Box 31">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4" r:id="rId32" name="Check Box 3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5" r:id="rId33" name="Check Box 3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6" r:id="rId34" name="Check Box 3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27" r:id="rId35" name="Check Box 35">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28" r:id="rId36" name="Check Box 36">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29" r:id="rId37" name="Check Box 37">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30" r:id="rId38" name="Check Box 38">
              <controlPr defaultSize="0" autoFill="0" autoLine="0" autoPict="0">
                <anchor moveWithCells="1">
                  <from>
                    <xdr:col>69</xdr:col>
                    <xdr:colOff>107950</xdr:colOff>
                    <xdr:row>16</xdr:row>
                    <xdr:rowOff>31750</xdr:rowOff>
                  </from>
                  <to>
                    <xdr:col>71</xdr:col>
                    <xdr:colOff>12700</xdr:colOff>
                    <xdr:row>17</xdr:row>
                    <xdr:rowOff>69850</xdr:rowOff>
                  </to>
                </anchor>
              </controlPr>
            </control>
          </mc:Choice>
        </mc:AlternateContent>
        <mc:AlternateContent xmlns:mc="http://schemas.openxmlformats.org/markup-compatibility/2006">
          <mc:Choice Requires="x14">
            <control shapeId="8231" r:id="rId39" name="Check Box 39">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32" r:id="rId40" name="Check Box 40">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33" r:id="rId41" name="Check Box 41">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4" r:id="rId42" name="Check Box 4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5" r:id="rId43" name="Check Box 4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6" r:id="rId44" name="Check Box 4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37" r:id="rId45" name="Check Box 45">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38" r:id="rId46" name="Check Box 46">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39" r:id="rId47" name="Check Box 47">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40" r:id="rId48" name="Check Box 48">
              <controlPr defaultSize="0" autoFill="0" autoLine="0" autoPict="0">
                <anchor moveWithCells="1">
                  <from>
                    <xdr:col>69</xdr:col>
                    <xdr:colOff>107950</xdr:colOff>
                    <xdr:row>16</xdr:row>
                    <xdr:rowOff>31750</xdr:rowOff>
                  </from>
                  <to>
                    <xdr:col>71</xdr:col>
                    <xdr:colOff>12700</xdr:colOff>
                    <xdr:row>17</xdr:row>
                    <xdr:rowOff>69850</xdr:rowOff>
                  </to>
                </anchor>
              </controlPr>
            </control>
          </mc:Choice>
        </mc:AlternateContent>
        <mc:AlternateContent xmlns:mc="http://schemas.openxmlformats.org/markup-compatibility/2006">
          <mc:Choice Requires="x14">
            <control shapeId="8241" r:id="rId49" name="Check Box 49">
              <controlPr defaultSize="0" autoFill="0" autoLine="0" autoPict="0">
                <anchor moveWithCells="1">
                  <from>
                    <xdr:col>69</xdr:col>
                    <xdr:colOff>107950</xdr:colOff>
                    <xdr:row>17</xdr:row>
                    <xdr:rowOff>31750</xdr:rowOff>
                  </from>
                  <to>
                    <xdr:col>71</xdr:col>
                    <xdr:colOff>12700</xdr:colOff>
                    <xdr:row>18</xdr:row>
                    <xdr:rowOff>69850</xdr:rowOff>
                  </to>
                </anchor>
              </controlPr>
            </control>
          </mc:Choice>
        </mc:AlternateContent>
        <mc:AlternateContent xmlns:mc="http://schemas.openxmlformats.org/markup-compatibility/2006">
          <mc:Choice Requires="x14">
            <control shapeId="8242" r:id="rId50" name="Check Box 5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43" r:id="rId51" name="Check Box 5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44" r:id="rId52" name="Check Box 52">
              <controlPr defaultSize="0" autoFill="0" autoLine="0" autoPict="0">
                <anchor moveWithCells="1">
                  <from>
                    <xdr:col>69</xdr:col>
                    <xdr:colOff>107950</xdr:colOff>
                    <xdr:row>7</xdr:row>
                    <xdr:rowOff>0</xdr:rowOff>
                  </from>
                  <to>
                    <xdr:col>71</xdr:col>
                    <xdr:colOff>12700</xdr:colOff>
                    <xdr:row>11</xdr:row>
                    <xdr:rowOff>31750</xdr:rowOff>
                  </to>
                </anchor>
              </controlPr>
            </control>
          </mc:Choice>
        </mc:AlternateContent>
        <mc:AlternateContent xmlns:mc="http://schemas.openxmlformats.org/markup-compatibility/2006">
          <mc:Choice Requires="x14">
            <control shapeId="8245" r:id="rId53" name="Check Box 53">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46" r:id="rId54" name="Check Box 5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47" r:id="rId55" name="Check Box 5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48" r:id="rId56" name="Check Box 5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49" r:id="rId57" name="Check Box 57">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50" r:id="rId58" name="Check Box 58">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51" r:id="rId59" name="Check Box 59">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52" r:id="rId60" name="Check Box 60">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53" r:id="rId61" name="Check Box 61">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54" r:id="rId62" name="Check Box 62">
              <controlPr defaultSize="0" autoFill="0" autoLine="0" autoPict="0">
                <anchor moveWithCells="1">
                  <from>
                    <xdr:col>69</xdr:col>
                    <xdr:colOff>107950</xdr:colOff>
                    <xdr:row>7</xdr:row>
                    <xdr:rowOff>0</xdr:rowOff>
                  </from>
                  <to>
                    <xdr:col>71</xdr:col>
                    <xdr:colOff>12700</xdr:colOff>
                    <xdr:row>11</xdr:row>
                    <xdr:rowOff>31750</xdr:rowOff>
                  </to>
                </anchor>
              </controlPr>
            </control>
          </mc:Choice>
        </mc:AlternateContent>
        <mc:AlternateContent xmlns:mc="http://schemas.openxmlformats.org/markup-compatibility/2006">
          <mc:Choice Requires="x14">
            <control shapeId="8255" r:id="rId63" name="Check Box 63">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56" r:id="rId64" name="Check Box 6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57" r:id="rId65" name="Check Box 6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58" r:id="rId66" name="Check Box 6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59" r:id="rId67" name="Check Box 67">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60" r:id="rId68" name="Check Box 68">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61" r:id="rId69" name="Check Box 69">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62" r:id="rId70" name="Check Box 70">
              <controlPr defaultSize="0" autoFill="0" autoLine="0" autoPict="0">
                <anchor moveWithCells="1">
                  <from>
                    <xdr:col>69</xdr:col>
                    <xdr:colOff>107950</xdr:colOff>
                    <xdr:row>16</xdr:row>
                    <xdr:rowOff>31750</xdr:rowOff>
                  </from>
                  <to>
                    <xdr:col>71</xdr:col>
                    <xdr:colOff>12700</xdr:colOff>
                    <xdr:row>17</xdr:row>
                    <xdr:rowOff>69850</xdr:rowOff>
                  </to>
                </anchor>
              </controlPr>
            </control>
          </mc:Choice>
        </mc:AlternateContent>
        <mc:AlternateContent xmlns:mc="http://schemas.openxmlformats.org/markup-compatibility/2006">
          <mc:Choice Requires="x14">
            <control shapeId="8263" r:id="rId71" name="Check Box 7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64" r:id="rId72" name="Check Box 7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65" r:id="rId73" name="Check Box 73">
              <controlPr defaultSize="0" autoFill="0" autoLine="0" autoPict="0">
                <anchor moveWithCells="1">
                  <from>
                    <xdr:col>69</xdr:col>
                    <xdr:colOff>107950</xdr:colOff>
                    <xdr:row>6</xdr:row>
                    <xdr:rowOff>0</xdr:rowOff>
                  </from>
                  <to>
                    <xdr:col>71</xdr:col>
                    <xdr:colOff>12700</xdr:colOff>
                    <xdr:row>6</xdr:row>
                    <xdr:rowOff>222250</xdr:rowOff>
                  </to>
                </anchor>
              </controlPr>
            </control>
          </mc:Choice>
        </mc:AlternateContent>
        <mc:AlternateContent xmlns:mc="http://schemas.openxmlformats.org/markup-compatibility/2006">
          <mc:Choice Requires="x14">
            <control shapeId="8266" r:id="rId74" name="Check Box 74">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67" r:id="rId75" name="Check Box 75">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68" r:id="rId76" name="Check Box 7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69" r:id="rId77" name="Check Box 77">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70" r:id="rId78" name="Check Box 7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71" r:id="rId79" name="Check Box 79">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72" r:id="rId80" name="Check Box 8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73" r:id="rId81" name="Check Box 81">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74" r:id="rId82" name="Check Box 82">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75" r:id="rId83" name="Check Box 83">
              <controlPr defaultSize="0" autoFill="0" autoLine="0" autoPict="0">
                <anchor moveWithCells="1">
                  <from>
                    <xdr:col>69</xdr:col>
                    <xdr:colOff>107950</xdr:colOff>
                    <xdr:row>6</xdr:row>
                    <xdr:rowOff>0</xdr:rowOff>
                  </from>
                  <to>
                    <xdr:col>71</xdr:col>
                    <xdr:colOff>12700</xdr:colOff>
                    <xdr:row>6</xdr:row>
                    <xdr:rowOff>222250</xdr:rowOff>
                  </to>
                </anchor>
              </controlPr>
            </control>
          </mc:Choice>
        </mc:AlternateContent>
        <mc:AlternateContent xmlns:mc="http://schemas.openxmlformats.org/markup-compatibility/2006">
          <mc:Choice Requires="x14">
            <control shapeId="8276" r:id="rId84" name="Check Box 84">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77" r:id="rId85" name="Check Box 85">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78" r:id="rId86" name="Check Box 8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79" r:id="rId87" name="Check Box 87">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80" r:id="rId88" name="Check Box 8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81" r:id="rId89" name="Check Box 89">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82" r:id="rId90" name="Check Box 90">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283" r:id="rId91" name="Check Box 91">
              <controlPr defaultSize="0" autoFill="0" autoLine="0" autoPict="0">
                <anchor moveWithCells="1">
                  <from>
                    <xdr:col>69</xdr:col>
                    <xdr:colOff>107950</xdr:colOff>
                    <xdr:row>15</xdr:row>
                    <xdr:rowOff>31750</xdr:rowOff>
                  </from>
                  <to>
                    <xdr:col>71</xdr:col>
                    <xdr:colOff>12700</xdr:colOff>
                    <xdr:row>18</xdr:row>
                    <xdr:rowOff>12700</xdr:rowOff>
                  </to>
                </anchor>
              </controlPr>
            </control>
          </mc:Choice>
        </mc:AlternateContent>
        <mc:AlternateContent xmlns:mc="http://schemas.openxmlformats.org/markup-compatibility/2006">
          <mc:Choice Requires="x14">
            <control shapeId="8284" r:id="rId92" name="Check Box 9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85" r:id="rId93" name="Check Box 9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286" r:id="rId94" name="Check Box 94">
              <controlPr defaultSize="0" autoFill="0" autoLine="0" autoPict="0">
                <anchor moveWithCells="1">
                  <from>
                    <xdr:col>69</xdr:col>
                    <xdr:colOff>107950</xdr:colOff>
                    <xdr:row>5</xdr:row>
                    <xdr:rowOff>0</xdr:rowOff>
                  </from>
                  <to>
                    <xdr:col>71</xdr:col>
                    <xdr:colOff>12700</xdr:colOff>
                    <xdr:row>5</xdr:row>
                    <xdr:rowOff>222250</xdr:rowOff>
                  </to>
                </anchor>
              </controlPr>
            </control>
          </mc:Choice>
        </mc:AlternateContent>
        <mc:AlternateContent xmlns:mc="http://schemas.openxmlformats.org/markup-compatibility/2006">
          <mc:Choice Requires="x14">
            <control shapeId="8287" r:id="rId95" name="Check Box 95">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288" r:id="rId96" name="Check Box 96">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89" r:id="rId97" name="Check Box 9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290" r:id="rId98" name="Check Box 9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91" r:id="rId99" name="Check Box 99">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92" r:id="rId100" name="Check Box 100">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93" r:id="rId101" name="Check Box 10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294" r:id="rId102" name="Check Box 10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295" r:id="rId103" name="Check Box 103">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296" r:id="rId104" name="Check Box 104">
              <controlPr defaultSize="0" autoFill="0" autoLine="0" autoPict="0">
                <anchor moveWithCells="1">
                  <from>
                    <xdr:col>69</xdr:col>
                    <xdr:colOff>107950</xdr:colOff>
                    <xdr:row>5</xdr:row>
                    <xdr:rowOff>0</xdr:rowOff>
                  </from>
                  <to>
                    <xdr:col>71</xdr:col>
                    <xdr:colOff>12700</xdr:colOff>
                    <xdr:row>5</xdr:row>
                    <xdr:rowOff>222250</xdr:rowOff>
                  </to>
                </anchor>
              </controlPr>
            </control>
          </mc:Choice>
        </mc:AlternateContent>
        <mc:AlternateContent xmlns:mc="http://schemas.openxmlformats.org/markup-compatibility/2006">
          <mc:Choice Requires="x14">
            <control shapeId="8297" r:id="rId105" name="Check Box 105">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298" r:id="rId106" name="Check Box 106">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299" r:id="rId107" name="Check Box 10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00" r:id="rId108" name="Check Box 108">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1" r:id="rId109" name="Check Box 109">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2" r:id="rId110" name="Check Box 110">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3" r:id="rId111" name="Check Box 111">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304" r:id="rId112" name="Check Box 112">
              <controlPr defaultSize="0" autoFill="0" autoLine="0" autoPict="0">
                <anchor moveWithCells="1">
                  <from>
                    <xdr:col>69</xdr:col>
                    <xdr:colOff>107950</xdr:colOff>
                    <xdr:row>14</xdr:row>
                    <xdr:rowOff>31750</xdr:rowOff>
                  </from>
                  <to>
                    <xdr:col>71</xdr:col>
                    <xdr:colOff>12700</xdr:colOff>
                    <xdr:row>14</xdr:row>
                    <xdr:rowOff>260350</xdr:rowOff>
                  </to>
                </anchor>
              </controlPr>
            </control>
          </mc:Choice>
        </mc:AlternateContent>
        <mc:AlternateContent xmlns:mc="http://schemas.openxmlformats.org/markup-compatibility/2006">
          <mc:Choice Requires="x14">
            <control shapeId="8305" r:id="rId113" name="Check Box 11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06" r:id="rId114" name="Check Box 11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07" r:id="rId115" name="Check Box 115">
              <controlPr defaultSize="0" autoFill="0" autoLine="0" autoPict="0">
                <anchor moveWithCells="1">
                  <from>
                    <xdr:col>69</xdr:col>
                    <xdr:colOff>107950</xdr:colOff>
                    <xdr:row>4</xdr:row>
                    <xdr:rowOff>0</xdr:rowOff>
                  </from>
                  <to>
                    <xdr:col>71</xdr:col>
                    <xdr:colOff>12700</xdr:colOff>
                    <xdr:row>5</xdr:row>
                    <xdr:rowOff>31750</xdr:rowOff>
                  </to>
                </anchor>
              </controlPr>
            </control>
          </mc:Choice>
        </mc:AlternateContent>
        <mc:AlternateContent xmlns:mc="http://schemas.openxmlformats.org/markup-compatibility/2006">
          <mc:Choice Requires="x14">
            <control shapeId="8308" r:id="rId116" name="Check Box 116">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09" r:id="rId117" name="Check Box 117">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10" r:id="rId118" name="Check Box 118">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11" r:id="rId119" name="Check Box 119">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12" r:id="rId120" name="Check Box 120">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13" r:id="rId121" name="Check Box 121">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14" r:id="rId122" name="Check Box 12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315" r:id="rId123" name="Check Box 12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16" r:id="rId124" name="Check Box 124">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17" r:id="rId125" name="Check Box 125">
              <controlPr defaultSize="0" autoFill="0" autoLine="0" autoPict="0">
                <anchor moveWithCells="1">
                  <from>
                    <xdr:col>69</xdr:col>
                    <xdr:colOff>107950</xdr:colOff>
                    <xdr:row>4</xdr:row>
                    <xdr:rowOff>0</xdr:rowOff>
                  </from>
                  <to>
                    <xdr:col>71</xdr:col>
                    <xdr:colOff>12700</xdr:colOff>
                    <xdr:row>5</xdr:row>
                    <xdr:rowOff>31750</xdr:rowOff>
                  </to>
                </anchor>
              </controlPr>
            </control>
          </mc:Choice>
        </mc:AlternateContent>
        <mc:AlternateContent xmlns:mc="http://schemas.openxmlformats.org/markup-compatibility/2006">
          <mc:Choice Requires="x14">
            <control shapeId="8318" r:id="rId126" name="Check Box 126">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19" r:id="rId127" name="Check Box 127">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20" r:id="rId128" name="Check Box 128">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21" r:id="rId129" name="Check Box 129">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22" r:id="rId130" name="Check Box 130">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3" r:id="rId131" name="Check Box 131">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4" r:id="rId132" name="Check Box 132">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325" r:id="rId133" name="Check Box 133">
              <controlPr defaultSize="0" autoFill="0" autoLine="0" autoPict="0">
                <anchor moveWithCells="1">
                  <from>
                    <xdr:col>69</xdr:col>
                    <xdr:colOff>107950</xdr:colOff>
                    <xdr:row>13</xdr:row>
                    <xdr:rowOff>31750</xdr:rowOff>
                  </from>
                  <to>
                    <xdr:col>71</xdr:col>
                    <xdr:colOff>12700</xdr:colOff>
                    <xdr:row>14</xdr:row>
                    <xdr:rowOff>0</xdr:rowOff>
                  </to>
                </anchor>
              </controlPr>
            </control>
          </mc:Choice>
        </mc:AlternateContent>
        <mc:AlternateContent xmlns:mc="http://schemas.openxmlformats.org/markup-compatibility/2006">
          <mc:Choice Requires="x14">
            <control shapeId="8326" r:id="rId134" name="Check Box 13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7" r:id="rId135" name="Check Box 13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28" r:id="rId136" name="Check Box 136">
              <controlPr defaultSize="0" autoFill="0" autoLine="0" autoPict="0">
                <anchor moveWithCells="1">
                  <from>
                    <xdr:col>69</xdr:col>
                    <xdr:colOff>107950</xdr:colOff>
                    <xdr:row>3</xdr:row>
                    <xdr:rowOff>0</xdr:rowOff>
                  </from>
                  <to>
                    <xdr:col>71</xdr:col>
                    <xdr:colOff>12700</xdr:colOff>
                    <xdr:row>4</xdr:row>
                    <xdr:rowOff>31750</xdr:rowOff>
                  </to>
                </anchor>
              </controlPr>
            </control>
          </mc:Choice>
        </mc:AlternateContent>
        <mc:AlternateContent xmlns:mc="http://schemas.openxmlformats.org/markup-compatibility/2006">
          <mc:Choice Requires="x14">
            <control shapeId="8329" r:id="rId137" name="Check Box 137">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30" r:id="rId138" name="Check Box 138">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31" r:id="rId139" name="Check Box 139">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32" r:id="rId140" name="Check Box 140">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33" r:id="rId141" name="Check Box 141">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34" r:id="rId142" name="Check Box 14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35" r:id="rId143" name="Check Box 14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36" r:id="rId144" name="Check Box 14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37" r:id="rId145" name="Check Box 14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38" r:id="rId146" name="Check Box 146">
              <controlPr defaultSize="0" autoFill="0" autoLine="0" autoPict="0">
                <anchor moveWithCells="1">
                  <from>
                    <xdr:col>69</xdr:col>
                    <xdr:colOff>107950</xdr:colOff>
                    <xdr:row>3</xdr:row>
                    <xdr:rowOff>0</xdr:rowOff>
                  </from>
                  <to>
                    <xdr:col>71</xdr:col>
                    <xdr:colOff>12700</xdr:colOff>
                    <xdr:row>4</xdr:row>
                    <xdr:rowOff>31750</xdr:rowOff>
                  </to>
                </anchor>
              </controlPr>
            </control>
          </mc:Choice>
        </mc:AlternateContent>
        <mc:AlternateContent xmlns:mc="http://schemas.openxmlformats.org/markup-compatibility/2006">
          <mc:Choice Requires="x14">
            <control shapeId="8339" r:id="rId147" name="Check Box 147">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40" r:id="rId148" name="Check Box 148">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41" r:id="rId149" name="Check Box 149">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42" r:id="rId150" name="Check Box 150">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43" r:id="rId151" name="Check Box 151">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44" r:id="rId152" name="Check Box 152">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45" r:id="rId153" name="Check Box 153">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46" r:id="rId154" name="Check Box 154">
              <controlPr defaultSize="0" autoFill="0" autoLine="0" autoPict="0">
                <anchor moveWithCells="1">
                  <from>
                    <xdr:col>69</xdr:col>
                    <xdr:colOff>107950</xdr:colOff>
                    <xdr:row>12</xdr:row>
                    <xdr:rowOff>31750</xdr:rowOff>
                  </from>
                  <to>
                    <xdr:col>71</xdr:col>
                    <xdr:colOff>12700</xdr:colOff>
                    <xdr:row>12</xdr:row>
                    <xdr:rowOff>260350</xdr:rowOff>
                  </to>
                </anchor>
              </controlPr>
            </control>
          </mc:Choice>
        </mc:AlternateContent>
        <mc:AlternateContent xmlns:mc="http://schemas.openxmlformats.org/markup-compatibility/2006">
          <mc:Choice Requires="x14">
            <control shapeId="8347" r:id="rId155" name="Check Box 15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48" r:id="rId156" name="Check Box 15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49" r:id="rId157" name="Check Box 157">
              <controlPr defaultSize="0" autoFill="0" autoLine="0" autoPict="0">
                <anchor moveWithCells="1">
                  <from>
                    <xdr:col>69</xdr:col>
                    <xdr:colOff>107950</xdr:colOff>
                    <xdr:row>2</xdr:row>
                    <xdr:rowOff>0</xdr:rowOff>
                  </from>
                  <to>
                    <xdr:col>71</xdr:col>
                    <xdr:colOff>12700</xdr:colOff>
                    <xdr:row>2</xdr:row>
                    <xdr:rowOff>222250</xdr:rowOff>
                  </to>
                </anchor>
              </controlPr>
            </control>
          </mc:Choice>
        </mc:AlternateContent>
        <mc:AlternateContent xmlns:mc="http://schemas.openxmlformats.org/markup-compatibility/2006">
          <mc:Choice Requires="x14">
            <control shapeId="8350" r:id="rId158" name="Check Box 158">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51" r:id="rId159" name="Check Box 159">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52" r:id="rId160" name="Check Box 160">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53" r:id="rId161" name="Check Box 161">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54" r:id="rId162" name="Check Box 162">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55" r:id="rId163" name="Check Box 163">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56" r:id="rId164" name="Check Box 16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57" r:id="rId165" name="Check Box 165">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58" r:id="rId166" name="Check Box 16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59" r:id="rId167" name="Check Box 167">
              <controlPr defaultSize="0" autoFill="0" autoLine="0" autoPict="0">
                <anchor moveWithCells="1">
                  <from>
                    <xdr:col>69</xdr:col>
                    <xdr:colOff>107950</xdr:colOff>
                    <xdr:row>2</xdr:row>
                    <xdr:rowOff>0</xdr:rowOff>
                  </from>
                  <to>
                    <xdr:col>71</xdr:col>
                    <xdr:colOff>12700</xdr:colOff>
                    <xdr:row>2</xdr:row>
                    <xdr:rowOff>222250</xdr:rowOff>
                  </to>
                </anchor>
              </controlPr>
            </control>
          </mc:Choice>
        </mc:AlternateContent>
        <mc:AlternateContent xmlns:mc="http://schemas.openxmlformats.org/markup-compatibility/2006">
          <mc:Choice Requires="x14">
            <control shapeId="8360" r:id="rId168" name="Check Box 168">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61" r:id="rId169" name="Check Box 169">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62" r:id="rId170" name="Check Box 170">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63" r:id="rId171" name="Check Box 171">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64" r:id="rId172" name="Check Box 172">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65" r:id="rId173" name="Check Box 173">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66" r:id="rId174" name="Check Box 17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67" r:id="rId175" name="Check Box 175">
              <controlPr defaultSize="0" autoFill="0" autoLine="0" autoPict="0">
                <anchor moveWithCells="1">
                  <from>
                    <xdr:col>69</xdr:col>
                    <xdr:colOff>107950</xdr:colOff>
                    <xdr:row>11</xdr:row>
                    <xdr:rowOff>31750</xdr:rowOff>
                  </from>
                  <to>
                    <xdr:col>71</xdr:col>
                    <xdr:colOff>12700</xdr:colOff>
                    <xdr:row>12</xdr:row>
                    <xdr:rowOff>69850</xdr:rowOff>
                  </to>
                </anchor>
              </controlPr>
            </control>
          </mc:Choice>
        </mc:AlternateContent>
        <mc:AlternateContent xmlns:mc="http://schemas.openxmlformats.org/markup-compatibility/2006">
          <mc:Choice Requires="x14">
            <control shapeId="8368" r:id="rId176" name="Check Box 17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69" r:id="rId177" name="Check Box 17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mc:AlternateContent xmlns:mc="http://schemas.openxmlformats.org/markup-compatibility/2006">
          <mc:Choice Requires="x14">
            <control shapeId="8370" r:id="rId178" name="Check Box 178">
              <controlPr defaultSize="0" autoFill="0" autoLine="0" autoPict="0">
                <anchor moveWithCells="1">
                  <from>
                    <xdr:col>69</xdr:col>
                    <xdr:colOff>107950</xdr:colOff>
                    <xdr:row>1</xdr:row>
                    <xdr:rowOff>0</xdr:rowOff>
                  </from>
                  <to>
                    <xdr:col>71</xdr:col>
                    <xdr:colOff>12700</xdr:colOff>
                    <xdr:row>2</xdr:row>
                    <xdr:rowOff>31750</xdr:rowOff>
                  </to>
                </anchor>
              </controlPr>
            </control>
          </mc:Choice>
        </mc:AlternateContent>
        <mc:AlternateContent xmlns:mc="http://schemas.openxmlformats.org/markup-compatibility/2006">
          <mc:Choice Requires="x14">
            <control shapeId="8371" r:id="rId179" name="Check Box 179">
              <controlPr defaultSize="0" autoFill="0" autoLine="0" autoPict="0">
                <anchor moveWithCells="1">
                  <from>
                    <xdr:col>69</xdr:col>
                    <xdr:colOff>107950</xdr:colOff>
                    <xdr:row>1</xdr:row>
                    <xdr:rowOff>31750</xdr:rowOff>
                  </from>
                  <to>
                    <xdr:col>71</xdr:col>
                    <xdr:colOff>12700</xdr:colOff>
                    <xdr:row>2</xdr:row>
                    <xdr:rowOff>69850</xdr:rowOff>
                  </to>
                </anchor>
              </controlPr>
            </control>
          </mc:Choice>
        </mc:AlternateContent>
        <mc:AlternateContent xmlns:mc="http://schemas.openxmlformats.org/markup-compatibility/2006">
          <mc:Choice Requires="x14">
            <control shapeId="8372" r:id="rId180" name="Check Box 180">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73" r:id="rId181" name="Check Box 181">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74" r:id="rId182" name="Check Box 182">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75" r:id="rId183" name="Check Box 183">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76" r:id="rId184" name="Check Box 184">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77" r:id="rId185" name="Check Box 18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78" r:id="rId186" name="Check Box 186">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79" r:id="rId187" name="Check Box 187">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80" r:id="rId188" name="Check Box 188">
              <controlPr defaultSize="0" autoFill="0" autoLine="0" autoPict="0">
                <anchor moveWithCells="1">
                  <from>
                    <xdr:col>69</xdr:col>
                    <xdr:colOff>107950</xdr:colOff>
                    <xdr:row>1</xdr:row>
                    <xdr:rowOff>0</xdr:rowOff>
                  </from>
                  <to>
                    <xdr:col>71</xdr:col>
                    <xdr:colOff>12700</xdr:colOff>
                    <xdr:row>2</xdr:row>
                    <xdr:rowOff>31750</xdr:rowOff>
                  </to>
                </anchor>
              </controlPr>
            </control>
          </mc:Choice>
        </mc:AlternateContent>
        <mc:AlternateContent xmlns:mc="http://schemas.openxmlformats.org/markup-compatibility/2006">
          <mc:Choice Requires="x14">
            <control shapeId="8381" r:id="rId189" name="Check Box 189">
              <controlPr defaultSize="0" autoFill="0" autoLine="0" autoPict="0">
                <anchor moveWithCells="1">
                  <from>
                    <xdr:col>69</xdr:col>
                    <xdr:colOff>107950</xdr:colOff>
                    <xdr:row>1</xdr:row>
                    <xdr:rowOff>31750</xdr:rowOff>
                  </from>
                  <to>
                    <xdr:col>71</xdr:col>
                    <xdr:colOff>12700</xdr:colOff>
                    <xdr:row>2</xdr:row>
                    <xdr:rowOff>69850</xdr:rowOff>
                  </to>
                </anchor>
              </controlPr>
            </control>
          </mc:Choice>
        </mc:AlternateContent>
        <mc:AlternateContent xmlns:mc="http://schemas.openxmlformats.org/markup-compatibility/2006">
          <mc:Choice Requires="x14">
            <control shapeId="8382" r:id="rId190" name="Check Box 190">
              <controlPr defaultSize="0" autoFill="0" autoLine="0" autoPict="0">
                <anchor moveWithCells="1">
                  <from>
                    <xdr:col>69</xdr:col>
                    <xdr:colOff>107950</xdr:colOff>
                    <xdr:row>2</xdr:row>
                    <xdr:rowOff>31750</xdr:rowOff>
                  </from>
                  <to>
                    <xdr:col>71</xdr:col>
                    <xdr:colOff>12700</xdr:colOff>
                    <xdr:row>2</xdr:row>
                    <xdr:rowOff>260350</xdr:rowOff>
                  </to>
                </anchor>
              </controlPr>
            </control>
          </mc:Choice>
        </mc:AlternateContent>
        <mc:AlternateContent xmlns:mc="http://schemas.openxmlformats.org/markup-compatibility/2006">
          <mc:Choice Requires="x14">
            <control shapeId="8383" r:id="rId191" name="Check Box 191">
              <controlPr defaultSize="0" autoFill="0" autoLine="0" autoPict="0">
                <anchor moveWithCells="1">
                  <from>
                    <xdr:col>69</xdr:col>
                    <xdr:colOff>107950</xdr:colOff>
                    <xdr:row>3</xdr:row>
                    <xdr:rowOff>31750</xdr:rowOff>
                  </from>
                  <to>
                    <xdr:col>71</xdr:col>
                    <xdr:colOff>12700</xdr:colOff>
                    <xdr:row>4</xdr:row>
                    <xdr:rowOff>69850</xdr:rowOff>
                  </to>
                </anchor>
              </controlPr>
            </control>
          </mc:Choice>
        </mc:AlternateContent>
        <mc:AlternateContent xmlns:mc="http://schemas.openxmlformats.org/markup-compatibility/2006">
          <mc:Choice Requires="x14">
            <control shapeId="8384" r:id="rId192" name="Check Box 192">
              <controlPr defaultSize="0" autoFill="0" autoLine="0" autoPict="0">
                <anchor moveWithCells="1">
                  <from>
                    <xdr:col>69</xdr:col>
                    <xdr:colOff>107950</xdr:colOff>
                    <xdr:row>4</xdr:row>
                    <xdr:rowOff>31750</xdr:rowOff>
                  </from>
                  <to>
                    <xdr:col>71</xdr:col>
                    <xdr:colOff>12700</xdr:colOff>
                    <xdr:row>5</xdr:row>
                    <xdr:rowOff>69850</xdr:rowOff>
                  </to>
                </anchor>
              </controlPr>
            </control>
          </mc:Choice>
        </mc:AlternateContent>
        <mc:AlternateContent xmlns:mc="http://schemas.openxmlformats.org/markup-compatibility/2006">
          <mc:Choice Requires="x14">
            <control shapeId="8385" r:id="rId193" name="Check Box 193">
              <controlPr defaultSize="0" autoFill="0" autoLine="0" autoPict="0">
                <anchor moveWithCells="1">
                  <from>
                    <xdr:col>69</xdr:col>
                    <xdr:colOff>107950</xdr:colOff>
                    <xdr:row>5</xdr:row>
                    <xdr:rowOff>31750</xdr:rowOff>
                  </from>
                  <to>
                    <xdr:col>71</xdr:col>
                    <xdr:colOff>12700</xdr:colOff>
                    <xdr:row>5</xdr:row>
                    <xdr:rowOff>260350</xdr:rowOff>
                  </to>
                </anchor>
              </controlPr>
            </control>
          </mc:Choice>
        </mc:AlternateContent>
        <mc:AlternateContent xmlns:mc="http://schemas.openxmlformats.org/markup-compatibility/2006">
          <mc:Choice Requires="x14">
            <control shapeId="8386" r:id="rId194" name="Check Box 194">
              <controlPr defaultSize="0" autoFill="0" autoLine="0" autoPict="0">
                <anchor moveWithCells="1">
                  <from>
                    <xdr:col>69</xdr:col>
                    <xdr:colOff>107950</xdr:colOff>
                    <xdr:row>6</xdr:row>
                    <xdr:rowOff>31750</xdr:rowOff>
                  </from>
                  <to>
                    <xdr:col>71</xdr:col>
                    <xdr:colOff>12700</xdr:colOff>
                    <xdr:row>6</xdr:row>
                    <xdr:rowOff>260350</xdr:rowOff>
                  </to>
                </anchor>
              </controlPr>
            </control>
          </mc:Choice>
        </mc:AlternateContent>
        <mc:AlternateContent xmlns:mc="http://schemas.openxmlformats.org/markup-compatibility/2006">
          <mc:Choice Requires="x14">
            <control shapeId="8387" r:id="rId195" name="Check Box 195">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88" r:id="rId196" name="Check Box 196">
              <controlPr defaultSize="0" autoFill="0" autoLine="0" autoPict="0">
                <anchor moveWithCells="1">
                  <from>
                    <xdr:col>69</xdr:col>
                    <xdr:colOff>107950</xdr:colOff>
                    <xdr:row>8</xdr:row>
                    <xdr:rowOff>0</xdr:rowOff>
                  </from>
                  <to>
                    <xdr:col>71</xdr:col>
                    <xdr:colOff>12700</xdr:colOff>
                    <xdr:row>12</xdr:row>
                    <xdr:rowOff>31750</xdr:rowOff>
                  </to>
                </anchor>
              </controlPr>
            </control>
          </mc:Choice>
        </mc:AlternateContent>
        <mc:AlternateContent xmlns:mc="http://schemas.openxmlformats.org/markup-compatibility/2006">
          <mc:Choice Requires="x14">
            <control shapeId="8389" r:id="rId197" name="Check Box 197">
              <controlPr defaultSize="0" autoFill="0" autoLine="0" autoPict="0">
                <anchor moveWithCells="1">
                  <from>
                    <xdr:col>69</xdr:col>
                    <xdr:colOff>107950</xdr:colOff>
                    <xdr:row>7</xdr:row>
                    <xdr:rowOff>31750</xdr:rowOff>
                  </from>
                  <to>
                    <xdr:col>71</xdr:col>
                    <xdr:colOff>12700</xdr:colOff>
                    <xdr:row>11</xdr:row>
                    <xdr:rowOff>69850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4"/>
  <sheetViews>
    <sheetView zoomScale="130" zoomScaleNormal="130" workbookViewId="0">
      <selection activeCell="C22" sqref="C22"/>
    </sheetView>
  </sheetViews>
  <sheetFormatPr defaultColWidth="9" defaultRowHeight="14.5" x14ac:dyDescent="0.35"/>
  <cols>
    <col min="1" max="1" width="4.453125" style="103" customWidth="1"/>
    <col min="2" max="2" width="2.81640625" style="103" customWidth="1"/>
    <col min="3" max="3" width="70" style="103" customWidth="1"/>
    <col min="4" max="4" width="11.453125" style="103" customWidth="1"/>
    <col min="5" max="5" width="24.1796875" style="103" customWidth="1"/>
    <col min="6" max="6" width="86.54296875" style="103" customWidth="1"/>
    <col min="7" max="7" width="9" style="103"/>
    <col min="8" max="8" width="12.453125" style="103" bestFit="1" customWidth="1"/>
    <col min="9" max="16384" width="9" style="103"/>
  </cols>
  <sheetData>
    <row r="2" spans="1:8" x14ac:dyDescent="0.35">
      <c r="A2" s="108"/>
    </row>
    <row r="3" spans="1:8" x14ac:dyDescent="0.35">
      <c r="A3" s="108"/>
      <c r="B3" s="501"/>
      <c r="C3" s="501"/>
      <c r="D3" s="501"/>
      <c r="E3" s="501"/>
      <c r="F3" s="501"/>
    </row>
    <row r="4" spans="1:8" x14ac:dyDescent="0.35">
      <c r="A4" s="108"/>
      <c r="B4" s="677" t="s">
        <v>216</v>
      </c>
      <c r="C4" s="677"/>
      <c r="D4" s="677"/>
      <c r="E4" s="677"/>
      <c r="F4" s="501"/>
    </row>
    <row r="5" spans="1:8" x14ac:dyDescent="0.35">
      <c r="A5" s="108"/>
      <c r="B5" s="501"/>
      <c r="C5" s="501"/>
      <c r="D5" s="501"/>
      <c r="E5" s="501"/>
      <c r="F5" s="501"/>
    </row>
    <row r="6" spans="1:8" ht="15" thickBot="1" x14ac:dyDescent="0.4">
      <c r="A6" s="108"/>
      <c r="B6" s="502"/>
      <c r="C6" s="502"/>
      <c r="D6" s="502"/>
      <c r="E6" s="501"/>
      <c r="F6" s="501"/>
    </row>
    <row r="7" spans="1:8" s="356" customFormat="1" ht="16" thickBot="1" x14ac:dyDescent="0.4">
      <c r="A7" s="355"/>
      <c r="B7" s="501"/>
      <c r="C7" s="503"/>
      <c r="D7" s="504"/>
      <c r="E7" s="503"/>
      <c r="F7" s="503"/>
    </row>
    <row r="8" spans="1:8" s="356" customFormat="1" ht="15.65" customHeight="1" x14ac:dyDescent="0.35">
      <c r="A8" s="355"/>
      <c r="B8" s="501"/>
      <c r="C8" s="678" t="s">
        <v>110</v>
      </c>
      <c r="D8" s="681" t="s">
        <v>111</v>
      </c>
      <c r="E8" s="681" t="s">
        <v>163</v>
      </c>
      <c r="F8" s="681" t="s">
        <v>217</v>
      </c>
    </row>
    <row r="9" spans="1:8" s="356" customFormat="1" ht="15.75" customHeight="1" x14ac:dyDescent="0.35">
      <c r="A9" s="355"/>
      <c r="B9" s="501"/>
      <c r="C9" s="679"/>
      <c r="D9" s="682"/>
      <c r="E9" s="682"/>
      <c r="F9" s="682"/>
    </row>
    <row r="10" spans="1:8" s="356" customFormat="1" ht="22.4" customHeight="1" thickBot="1" x14ac:dyDescent="0.4">
      <c r="A10" s="355"/>
      <c r="B10" s="505"/>
      <c r="C10" s="680"/>
      <c r="D10" s="683"/>
      <c r="E10" s="683"/>
      <c r="F10" s="682"/>
    </row>
    <row r="11" spans="1:8" s="510" customFormat="1" ht="15.5" x14ac:dyDescent="0.35">
      <c r="A11" s="508"/>
      <c r="B11" s="509"/>
      <c r="C11" s="513" t="str">
        <f>'2b. Continuity Schedule'!B20</f>
        <v xml:space="preserve">Retail Cost Variance Account - Retail and STR6  </v>
      </c>
      <c r="D11" s="514" t="s">
        <v>687</v>
      </c>
      <c r="E11" s="515">
        <f>1196785.39-'2b. Continuity Schedule'!AV20-'2b. Continuity Schedule'!BA20</f>
        <v>356045.64999999967</v>
      </c>
      <c r="F11" s="513" t="s">
        <v>707</v>
      </c>
      <c r="H11" s="511"/>
    </row>
    <row r="12" spans="1:8" s="510" customFormat="1" ht="15.5" x14ac:dyDescent="0.35">
      <c r="B12" s="509"/>
      <c r="C12" s="513" t="str">
        <f>'2b. Continuity Schedule'!B23</f>
        <v>Distribution Generation – Hydro One - Other Costs – Deferral Account</v>
      </c>
      <c r="D12" s="516">
        <f>'2b. Continuity Schedule'!C23</f>
        <v>1533</v>
      </c>
      <c r="E12" s="515">
        <f>381911.08-'2b. Continuity Schedule'!BA23</f>
        <v>380301.05000000005</v>
      </c>
      <c r="F12" s="513" t="s">
        <v>708</v>
      </c>
      <c r="H12" s="511"/>
    </row>
    <row r="13" spans="1:8" s="510" customFormat="1" ht="15.5" x14ac:dyDescent="0.35">
      <c r="B13" s="509"/>
      <c r="C13" s="513" t="str">
        <f>'2b. Continuity Schedule'!B25</f>
        <v>Smart Grid Variance Account</v>
      </c>
      <c r="D13" s="516">
        <f>'2b. Continuity Schedule'!C25</f>
        <v>1536</v>
      </c>
      <c r="E13" s="515">
        <f>389605.079999999-'2b. Continuity Schedule'!AW25</f>
        <v>422194.57591199921</v>
      </c>
      <c r="F13" s="513" t="s">
        <v>709</v>
      </c>
      <c r="H13" s="511"/>
    </row>
    <row r="14" spans="1:8" s="510" customFormat="1" ht="15.5" x14ac:dyDescent="0.35">
      <c r="B14" s="509"/>
      <c r="C14" s="513" t="str">
        <f>'2b. Continuity Schedule'!B31</f>
        <v>Revenue Difference – Pole  Attachment Charge Variance Account</v>
      </c>
      <c r="D14" s="516">
        <f>'2b. Continuity Schedule'!C31</f>
        <v>2405</v>
      </c>
      <c r="E14" s="517">
        <f>-508824.69-'2b. Continuity Schedule'!BA31</f>
        <v>-532456.51439495885</v>
      </c>
      <c r="F14" s="518" t="s">
        <v>711</v>
      </c>
      <c r="H14" s="511"/>
    </row>
    <row r="15" spans="1:8" s="512" customFormat="1" x14ac:dyDescent="0.35">
      <c r="B15" s="509"/>
      <c r="C15" s="513" t="s">
        <v>704</v>
      </c>
      <c r="D15" s="519">
        <v>1533</v>
      </c>
      <c r="E15" s="515">
        <f>'2b. Continuity Schedule'!BU52</f>
        <v>-1078676.4784975648</v>
      </c>
      <c r="F15" s="513" t="s">
        <v>710</v>
      </c>
    </row>
    <row r="16" spans="1:8" s="356" customFormat="1" ht="15.5" x14ac:dyDescent="0.35">
      <c r="B16" s="501"/>
      <c r="C16" s="513"/>
      <c r="D16" s="516"/>
      <c r="E16" s="513"/>
      <c r="F16" s="513"/>
    </row>
    <row r="17" spans="2:6" s="356" customFormat="1" ht="15.5" x14ac:dyDescent="0.35">
      <c r="B17" s="501"/>
      <c r="C17" s="513"/>
      <c r="D17" s="516"/>
      <c r="E17" s="513"/>
      <c r="F17" s="513"/>
    </row>
    <row r="18" spans="2:6" s="356" customFormat="1" ht="16" thickBot="1" x14ac:dyDescent="0.4">
      <c r="B18" s="501"/>
      <c r="C18" s="520"/>
      <c r="D18" s="521"/>
      <c r="E18" s="520"/>
      <c r="F18" s="520"/>
    </row>
    <row r="19" spans="2:6" s="356" customFormat="1" ht="15.5" x14ac:dyDescent="0.35">
      <c r="B19" s="501"/>
      <c r="C19" s="501"/>
      <c r="D19" s="501"/>
      <c r="E19" s="501"/>
      <c r="F19" s="501"/>
    </row>
    <row r="20" spans="2:6" x14ac:dyDescent="0.35">
      <c r="B20" s="501"/>
      <c r="C20" s="501"/>
      <c r="D20" s="501"/>
      <c r="E20" s="501"/>
      <c r="F20" s="501"/>
    </row>
    <row r="21" spans="2:6" x14ac:dyDescent="0.35">
      <c r="B21" s="501"/>
      <c r="C21" s="501"/>
      <c r="D21" s="501"/>
      <c r="E21" s="501"/>
      <c r="F21" s="506"/>
    </row>
    <row r="22" spans="2:6" x14ac:dyDescent="0.35">
      <c r="B22" s="501"/>
      <c r="C22" s="501"/>
      <c r="D22" s="501"/>
      <c r="E22" s="501"/>
      <c r="F22" s="506"/>
    </row>
    <row r="23" spans="2:6" x14ac:dyDescent="0.35">
      <c r="B23" s="501"/>
      <c r="C23" s="501"/>
      <c r="D23" s="501"/>
      <c r="E23" s="501"/>
      <c r="F23" s="506"/>
    </row>
    <row r="24" spans="2:6" x14ac:dyDescent="0.35">
      <c r="F24" s="507"/>
    </row>
    <row r="25" spans="2:6" x14ac:dyDescent="0.35">
      <c r="F25" s="507"/>
    </row>
    <row r="26" spans="2:6" x14ac:dyDescent="0.35">
      <c r="F26" s="507"/>
    </row>
    <row r="27" spans="2:6" x14ac:dyDescent="0.35">
      <c r="F27" s="507"/>
    </row>
    <row r="28" spans="2:6" x14ac:dyDescent="0.35">
      <c r="F28" s="507"/>
    </row>
    <row r="29" spans="2:6" x14ac:dyDescent="0.35">
      <c r="F29" s="507"/>
    </row>
    <row r="30" spans="2:6" x14ac:dyDescent="0.35">
      <c r="F30" s="507"/>
    </row>
    <row r="31" spans="2:6" x14ac:dyDescent="0.35">
      <c r="F31" s="507"/>
    </row>
    <row r="32" spans="2:6" x14ac:dyDescent="0.35">
      <c r="F32" s="507"/>
    </row>
    <row r="33" spans="6:6" x14ac:dyDescent="0.35">
      <c r="F33" s="507"/>
    </row>
    <row r="34" spans="6:6" x14ac:dyDescent="0.35">
      <c r="F34" s="507"/>
    </row>
  </sheetData>
  <mergeCells count="5">
    <mergeCell ref="B4:E4"/>
    <mergeCell ref="C8:C10"/>
    <mergeCell ref="D8:D10"/>
    <mergeCell ref="E8:E10"/>
    <mergeCell ref="F8:F10"/>
  </mergeCells>
  <pageMargins left="0.7" right="0.7" top="0.75" bottom="0.75" header="0.3" footer="0.3"/>
  <pageSetup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55"/>
  <sheetViews>
    <sheetView topLeftCell="A13" workbookViewId="0">
      <selection activeCell="K10" sqref="K10"/>
    </sheetView>
  </sheetViews>
  <sheetFormatPr defaultColWidth="9" defaultRowHeight="14.5" x14ac:dyDescent="0.35"/>
  <cols>
    <col min="1" max="1" width="9" style="103"/>
    <col min="2" max="2" width="54" style="103" bestFit="1" customWidth="1"/>
    <col min="3" max="3" width="9.453125" style="103" customWidth="1"/>
    <col min="4" max="4" width="14.54296875" style="103" customWidth="1"/>
    <col min="5" max="6" width="17" style="103" customWidth="1"/>
    <col min="7" max="7" width="14" style="103" bestFit="1" customWidth="1"/>
    <col min="8" max="8" width="12.54296875" style="103" bestFit="1" customWidth="1"/>
    <col min="9" max="9" width="16" style="103" bestFit="1" customWidth="1"/>
    <col min="10" max="10" width="19.54296875" style="103" customWidth="1"/>
    <col min="11" max="11" width="19.453125" style="103" customWidth="1"/>
    <col min="12" max="12" width="17" style="103" customWidth="1"/>
    <col min="13" max="13" width="18" style="103" bestFit="1" customWidth="1"/>
    <col min="14" max="14" width="17" style="103" hidden="1" customWidth="1"/>
    <col min="15" max="15" width="19" style="103" hidden="1" customWidth="1"/>
    <col min="16" max="16" width="19.54296875" style="103" hidden="1" customWidth="1"/>
    <col min="17" max="17" width="21.453125" style="103" hidden="1" customWidth="1"/>
    <col min="18" max="18" width="21.54296875" style="103" hidden="1" customWidth="1"/>
    <col min="19" max="19" width="26.54296875" style="103" customWidth="1"/>
    <col min="20" max="20" width="20.54296875" style="103" hidden="1" customWidth="1"/>
    <col min="21" max="22" width="21.453125" style="103" hidden="1" customWidth="1"/>
    <col min="23" max="26" width="21.453125" style="103" customWidth="1"/>
    <col min="27" max="28" width="21.453125" style="103" hidden="1" customWidth="1"/>
    <col min="29" max="30" width="17.453125" style="103" customWidth="1"/>
    <col min="31" max="16384" width="9" style="103"/>
  </cols>
  <sheetData>
    <row r="1" spans="2:16" x14ac:dyDescent="0.35">
      <c r="J1" s="114"/>
      <c r="K1" s="114"/>
      <c r="L1" s="114"/>
    </row>
    <row r="2" spans="2:16" x14ac:dyDescent="0.35">
      <c r="B2" s="114"/>
      <c r="J2" s="114"/>
      <c r="K2" s="114"/>
      <c r="L2" s="114"/>
    </row>
    <row r="3" spans="2:16" x14ac:dyDescent="0.35">
      <c r="J3" s="114"/>
      <c r="K3" s="114"/>
      <c r="L3" s="114"/>
    </row>
    <row r="4" spans="2:16" x14ac:dyDescent="0.35">
      <c r="J4" s="114"/>
      <c r="K4" s="114"/>
      <c r="L4" s="114"/>
    </row>
    <row r="5" spans="2:16" x14ac:dyDescent="0.35">
      <c r="J5" s="114"/>
      <c r="K5" s="114"/>
      <c r="L5" s="114"/>
    </row>
    <row r="6" spans="2:16" x14ac:dyDescent="0.35">
      <c r="J6" s="114"/>
      <c r="K6" s="114"/>
      <c r="L6" s="114"/>
    </row>
    <row r="7" spans="2:16" x14ac:dyDescent="0.35">
      <c r="J7" s="114"/>
      <c r="K7" s="114"/>
      <c r="L7" s="114"/>
    </row>
    <row r="8" spans="2:16" x14ac:dyDescent="0.35">
      <c r="J8" s="114"/>
      <c r="K8" s="114"/>
      <c r="L8" s="114"/>
    </row>
    <row r="9" spans="2:16" x14ac:dyDescent="0.35">
      <c r="J9" s="114"/>
      <c r="K9" s="114"/>
      <c r="L9" s="114"/>
    </row>
    <row r="10" spans="2:16" x14ac:dyDescent="0.35">
      <c r="J10" s="114"/>
      <c r="K10" s="114"/>
      <c r="L10" s="114"/>
    </row>
    <row r="11" spans="2:16" x14ac:dyDescent="0.35">
      <c r="J11" s="114"/>
      <c r="K11" s="114"/>
      <c r="L11" s="114"/>
    </row>
    <row r="12" spans="2:16" x14ac:dyDescent="0.35">
      <c r="J12" s="114"/>
      <c r="K12" s="114"/>
      <c r="L12" s="114"/>
    </row>
    <row r="13" spans="2:16" ht="3" customHeight="1" x14ac:dyDescent="0.35">
      <c r="J13" s="114"/>
      <c r="K13" s="114"/>
      <c r="L13" s="114"/>
    </row>
    <row r="14" spans="2:16" ht="3" customHeight="1" x14ac:dyDescent="0.35">
      <c r="J14" s="114"/>
      <c r="K14" s="114"/>
      <c r="L14" s="114"/>
    </row>
    <row r="15" spans="2:16" ht="3" customHeight="1" x14ac:dyDescent="0.35"/>
    <row r="16" spans="2:16" ht="12.75" customHeight="1" x14ac:dyDescent="0.35">
      <c r="B16" s="697" t="s">
        <v>224</v>
      </c>
      <c r="C16" s="697"/>
      <c r="D16" s="697"/>
      <c r="E16" s="697"/>
      <c r="F16" s="697"/>
      <c r="G16" s="697"/>
      <c r="H16" s="697"/>
      <c r="I16" s="697"/>
      <c r="J16" s="115"/>
      <c r="K16" s="115"/>
      <c r="L16" s="115"/>
      <c r="M16" s="115"/>
      <c r="N16" s="115"/>
      <c r="O16" s="115"/>
      <c r="P16" s="115"/>
    </row>
    <row r="17" spans="1:16376" x14ac:dyDescent="0.35">
      <c r="B17" s="697"/>
      <c r="C17" s="697"/>
      <c r="D17" s="697"/>
      <c r="E17" s="697"/>
      <c r="F17" s="697"/>
      <c r="G17" s="697"/>
      <c r="H17" s="697"/>
      <c r="I17" s="697"/>
      <c r="J17" s="115"/>
      <c r="K17" s="115"/>
      <c r="L17" s="115"/>
      <c r="M17" s="115"/>
      <c r="N17" s="115"/>
      <c r="O17" s="115"/>
      <c r="P17" s="115"/>
    </row>
    <row r="18" spans="1:16376" ht="26" x14ac:dyDescent="0.35">
      <c r="B18" s="116"/>
      <c r="C18" s="116"/>
      <c r="D18" s="116"/>
      <c r="E18" s="696" t="s">
        <v>225</v>
      </c>
      <c r="F18" s="696"/>
      <c r="G18" s="696" t="s">
        <v>226</v>
      </c>
      <c r="H18" s="696"/>
      <c r="I18" s="116"/>
      <c r="J18" s="696" t="s">
        <v>227</v>
      </c>
      <c r="K18" s="696"/>
      <c r="L18" s="698" t="s">
        <v>228</v>
      </c>
      <c r="M18" s="699"/>
      <c r="N18" s="116"/>
      <c r="O18" s="696" t="s">
        <v>229</v>
      </c>
      <c r="P18" s="696"/>
      <c r="Q18" s="696"/>
      <c r="R18" s="116"/>
      <c r="S18" s="118" t="s">
        <v>230</v>
      </c>
    </row>
    <row r="19" spans="1:16376" ht="12.75" customHeight="1" x14ac:dyDescent="0.35">
      <c r="B19" s="688" t="s">
        <v>231</v>
      </c>
      <c r="C19" s="690" t="s">
        <v>232</v>
      </c>
      <c r="D19" s="691" t="s">
        <v>233</v>
      </c>
      <c r="E19" s="687" t="s">
        <v>234</v>
      </c>
      <c r="F19" s="687" t="s">
        <v>235</v>
      </c>
      <c r="G19" s="687" t="s">
        <v>236</v>
      </c>
      <c r="H19" s="687" t="s">
        <v>237</v>
      </c>
      <c r="I19" s="687" t="s">
        <v>238</v>
      </c>
      <c r="J19" s="687" t="s">
        <v>239</v>
      </c>
      <c r="K19" s="687" t="s">
        <v>240</v>
      </c>
      <c r="L19" s="687" t="s">
        <v>241</v>
      </c>
      <c r="M19" s="687" t="s">
        <v>242</v>
      </c>
      <c r="N19" s="695" t="s">
        <v>243</v>
      </c>
      <c r="O19" s="687" t="s">
        <v>244</v>
      </c>
      <c r="P19" s="686" t="s">
        <v>245</v>
      </c>
      <c r="Q19" s="686"/>
      <c r="R19" s="686" t="s">
        <v>246</v>
      </c>
      <c r="S19" s="687" t="s">
        <v>247</v>
      </c>
      <c r="T19" s="687" t="s">
        <v>248</v>
      </c>
      <c r="U19" s="686" t="s">
        <v>249</v>
      </c>
      <c r="V19" s="686" t="s">
        <v>250</v>
      </c>
      <c r="W19" s="686" t="s">
        <v>251</v>
      </c>
      <c r="X19" s="686" t="s">
        <v>252</v>
      </c>
      <c r="Y19" s="686" t="s">
        <v>253</v>
      </c>
      <c r="Z19" s="686" t="s">
        <v>254</v>
      </c>
      <c r="AA19" s="686" t="s">
        <v>254</v>
      </c>
      <c r="AB19" s="686" t="s">
        <v>255</v>
      </c>
      <c r="AC19" s="692" t="s">
        <v>256</v>
      </c>
      <c r="AD19" s="693" t="s">
        <v>257</v>
      </c>
    </row>
    <row r="20" spans="1:16376" ht="101.25" customHeight="1" x14ac:dyDescent="0.35">
      <c r="B20" s="689"/>
      <c r="C20" s="690"/>
      <c r="D20" s="691"/>
      <c r="E20" s="691"/>
      <c r="F20" s="691"/>
      <c r="G20" s="687"/>
      <c r="H20" s="687"/>
      <c r="I20" s="687"/>
      <c r="J20" s="687"/>
      <c r="K20" s="687"/>
      <c r="L20" s="687"/>
      <c r="M20" s="687"/>
      <c r="N20" s="695"/>
      <c r="O20" s="687"/>
      <c r="P20" s="686"/>
      <c r="Q20" s="686"/>
      <c r="R20" s="686"/>
      <c r="S20" s="687"/>
      <c r="T20" s="687"/>
      <c r="U20" s="686"/>
      <c r="V20" s="686"/>
      <c r="W20" s="686"/>
      <c r="X20" s="686"/>
      <c r="Y20" s="686"/>
      <c r="Z20" s="686"/>
      <c r="AA20" s="686"/>
      <c r="AB20" s="686"/>
      <c r="AC20" s="692"/>
      <c r="AD20" s="694"/>
    </row>
    <row r="21" spans="1:16376" x14ac:dyDescent="0.35">
      <c r="B21" s="119"/>
      <c r="C21" s="120"/>
      <c r="D21" s="121"/>
      <c r="E21" s="122"/>
      <c r="F21" s="123"/>
      <c r="G21" s="124"/>
      <c r="H21" s="124"/>
      <c r="I21" s="125"/>
      <c r="J21" s="121"/>
      <c r="K21" s="121"/>
      <c r="L21" s="126">
        <f>E21-J21</f>
        <v>0</v>
      </c>
      <c r="M21" s="126">
        <f>F21-K21</f>
        <v>0</v>
      </c>
      <c r="N21" s="127"/>
      <c r="O21" s="128">
        <f t="array" ref="O21">SUM(IF('[1]6. Class A Consumption Data'!$B$492:$B$791=B21,'[1]6. Class A Consumption Data'!$E$492:$E$791))</f>
        <v>0</v>
      </c>
      <c r="P21" s="128">
        <f t="array" ref="P21">SUM(IF('[1]6. Class A Consumption Data'!$B$492:$B$791=B21,'[1]6. Class A Consumption Data'!$D$492:$D$791))</f>
        <v>0</v>
      </c>
      <c r="Q21" s="129">
        <f>L21-O21-P21</f>
        <v>0</v>
      </c>
      <c r="R21" s="130"/>
      <c r="S21" s="126">
        <f>IF(OR(G21=0, ISBLANK(G21)), 0, G21-J21-O21-P21)</f>
        <v>0</v>
      </c>
      <c r="T21" s="126">
        <f>IF(OR(H21=0, ISBLANK(H21)), 0, H21-K21-P21-R21)</f>
        <v>0</v>
      </c>
      <c r="U21" s="131"/>
      <c r="V21" s="130"/>
      <c r="W21" s="130"/>
      <c r="X21" s="130"/>
      <c r="Y21" s="130"/>
      <c r="Z21" s="132"/>
      <c r="AA21" s="132"/>
      <c r="AB21" s="132"/>
      <c r="AC21" s="133"/>
      <c r="AD21" s="133">
        <f>D21</f>
        <v>0</v>
      </c>
    </row>
    <row r="22" spans="1:16376" x14ac:dyDescent="0.35">
      <c r="B22" s="119"/>
      <c r="C22" s="120"/>
      <c r="D22" s="121"/>
      <c r="E22" s="122"/>
      <c r="F22" s="123"/>
      <c r="G22" s="124"/>
      <c r="H22" s="124"/>
      <c r="I22" s="125"/>
      <c r="J22" s="121"/>
      <c r="K22" s="121"/>
      <c r="L22" s="126">
        <f t="shared" ref="L22:M40" si="0">E22-J22</f>
        <v>0</v>
      </c>
      <c r="M22" s="126">
        <f t="shared" si="0"/>
        <v>0</v>
      </c>
      <c r="N22" s="127"/>
      <c r="O22" s="128">
        <f t="array" ref="O22">SUM(IF('[1]6. Class A Consumption Data'!$B$492:$B$791=B22,'[1]6. Class A Consumption Data'!$E$492:$E$791))</f>
        <v>0</v>
      </c>
      <c r="P22" s="128">
        <f t="array" ref="P22">SUM(IF('[1]6. Class A Consumption Data'!$B$492:$B$791=B22,'[1]6. Class A Consumption Data'!$D$492:$D$791))</f>
        <v>0</v>
      </c>
      <c r="Q22" s="129">
        <f t="shared" ref="Q22:Q41" si="1">L22-O22-P22</f>
        <v>0</v>
      </c>
      <c r="R22" s="130"/>
      <c r="S22" s="126">
        <f t="shared" ref="S22:S41" si="2">IF(OR(G22=0, ISBLANK(G22)), 0, G22-J22-O22-P22)</f>
        <v>0</v>
      </c>
      <c r="T22" s="126">
        <f t="shared" ref="T22:T40" si="3">IF(OR(H22=0, ISBLANK(H22)), 0, H22-K22-P22-R22)</f>
        <v>0</v>
      </c>
      <c r="U22" s="131"/>
      <c r="V22" s="130"/>
      <c r="W22" s="130"/>
      <c r="X22" s="130"/>
      <c r="Y22" s="130"/>
      <c r="Z22" s="132"/>
      <c r="AA22" s="132"/>
      <c r="AB22" s="132"/>
      <c r="AC22" s="133"/>
      <c r="AD22" s="133">
        <f>D22</f>
        <v>0</v>
      </c>
    </row>
    <row r="23" spans="1:16376" x14ac:dyDescent="0.35">
      <c r="B23" s="119"/>
      <c r="C23" s="120"/>
      <c r="D23" s="121"/>
      <c r="E23" s="122"/>
      <c r="F23" s="123"/>
      <c r="G23" s="124"/>
      <c r="H23" s="124"/>
      <c r="I23" s="125"/>
      <c r="J23" s="134"/>
      <c r="K23" s="134"/>
      <c r="L23" s="126">
        <f t="shared" si="0"/>
        <v>0</v>
      </c>
      <c r="M23" s="126">
        <f t="shared" si="0"/>
        <v>0</v>
      </c>
      <c r="N23" s="127"/>
      <c r="O23" s="128">
        <f t="array" ref="O23">SUM(IF('[1]6. Class A Consumption Data'!$B$492:$B$791=B23,'[1]6. Class A Consumption Data'!$E$492:$E$791))</f>
        <v>0</v>
      </c>
      <c r="P23" s="128">
        <f t="array" ref="P23">SUM(IF('[1]6. Class A Consumption Data'!$B$492:$B$791=B23,'[1]6. Class A Consumption Data'!$D$492:$D$791))</f>
        <v>0</v>
      </c>
      <c r="Q23" s="129">
        <f t="shared" si="1"/>
        <v>0</v>
      </c>
      <c r="R23" s="130"/>
      <c r="S23" s="126">
        <f t="shared" si="2"/>
        <v>0</v>
      </c>
      <c r="T23" s="126">
        <f t="shared" si="3"/>
        <v>0</v>
      </c>
      <c r="U23" s="131"/>
      <c r="V23" s="130"/>
      <c r="W23" s="130"/>
      <c r="X23" s="130"/>
      <c r="Y23" s="130"/>
      <c r="Z23" s="132"/>
      <c r="AA23" s="132"/>
      <c r="AB23" s="132"/>
      <c r="AC23" s="133"/>
      <c r="AD23" s="133"/>
    </row>
    <row r="24" spans="1:16376" x14ac:dyDescent="0.35">
      <c r="B24" s="119"/>
      <c r="C24" s="120"/>
      <c r="D24" s="121"/>
      <c r="E24" s="122"/>
      <c r="F24" s="123"/>
      <c r="G24" s="124"/>
      <c r="H24" s="124"/>
      <c r="I24" s="125"/>
      <c r="J24" s="134"/>
      <c r="K24" s="134"/>
      <c r="L24" s="126">
        <f t="shared" si="0"/>
        <v>0</v>
      </c>
      <c r="M24" s="126">
        <f t="shared" si="0"/>
        <v>0</v>
      </c>
      <c r="N24" s="127"/>
      <c r="O24" s="128">
        <f t="array" ref="O24">SUM(IF('[1]6. Class A Consumption Data'!$B$492:$B$791=B24,'[1]6. Class A Consumption Data'!$E$492:$E$791))</f>
        <v>0</v>
      </c>
      <c r="P24" s="128">
        <f t="array" ref="P24">SUM(IF('[1]6. Class A Consumption Data'!$B$492:$B$791=B24,'[1]6. Class A Consumption Data'!$D$492:$D$791))</f>
        <v>0</v>
      </c>
      <c r="Q24" s="129">
        <f t="shared" si="1"/>
        <v>0</v>
      </c>
      <c r="R24" s="130"/>
      <c r="S24" s="126">
        <f t="shared" si="2"/>
        <v>0</v>
      </c>
      <c r="T24" s="126">
        <f t="shared" si="3"/>
        <v>0</v>
      </c>
      <c r="U24" s="131"/>
      <c r="V24" s="130"/>
      <c r="W24" s="130"/>
      <c r="X24" s="130"/>
      <c r="Y24" s="130"/>
      <c r="Z24" s="132"/>
      <c r="AA24" s="132"/>
      <c r="AB24" s="132"/>
      <c r="AC24" s="133"/>
      <c r="AD24" s="133"/>
    </row>
    <row r="25" spans="1:16376" x14ac:dyDescent="0.35">
      <c r="B25" s="119"/>
      <c r="C25" s="120"/>
      <c r="D25" s="121"/>
      <c r="E25" s="122"/>
      <c r="F25" s="123"/>
      <c r="G25" s="124"/>
      <c r="H25" s="124"/>
      <c r="I25" s="125"/>
      <c r="J25" s="121"/>
      <c r="K25" s="121"/>
      <c r="L25" s="126">
        <f t="shared" si="0"/>
        <v>0</v>
      </c>
      <c r="M25" s="126">
        <f t="shared" si="0"/>
        <v>0</v>
      </c>
      <c r="N25" s="127">
        <v>0</v>
      </c>
      <c r="O25" s="128">
        <f t="array" ref="O25">SUM(IF('[1]6. Class A Consumption Data'!$B$492:$B$791=B25,'[1]6. Class A Consumption Data'!$E$492:$E$791))</f>
        <v>0</v>
      </c>
      <c r="P25" s="128">
        <f t="array" ref="P25">SUM(IF('[1]6. Class A Consumption Data'!$B$492:$B$791=B25,'[1]6. Class A Consumption Data'!$D$492:$D$791))</f>
        <v>0</v>
      </c>
      <c r="Q25" s="129">
        <f t="shared" si="1"/>
        <v>0</v>
      </c>
      <c r="R25" s="130"/>
      <c r="S25" s="126">
        <f t="shared" si="2"/>
        <v>0</v>
      </c>
      <c r="T25" s="126">
        <f t="shared" si="3"/>
        <v>0</v>
      </c>
      <c r="U25" s="131"/>
      <c r="V25" s="130"/>
      <c r="W25" s="130"/>
      <c r="X25" s="130"/>
      <c r="Y25" s="130"/>
      <c r="Z25" s="132"/>
      <c r="AA25" s="132"/>
      <c r="AB25" s="132"/>
      <c r="AC25" s="133"/>
      <c r="AD25" s="133"/>
    </row>
    <row r="26" spans="1:16376" s="137" customFormat="1" x14ac:dyDescent="0.35">
      <c r="A26" s="103"/>
      <c r="B26" s="119"/>
      <c r="C26" s="120"/>
      <c r="D26" s="121"/>
      <c r="E26" s="122"/>
      <c r="F26" s="123"/>
      <c r="G26" s="124"/>
      <c r="H26" s="124"/>
      <c r="I26" s="125"/>
      <c r="J26" s="134"/>
      <c r="K26" s="134"/>
      <c r="L26" s="126">
        <f t="shared" si="0"/>
        <v>0</v>
      </c>
      <c r="M26" s="126">
        <f t="shared" si="0"/>
        <v>0</v>
      </c>
      <c r="N26" s="127">
        <v>0</v>
      </c>
      <c r="O26" s="128">
        <f t="array" ref="O26">SUM(IF('[1]6. Class A Consumption Data'!$B$492:$B$791=B26,'[1]6. Class A Consumption Data'!$E$492:$E$791))</f>
        <v>0</v>
      </c>
      <c r="P26" s="128">
        <f t="array" ref="P26">SUM(IF('[1]6. Class A Consumption Data'!$B$492:$B$791=B26,'[1]6. Class A Consumption Data'!$D$492:$D$791))</f>
        <v>0</v>
      </c>
      <c r="Q26" s="129">
        <f t="shared" si="1"/>
        <v>0</v>
      </c>
      <c r="R26" s="130"/>
      <c r="S26" s="126">
        <f t="shared" si="2"/>
        <v>0</v>
      </c>
      <c r="T26" s="126">
        <f t="shared" si="3"/>
        <v>0</v>
      </c>
      <c r="U26" s="131"/>
      <c r="V26" s="130"/>
      <c r="W26" s="130"/>
      <c r="X26" s="130"/>
      <c r="Y26" s="130"/>
      <c r="Z26" s="132"/>
      <c r="AA26" s="132"/>
      <c r="AB26" s="132"/>
      <c r="AC26" s="133"/>
      <c r="AD26" s="13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c r="FQ26" s="103"/>
      <c r="FR26" s="103"/>
      <c r="FS26" s="103"/>
      <c r="FT26" s="103"/>
      <c r="FU26" s="103"/>
      <c r="FV26" s="103"/>
      <c r="FW26" s="103"/>
      <c r="FX26" s="103"/>
      <c r="FY26" s="103"/>
      <c r="FZ26" s="103"/>
      <c r="GA26" s="103"/>
      <c r="GB26" s="103"/>
      <c r="GC26" s="103"/>
      <c r="GD26" s="103"/>
      <c r="GE26" s="103"/>
      <c r="GF26" s="103"/>
      <c r="GG26" s="103"/>
      <c r="GH26" s="103"/>
      <c r="GI26" s="103"/>
      <c r="GJ26" s="103"/>
      <c r="GK26" s="103"/>
      <c r="GL26" s="103"/>
      <c r="GM26" s="103"/>
      <c r="GN26" s="103"/>
      <c r="GO26" s="103"/>
      <c r="GP26" s="103"/>
      <c r="GQ26" s="103"/>
      <c r="GR26" s="103"/>
      <c r="GS26" s="103"/>
      <c r="GT26" s="103"/>
      <c r="GU26" s="103"/>
      <c r="GV26" s="103"/>
      <c r="GW26" s="103"/>
      <c r="GX26" s="103"/>
      <c r="GY26" s="103"/>
      <c r="GZ26" s="103"/>
      <c r="HA26" s="103"/>
      <c r="HB26" s="103"/>
      <c r="HC26" s="103"/>
      <c r="HD26" s="103"/>
      <c r="HE26" s="103"/>
      <c r="HF26" s="103"/>
      <c r="HG26" s="103"/>
      <c r="HH26" s="103"/>
      <c r="HI26" s="103"/>
      <c r="HJ26" s="103"/>
      <c r="HK26" s="103"/>
      <c r="HL26" s="103"/>
      <c r="HM26" s="103"/>
      <c r="HN26" s="103"/>
      <c r="HO26" s="103"/>
      <c r="HP26" s="103"/>
      <c r="HQ26" s="103"/>
      <c r="HR26" s="103"/>
      <c r="HS26" s="103"/>
      <c r="HT26" s="103"/>
      <c r="HU26" s="103"/>
      <c r="HV26" s="103"/>
      <c r="HW26" s="103"/>
      <c r="HX26" s="103"/>
      <c r="HY26" s="103"/>
      <c r="HZ26" s="103"/>
      <c r="IA26" s="103"/>
      <c r="IB26" s="103"/>
      <c r="IC26" s="103"/>
      <c r="ID26" s="103"/>
      <c r="IE26" s="103"/>
      <c r="IF26" s="103"/>
      <c r="IG26" s="103"/>
      <c r="IH26" s="103"/>
      <c r="II26" s="103"/>
      <c r="IJ26" s="103"/>
      <c r="IK26" s="103"/>
      <c r="IL26" s="103"/>
      <c r="IM26" s="103"/>
      <c r="IN26" s="103"/>
      <c r="IO26" s="103"/>
      <c r="IP26" s="103"/>
      <c r="IQ26" s="103"/>
      <c r="IR26" s="103"/>
      <c r="IS26" s="103"/>
      <c r="IT26" s="103"/>
      <c r="IU26" s="103"/>
      <c r="IV26" s="103"/>
      <c r="IW26" s="103"/>
      <c r="IX26" s="103"/>
      <c r="IY26" s="103"/>
      <c r="IZ26" s="103"/>
      <c r="JA26" s="103"/>
      <c r="JB26" s="103"/>
      <c r="JC26" s="103"/>
      <c r="JD26" s="103"/>
      <c r="JE26" s="103"/>
      <c r="JF26" s="103"/>
      <c r="JG26" s="103"/>
      <c r="JH26" s="103"/>
      <c r="JI26" s="103"/>
      <c r="JJ26" s="103"/>
      <c r="JK26" s="103"/>
      <c r="JL26" s="103"/>
      <c r="JM26" s="103"/>
      <c r="JN26" s="103"/>
      <c r="JO26" s="103"/>
      <c r="JP26" s="103"/>
      <c r="JQ26" s="103"/>
      <c r="JR26" s="103"/>
      <c r="JS26" s="103"/>
      <c r="JT26" s="103"/>
      <c r="JU26" s="103"/>
      <c r="JV26" s="103"/>
      <c r="JW26" s="103"/>
      <c r="JX26" s="103"/>
      <c r="JY26" s="103"/>
      <c r="JZ26" s="103"/>
      <c r="KA26" s="103"/>
      <c r="KB26" s="103"/>
      <c r="KC26" s="103"/>
      <c r="KD26" s="103"/>
      <c r="KE26" s="103"/>
      <c r="KF26" s="103"/>
      <c r="KG26" s="103"/>
      <c r="KH26" s="103"/>
      <c r="KI26" s="103"/>
      <c r="KJ26" s="103"/>
      <c r="KK26" s="103"/>
      <c r="KL26" s="103"/>
      <c r="KM26" s="103"/>
      <c r="KN26" s="103"/>
      <c r="KO26" s="103"/>
      <c r="KP26" s="103"/>
      <c r="KQ26" s="103"/>
      <c r="KR26" s="103"/>
      <c r="KS26" s="103"/>
      <c r="KT26" s="103"/>
      <c r="KU26" s="103"/>
      <c r="KV26" s="103"/>
      <c r="KW26" s="103"/>
      <c r="KX26" s="103"/>
      <c r="KY26" s="103"/>
      <c r="KZ26" s="103"/>
      <c r="LA26" s="103"/>
      <c r="LB26" s="103"/>
      <c r="LC26" s="103"/>
      <c r="LD26" s="103"/>
      <c r="LE26" s="103"/>
      <c r="LF26" s="103"/>
      <c r="LG26" s="103"/>
      <c r="LH26" s="103"/>
      <c r="LI26" s="103"/>
      <c r="LJ26" s="103"/>
      <c r="LK26" s="103"/>
      <c r="LL26" s="103"/>
      <c r="LM26" s="103"/>
      <c r="LN26" s="103"/>
      <c r="LO26" s="103"/>
      <c r="LP26" s="103"/>
      <c r="LQ26" s="103"/>
      <c r="LR26" s="103"/>
      <c r="LS26" s="103"/>
      <c r="LT26" s="103"/>
      <c r="LU26" s="103"/>
      <c r="LV26" s="103"/>
      <c r="LW26" s="103"/>
      <c r="LX26" s="103"/>
      <c r="LY26" s="103"/>
      <c r="LZ26" s="103"/>
      <c r="MA26" s="103"/>
      <c r="MB26" s="103"/>
      <c r="MC26" s="103"/>
      <c r="MD26" s="103"/>
      <c r="ME26" s="103"/>
      <c r="MF26" s="103"/>
      <c r="MG26" s="103"/>
      <c r="MH26" s="103"/>
      <c r="MI26" s="103"/>
      <c r="MJ26" s="103"/>
      <c r="MK26" s="103"/>
      <c r="ML26" s="103"/>
      <c r="MM26" s="103"/>
      <c r="MN26" s="103"/>
      <c r="MO26" s="103"/>
      <c r="MP26" s="103"/>
      <c r="MQ26" s="103"/>
      <c r="MR26" s="103"/>
      <c r="MS26" s="103"/>
      <c r="MT26" s="103"/>
      <c r="MU26" s="103"/>
      <c r="MV26" s="103"/>
      <c r="MW26" s="103"/>
      <c r="MX26" s="103"/>
      <c r="MY26" s="103"/>
      <c r="MZ26" s="103"/>
      <c r="NA26" s="103"/>
      <c r="NB26" s="103"/>
      <c r="NC26" s="103"/>
      <c r="ND26" s="103"/>
      <c r="NE26" s="103"/>
      <c r="NF26" s="103"/>
      <c r="NG26" s="103"/>
      <c r="NH26" s="103"/>
      <c r="NI26" s="103"/>
      <c r="NJ26" s="103"/>
      <c r="NK26" s="103"/>
      <c r="NL26" s="103"/>
      <c r="NM26" s="103"/>
      <c r="NN26" s="103"/>
      <c r="NO26" s="103"/>
      <c r="NP26" s="103"/>
      <c r="NQ26" s="103"/>
      <c r="NR26" s="103"/>
      <c r="NS26" s="103"/>
      <c r="NT26" s="103"/>
      <c r="NU26" s="103"/>
      <c r="NV26" s="103"/>
      <c r="NW26" s="103"/>
      <c r="NX26" s="103"/>
      <c r="NY26" s="103"/>
      <c r="NZ26" s="103"/>
      <c r="OA26" s="103"/>
      <c r="OB26" s="103"/>
      <c r="OC26" s="103"/>
      <c r="OD26" s="103"/>
      <c r="OE26" s="103"/>
      <c r="OF26" s="103"/>
      <c r="OG26" s="103"/>
      <c r="OH26" s="103"/>
      <c r="OI26" s="103"/>
      <c r="OJ26" s="103"/>
      <c r="OK26" s="103"/>
      <c r="OL26" s="103"/>
      <c r="OM26" s="103"/>
      <c r="ON26" s="103"/>
      <c r="OO26" s="103"/>
      <c r="OP26" s="103"/>
      <c r="OQ26" s="103"/>
      <c r="OR26" s="103"/>
      <c r="OS26" s="103"/>
      <c r="OT26" s="103"/>
      <c r="OU26" s="103"/>
      <c r="OV26" s="103"/>
      <c r="OW26" s="103"/>
      <c r="OX26" s="103"/>
      <c r="OY26" s="103"/>
      <c r="OZ26" s="103"/>
      <c r="PA26" s="103"/>
      <c r="PB26" s="103"/>
      <c r="PC26" s="103"/>
      <c r="PD26" s="103"/>
      <c r="PE26" s="103"/>
      <c r="PF26" s="103"/>
      <c r="PG26" s="103"/>
      <c r="PH26" s="103"/>
      <c r="PI26" s="103"/>
      <c r="PJ26" s="103"/>
      <c r="PK26" s="103"/>
      <c r="PL26" s="103"/>
      <c r="PM26" s="103"/>
      <c r="PN26" s="103"/>
      <c r="PO26" s="103"/>
      <c r="PP26" s="103"/>
      <c r="PQ26" s="103"/>
      <c r="PR26" s="103"/>
      <c r="PS26" s="103"/>
      <c r="PT26" s="103"/>
      <c r="PU26" s="103"/>
      <c r="PV26" s="103"/>
      <c r="PW26" s="103"/>
      <c r="PX26" s="103"/>
      <c r="PY26" s="103"/>
      <c r="PZ26" s="103"/>
      <c r="QA26" s="103"/>
      <c r="QB26" s="103"/>
      <c r="QC26" s="103"/>
      <c r="QD26" s="103"/>
      <c r="QE26" s="103"/>
      <c r="QF26" s="103"/>
      <c r="QG26" s="103"/>
      <c r="QH26" s="103"/>
      <c r="QI26" s="103"/>
      <c r="QJ26" s="103"/>
      <c r="QK26" s="103"/>
      <c r="QL26" s="103"/>
      <c r="QM26" s="103"/>
      <c r="QN26" s="103"/>
      <c r="QO26" s="103"/>
      <c r="QP26" s="103"/>
      <c r="QQ26" s="103"/>
      <c r="QR26" s="103"/>
      <c r="QS26" s="103"/>
      <c r="QT26" s="103"/>
      <c r="QU26" s="103"/>
      <c r="QV26" s="103"/>
      <c r="QW26" s="103"/>
      <c r="QX26" s="103"/>
      <c r="QY26" s="103"/>
      <c r="QZ26" s="103"/>
      <c r="RA26" s="103"/>
      <c r="RB26" s="103"/>
      <c r="RC26" s="103"/>
      <c r="RD26" s="103"/>
      <c r="RE26" s="103"/>
      <c r="RF26" s="103"/>
      <c r="RG26" s="103"/>
      <c r="RH26" s="103"/>
      <c r="RI26" s="103"/>
      <c r="RJ26" s="103"/>
      <c r="RK26" s="103"/>
      <c r="RL26" s="103"/>
      <c r="RM26" s="103"/>
      <c r="RN26" s="103"/>
      <c r="RO26" s="103"/>
      <c r="RP26" s="103"/>
      <c r="RQ26" s="103"/>
      <c r="RR26" s="103"/>
      <c r="RS26" s="103"/>
      <c r="RT26" s="103"/>
      <c r="RU26" s="103"/>
      <c r="RV26" s="103"/>
      <c r="RW26" s="103"/>
      <c r="RX26" s="103"/>
      <c r="RY26" s="103"/>
      <c r="RZ26" s="103"/>
      <c r="SA26" s="103"/>
      <c r="SB26" s="103"/>
      <c r="SC26" s="103"/>
      <c r="SD26" s="103"/>
      <c r="SE26" s="103"/>
      <c r="SF26" s="103"/>
      <c r="SG26" s="103"/>
      <c r="SH26" s="103"/>
      <c r="SI26" s="103"/>
      <c r="SJ26" s="103"/>
      <c r="SK26" s="103"/>
      <c r="SL26" s="103"/>
      <c r="SM26" s="103"/>
      <c r="SN26" s="103"/>
      <c r="SO26" s="103"/>
      <c r="SP26" s="103"/>
      <c r="SQ26" s="103"/>
      <c r="SR26" s="103"/>
      <c r="SS26" s="103"/>
      <c r="ST26" s="103"/>
      <c r="SU26" s="103"/>
      <c r="SV26" s="103"/>
      <c r="SW26" s="103"/>
      <c r="SX26" s="103"/>
      <c r="SY26" s="103"/>
      <c r="SZ26" s="103"/>
      <c r="TA26" s="103"/>
      <c r="TB26" s="103"/>
      <c r="TC26" s="103"/>
      <c r="TD26" s="103"/>
      <c r="TE26" s="103"/>
      <c r="TF26" s="103"/>
      <c r="TG26" s="103"/>
      <c r="TH26" s="103"/>
      <c r="TI26" s="103"/>
      <c r="TJ26" s="103"/>
      <c r="TK26" s="103"/>
      <c r="TL26" s="103"/>
      <c r="TM26" s="103"/>
      <c r="TN26" s="103"/>
      <c r="TO26" s="103"/>
      <c r="TP26" s="103"/>
      <c r="TQ26" s="103"/>
      <c r="TR26" s="103"/>
      <c r="TS26" s="103"/>
      <c r="TT26" s="103"/>
      <c r="TU26" s="103"/>
      <c r="TV26" s="103"/>
      <c r="TW26" s="103"/>
      <c r="TX26" s="103"/>
      <c r="TY26" s="103"/>
      <c r="TZ26" s="103"/>
      <c r="UA26" s="103"/>
      <c r="UB26" s="103"/>
      <c r="UC26" s="103"/>
      <c r="UD26" s="103"/>
      <c r="UE26" s="103"/>
      <c r="UF26" s="103"/>
      <c r="UG26" s="103"/>
      <c r="UH26" s="103"/>
      <c r="UI26" s="103"/>
      <c r="UJ26" s="103"/>
      <c r="UK26" s="103"/>
      <c r="UL26" s="103"/>
      <c r="UM26" s="103"/>
      <c r="UN26" s="103"/>
      <c r="UO26" s="103"/>
      <c r="UP26" s="103"/>
      <c r="UQ26" s="103"/>
      <c r="UR26" s="103"/>
      <c r="US26" s="103"/>
      <c r="UT26" s="103"/>
      <c r="UU26" s="103"/>
      <c r="UV26" s="103"/>
      <c r="UW26" s="103"/>
      <c r="UX26" s="103"/>
      <c r="UY26" s="103"/>
      <c r="UZ26" s="103"/>
      <c r="VA26" s="103"/>
      <c r="VB26" s="103"/>
      <c r="VC26" s="103"/>
      <c r="VD26" s="103"/>
      <c r="VE26" s="103"/>
      <c r="VF26" s="103"/>
      <c r="VG26" s="103"/>
      <c r="VH26" s="103"/>
      <c r="VI26" s="103"/>
      <c r="VJ26" s="103"/>
      <c r="VK26" s="103"/>
      <c r="VL26" s="103"/>
      <c r="VM26" s="103"/>
      <c r="VN26" s="103"/>
      <c r="VO26" s="103"/>
      <c r="VP26" s="103"/>
      <c r="VQ26" s="103"/>
      <c r="VR26" s="103"/>
      <c r="VS26" s="103"/>
      <c r="VT26" s="103"/>
      <c r="VU26" s="103"/>
      <c r="VV26" s="103"/>
      <c r="VW26" s="103"/>
      <c r="VX26" s="103"/>
      <c r="VY26" s="103"/>
      <c r="VZ26" s="103"/>
      <c r="WA26" s="103"/>
      <c r="WB26" s="103"/>
      <c r="WC26" s="103"/>
      <c r="WD26" s="103"/>
      <c r="WE26" s="103"/>
      <c r="WF26" s="103"/>
      <c r="WG26" s="103"/>
      <c r="WH26" s="103"/>
      <c r="WI26" s="103"/>
      <c r="WJ26" s="103"/>
      <c r="WK26" s="103"/>
      <c r="WL26" s="103"/>
      <c r="WM26" s="103"/>
      <c r="WN26" s="103"/>
      <c r="WO26" s="103"/>
      <c r="WP26" s="103"/>
      <c r="WQ26" s="103"/>
      <c r="WR26" s="103"/>
      <c r="WS26" s="103"/>
      <c r="WT26" s="103"/>
      <c r="WU26" s="103"/>
      <c r="WV26" s="103"/>
      <c r="WW26" s="103"/>
      <c r="WX26" s="103"/>
      <c r="WY26" s="103"/>
      <c r="WZ26" s="103"/>
      <c r="XA26" s="103"/>
      <c r="XB26" s="103"/>
      <c r="XC26" s="103"/>
      <c r="XD26" s="103"/>
      <c r="XE26" s="103"/>
      <c r="XF26" s="103"/>
      <c r="XG26" s="103"/>
      <c r="XH26" s="103"/>
      <c r="XI26" s="103"/>
      <c r="XJ26" s="103"/>
      <c r="XK26" s="103"/>
      <c r="XL26" s="103"/>
      <c r="XM26" s="103"/>
      <c r="XN26" s="103"/>
      <c r="XO26" s="103"/>
      <c r="XP26" s="103"/>
      <c r="XQ26" s="103"/>
      <c r="XR26" s="103"/>
      <c r="XS26" s="103"/>
      <c r="XT26" s="103"/>
      <c r="XU26" s="103"/>
      <c r="XV26" s="103"/>
      <c r="XW26" s="103"/>
      <c r="XX26" s="103"/>
      <c r="XY26" s="103"/>
      <c r="XZ26" s="103"/>
      <c r="YA26" s="103"/>
      <c r="YB26" s="103"/>
      <c r="YC26" s="103"/>
      <c r="YD26" s="103"/>
      <c r="YE26" s="103"/>
      <c r="YF26" s="103"/>
      <c r="YG26" s="103"/>
      <c r="YH26" s="103"/>
      <c r="YI26" s="103"/>
      <c r="YJ26" s="103"/>
      <c r="YK26" s="103"/>
      <c r="YL26" s="103"/>
      <c r="YM26" s="103"/>
      <c r="YN26" s="103"/>
      <c r="YO26" s="103"/>
      <c r="YP26" s="103"/>
      <c r="YQ26" s="103"/>
      <c r="YR26" s="103"/>
      <c r="YS26" s="103"/>
      <c r="YT26" s="103"/>
      <c r="YU26" s="103"/>
      <c r="YV26" s="103"/>
      <c r="YW26" s="103"/>
      <c r="YX26" s="103"/>
      <c r="YY26" s="103"/>
      <c r="YZ26" s="103"/>
      <c r="ZA26" s="103"/>
      <c r="ZB26" s="103"/>
      <c r="ZC26" s="103"/>
      <c r="ZD26" s="103"/>
      <c r="ZE26" s="103"/>
      <c r="ZF26" s="103"/>
      <c r="ZG26" s="103"/>
      <c r="ZH26" s="103"/>
      <c r="ZI26" s="103"/>
      <c r="ZJ26" s="103"/>
      <c r="ZK26" s="103"/>
      <c r="ZL26" s="103"/>
      <c r="ZM26" s="103"/>
      <c r="ZN26" s="103"/>
      <c r="ZO26" s="103"/>
      <c r="ZP26" s="103"/>
      <c r="ZQ26" s="103"/>
      <c r="ZR26" s="103"/>
      <c r="ZS26" s="103"/>
      <c r="ZT26" s="103"/>
      <c r="ZU26" s="103"/>
      <c r="ZV26" s="103"/>
      <c r="ZW26" s="103"/>
      <c r="ZX26" s="103"/>
      <c r="ZY26" s="103"/>
      <c r="ZZ26" s="103"/>
      <c r="AAA26" s="103"/>
      <c r="AAB26" s="103"/>
      <c r="AAC26" s="103"/>
      <c r="AAD26" s="103"/>
      <c r="AAE26" s="103"/>
      <c r="AAF26" s="103"/>
      <c r="AAG26" s="103"/>
      <c r="AAH26" s="103"/>
      <c r="AAI26" s="103"/>
      <c r="AAJ26" s="103"/>
      <c r="AAK26" s="103"/>
      <c r="AAL26" s="103"/>
      <c r="AAM26" s="103"/>
      <c r="AAN26" s="103"/>
      <c r="AAO26" s="103"/>
      <c r="AAP26" s="103"/>
      <c r="AAQ26" s="103"/>
      <c r="AAR26" s="103"/>
      <c r="AAS26" s="103"/>
      <c r="AAT26" s="103"/>
      <c r="AAU26" s="103"/>
      <c r="AAV26" s="103"/>
      <c r="AAW26" s="103"/>
      <c r="AAX26" s="103"/>
      <c r="AAY26" s="103"/>
      <c r="AAZ26" s="103"/>
      <c r="ABA26" s="103"/>
      <c r="ABB26" s="103"/>
      <c r="ABC26" s="103"/>
      <c r="ABD26" s="103"/>
      <c r="ABE26" s="103"/>
      <c r="ABF26" s="103"/>
      <c r="ABG26" s="103"/>
      <c r="ABH26" s="103"/>
      <c r="ABI26" s="103"/>
      <c r="ABJ26" s="103"/>
      <c r="ABK26" s="103"/>
      <c r="ABL26" s="103"/>
      <c r="ABM26" s="103"/>
      <c r="ABN26" s="103"/>
      <c r="ABO26" s="103"/>
      <c r="ABP26" s="103"/>
      <c r="ABQ26" s="103"/>
      <c r="ABR26" s="103"/>
      <c r="ABS26" s="103"/>
      <c r="ABT26" s="103"/>
      <c r="ABU26" s="103"/>
      <c r="ABV26" s="103"/>
      <c r="ABW26" s="103"/>
      <c r="ABX26" s="103"/>
      <c r="ABY26" s="103"/>
      <c r="ABZ26" s="103"/>
      <c r="ACA26" s="103"/>
      <c r="ACB26" s="103"/>
      <c r="ACC26" s="103"/>
      <c r="ACD26" s="103"/>
      <c r="ACE26" s="103"/>
      <c r="ACF26" s="103"/>
      <c r="ACG26" s="103"/>
      <c r="ACH26" s="103"/>
      <c r="ACI26" s="103"/>
      <c r="ACJ26" s="103"/>
      <c r="ACK26" s="103"/>
      <c r="ACL26" s="103"/>
      <c r="ACM26" s="103"/>
      <c r="ACN26" s="103"/>
      <c r="ACO26" s="103"/>
      <c r="ACP26" s="103"/>
      <c r="ACQ26" s="103"/>
      <c r="ACR26" s="103"/>
      <c r="ACS26" s="103"/>
      <c r="ACT26" s="103"/>
      <c r="ACU26" s="103"/>
      <c r="ACV26" s="103"/>
      <c r="ACW26" s="103"/>
      <c r="ACX26" s="103"/>
      <c r="ACY26" s="103"/>
      <c r="ACZ26" s="103"/>
      <c r="ADA26" s="103"/>
      <c r="ADB26" s="103"/>
      <c r="ADC26" s="103"/>
      <c r="ADD26" s="103"/>
      <c r="ADE26" s="103"/>
      <c r="ADF26" s="103"/>
      <c r="ADG26" s="103"/>
      <c r="ADH26" s="103"/>
      <c r="ADI26" s="103"/>
      <c r="ADJ26" s="103"/>
      <c r="ADK26" s="103"/>
      <c r="ADL26" s="103"/>
      <c r="ADM26" s="103"/>
      <c r="ADN26" s="103"/>
      <c r="ADO26" s="103"/>
      <c r="ADP26" s="103"/>
      <c r="ADQ26" s="103"/>
      <c r="ADR26" s="103"/>
      <c r="ADS26" s="103"/>
      <c r="ADT26" s="103"/>
      <c r="ADU26" s="103"/>
      <c r="ADV26" s="103"/>
      <c r="ADW26" s="103"/>
      <c r="ADX26" s="103"/>
      <c r="ADY26" s="103"/>
      <c r="ADZ26" s="103"/>
      <c r="AEA26" s="103"/>
      <c r="AEB26" s="103"/>
      <c r="AEC26" s="103"/>
      <c r="AED26" s="103"/>
      <c r="AEE26" s="103"/>
      <c r="AEF26" s="103"/>
      <c r="AEG26" s="103"/>
      <c r="AEH26" s="103"/>
      <c r="AEI26" s="103"/>
      <c r="AEJ26" s="103"/>
      <c r="AEK26" s="103"/>
      <c r="AEL26" s="103"/>
      <c r="AEM26" s="103"/>
      <c r="AEN26" s="103"/>
      <c r="AEO26" s="103"/>
      <c r="AEP26" s="103"/>
      <c r="AEQ26" s="103"/>
      <c r="AER26" s="103"/>
      <c r="AES26" s="103"/>
      <c r="AET26" s="103"/>
      <c r="AEU26" s="103"/>
      <c r="AEV26" s="103"/>
      <c r="AEW26" s="103"/>
      <c r="AEX26" s="103"/>
      <c r="AEY26" s="103"/>
      <c r="AEZ26" s="103"/>
      <c r="AFA26" s="103"/>
      <c r="AFB26" s="103"/>
      <c r="AFC26" s="103"/>
      <c r="AFD26" s="103"/>
      <c r="AFE26" s="103"/>
      <c r="AFF26" s="103"/>
      <c r="AFG26" s="103"/>
      <c r="AFH26" s="103"/>
      <c r="AFI26" s="103"/>
      <c r="AFJ26" s="103"/>
      <c r="AFK26" s="103"/>
      <c r="AFL26" s="103"/>
      <c r="AFM26" s="103"/>
      <c r="AFN26" s="103"/>
      <c r="AFO26" s="103"/>
      <c r="AFP26" s="103"/>
      <c r="AFQ26" s="103"/>
      <c r="AFR26" s="103"/>
      <c r="AFS26" s="103"/>
      <c r="AFT26" s="103"/>
      <c r="AFU26" s="103"/>
      <c r="AFV26" s="103"/>
      <c r="AFW26" s="103"/>
      <c r="AFX26" s="103"/>
      <c r="AFY26" s="103"/>
      <c r="AFZ26" s="103"/>
      <c r="AGA26" s="103"/>
      <c r="AGB26" s="103"/>
      <c r="AGC26" s="103"/>
      <c r="AGD26" s="103"/>
      <c r="AGE26" s="103"/>
      <c r="AGF26" s="103"/>
      <c r="AGG26" s="103"/>
      <c r="AGH26" s="103"/>
      <c r="AGI26" s="103"/>
      <c r="AGJ26" s="103"/>
      <c r="AGK26" s="103"/>
      <c r="AGL26" s="103"/>
      <c r="AGM26" s="103"/>
      <c r="AGN26" s="103"/>
      <c r="AGO26" s="103"/>
      <c r="AGP26" s="103"/>
      <c r="AGQ26" s="103"/>
      <c r="AGR26" s="103"/>
      <c r="AGS26" s="103"/>
      <c r="AGT26" s="103"/>
      <c r="AGU26" s="103"/>
      <c r="AGV26" s="103"/>
      <c r="AGW26" s="103"/>
      <c r="AGX26" s="103"/>
      <c r="AGY26" s="103"/>
      <c r="AGZ26" s="103"/>
      <c r="AHA26" s="103"/>
      <c r="AHB26" s="103"/>
      <c r="AHC26" s="103"/>
      <c r="AHD26" s="103"/>
      <c r="AHE26" s="103"/>
      <c r="AHF26" s="103"/>
      <c r="AHG26" s="103"/>
      <c r="AHH26" s="103"/>
      <c r="AHI26" s="103"/>
      <c r="AHJ26" s="103"/>
      <c r="AHK26" s="103"/>
      <c r="AHL26" s="103"/>
      <c r="AHM26" s="103"/>
      <c r="AHN26" s="103"/>
      <c r="AHO26" s="103"/>
      <c r="AHP26" s="103"/>
      <c r="AHQ26" s="103"/>
      <c r="AHR26" s="103"/>
      <c r="AHS26" s="103"/>
      <c r="AHT26" s="103"/>
      <c r="AHU26" s="103"/>
      <c r="AHV26" s="103"/>
      <c r="AHW26" s="103"/>
      <c r="AHX26" s="103"/>
      <c r="AHY26" s="103"/>
      <c r="AHZ26" s="103"/>
      <c r="AIA26" s="103"/>
      <c r="AIB26" s="103"/>
      <c r="AIC26" s="103"/>
      <c r="AID26" s="103"/>
      <c r="AIE26" s="103"/>
      <c r="AIF26" s="103"/>
      <c r="AIG26" s="103"/>
      <c r="AIH26" s="103"/>
      <c r="AII26" s="103"/>
      <c r="AIJ26" s="103"/>
      <c r="AIK26" s="103"/>
      <c r="AIL26" s="103"/>
      <c r="AIM26" s="103"/>
      <c r="AIN26" s="103"/>
      <c r="AIO26" s="103"/>
      <c r="AIP26" s="103"/>
      <c r="AIQ26" s="103"/>
      <c r="AIR26" s="103"/>
      <c r="AIS26" s="103"/>
      <c r="AIT26" s="103"/>
      <c r="AIU26" s="103"/>
      <c r="AIV26" s="103"/>
      <c r="AIW26" s="103"/>
      <c r="AIX26" s="103"/>
      <c r="AIY26" s="103"/>
      <c r="AIZ26" s="103"/>
      <c r="AJA26" s="103"/>
      <c r="AJB26" s="103"/>
      <c r="AJC26" s="103"/>
      <c r="AJD26" s="103"/>
      <c r="AJE26" s="103"/>
      <c r="AJF26" s="103"/>
      <c r="AJG26" s="103"/>
      <c r="AJH26" s="103"/>
      <c r="AJI26" s="103"/>
      <c r="AJJ26" s="103"/>
      <c r="AJK26" s="103"/>
      <c r="AJL26" s="103"/>
      <c r="AJM26" s="103"/>
      <c r="AJN26" s="103"/>
      <c r="AJO26" s="103"/>
      <c r="AJP26" s="103"/>
      <c r="AJQ26" s="103"/>
      <c r="AJR26" s="103"/>
      <c r="AJS26" s="103"/>
      <c r="AJT26" s="103"/>
      <c r="AJU26" s="103"/>
      <c r="AJV26" s="103"/>
      <c r="AJW26" s="103"/>
      <c r="AJX26" s="103"/>
      <c r="AJY26" s="103"/>
      <c r="AJZ26" s="103"/>
      <c r="AKA26" s="103"/>
      <c r="AKB26" s="103"/>
      <c r="AKC26" s="103"/>
      <c r="AKD26" s="103"/>
      <c r="AKE26" s="103"/>
      <c r="AKF26" s="103"/>
      <c r="AKG26" s="103"/>
      <c r="AKH26" s="103"/>
      <c r="AKI26" s="103"/>
      <c r="AKJ26" s="103"/>
      <c r="AKK26" s="103"/>
      <c r="AKL26" s="103"/>
      <c r="AKM26" s="103"/>
      <c r="AKN26" s="103"/>
      <c r="AKO26" s="103"/>
      <c r="AKP26" s="103"/>
      <c r="AKQ26" s="103"/>
      <c r="AKR26" s="103"/>
      <c r="AKS26" s="103"/>
      <c r="AKT26" s="103"/>
      <c r="AKU26" s="103"/>
      <c r="AKV26" s="103"/>
      <c r="AKW26" s="103"/>
      <c r="AKX26" s="103"/>
      <c r="AKY26" s="103"/>
      <c r="AKZ26" s="103"/>
      <c r="ALA26" s="103"/>
      <c r="ALB26" s="103"/>
      <c r="ALC26" s="103"/>
      <c r="ALD26" s="103"/>
      <c r="ALE26" s="103"/>
      <c r="ALF26" s="103"/>
      <c r="ALG26" s="103"/>
      <c r="ALH26" s="103"/>
      <c r="ALI26" s="103"/>
      <c r="ALJ26" s="103"/>
      <c r="ALK26" s="103"/>
      <c r="ALL26" s="103"/>
      <c r="ALM26" s="103"/>
      <c r="ALN26" s="103"/>
      <c r="ALO26" s="103"/>
      <c r="ALP26" s="103"/>
      <c r="ALQ26" s="103"/>
      <c r="ALR26" s="103"/>
      <c r="ALS26" s="103"/>
      <c r="ALT26" s="103"/>
      <c r="ALU26" s="103"/>
      <c r="ALV26" s="103"/>
      <c r="ALW26" s="103"/>
      <c r="ALX26" s="103"/>
      <c r="ALY26" s="103"/>
      <c r="ALZ26" s="103"/>
      <c r="AMA26" s="103"/>
      <c r="AMB26" s="103"/>
      <c r="AMC26" s="103"/>
      <c r="AMD26" s="103"/>
      <c r="AME26" s="103"/>
      <c r="AMF26" s="103"/>
      <c r="AMG26" s="103"/>
      <c r="AMH26" s="103"/>
      <c r="AMI26" s="103"/>
      <c r="AMJ26" s="103"/>
      <c r="AMK26" s="103"/>
      <c r="AML26" s="103"/>
      <c r="AMM26" s="103"/>
      <c r="AMN26" s="103"/>
      <c r="AMO26" s="103"/>
      <c r="AMP26" s="103"/>
      <c r="AMQ26" s="103"/>
      <c r="AMR26" s="103"/>
      <c r="AMS26" s="103"/>
      <c r="AMT26" s="103"/>
      <c r="AMU26" s="103"/>
      <c r="AMV26" s="103"/>
      <c r="AMW26" s="103"/>
      <c r="AMX26" s="103"/>
      <c r="AMY26" s="103"/>
      <c r="AMZ26" s="103"/>
      <c r="ANA26" s="103"/>
      <c r="ANB26" s="103"/>
      <c r="ANC26" s="103"/>
      <c r="AND26" s="103"/>
      <c r="ANE26" s="103"/>
      <c r="ANF26" s="103"/>
      <c r="ANG26" s="103"/>
      <c r="ANH26" s="103"/>
      <c r="ANI26" s="103"/>
      <c r="ANJ26" s="103"/>
      <c r="ANK26" s="103"/>
      <c r="ANL26" s="103"/>
      <c r="ANM26" s="103"/>
      <c r="ANN26" s="103"/>
      <c r="ANO26" s="103"/>
      <c r="ANP26" s="103"/>
      <c r="ANQ26" s="103"/>
      <c r="ANR26" s="103"/>
      <c r="ANS26" s="103"/>
      <c r="ANT26" s="103"/>
      <c r="ANU26" s="103"/>
      <c r="ANV26" s="103"/>
      <c r="ANW26" s="103"/>
      <c r="ANX26" s="103"/>
      <c r="ANY26" s="103"/>
      <c r="ANZ26" s="103"/>
      <c r="AOA26" s="103"/>
      <c r="AOB26" s="103"/>
      <c r="AOC26" s="103"/>
      <c r="AOD26" s="103"/>
      <c r="AOE26" s="103"/>
      <c r="AOF26" s="103"/>
      <c r="AOG26" s="103"/>
      <c r="AOH26" s="103"/>
      <c r="AOI26" s="103"/>
      <c r="AOJ26" s="103"/>
      <c r="AOK26" s="103"/>
      <c r="AOL26" s="103"/>
      <c r="AOM26" s="103"/>
      <c r="AON26" s="103"/>
      <c r="AOO26" s="103"/>
      <c r="AOP26" s="103"/>
      <c r="AOQ26" s="103"/>
      <c r="AOR26" s="103"/>
      <c r="AOS26" s="103"/>
      <c r="AOT26" s="103"/>
      <c r="AOU26" s="103"/>
      <c r="AOV26" s="103"/>
      <c r="AOW26" s="103"/>
      <c r="AOX26" s="103"/>
      <c r="AOY26" s="103"/>
      <c r="AOZ26" s="103"/>
      <c r="APA26" s="103"/>
      <c r="APB26" s="103"/>
      <c r="APC26" s="103"/>
      <c r="APD26" s="103"/>
      <c r="APE26" s="103"/>
      <c r="APF26" s="103"/>
      <c r="APG26" s="103"/>
      <c r="APH26" s="103"/>
      <c r="API26" s="103"/>
      <c r="APJ26" s="103"/>
      <c r="APK26" s="103"/>
      <c r="APL26" s="103"/>
      <c r="APM26" s="103"/>
      <c r="APN26" s="103"/>
      <c r="APO26" s="103"/>
      <c r="APP26" s="103"/>
      <c r="APQ26" s="103"/>
      <c r="APR26" s="103"/>
      <c r="APS26" s="103"/>
      <c r="APT26" s="103"/>
      <c r="APU26" s="103"/>
      <c r="APV26" s="103"/>
      <c r="APW26" s="103"/>
      <c r="APX26" s="103"/>
      <c r="APY26" s="103"/>
      <c r="APZ26" s="103"/>
      <c r="AQA26" s="103"/>
      <c r="AQB26" s="103"/>
      <c r="AQC26" s="103"/>
      <c r="AQD26" s="103"/>
      <c r="AQE26" s="103"/>
      <c r="AQF26" s="103"/>
      <c r="AQG26" s="103"/>
      <c r="AQH26" s="103"/>
      <c r="AQI26" s="103"/>
      <c r="AQJ26" s="103"/>
      <c r="AQK26" s="103"/>
      <c r="AQL26" s="103"/>
      <c r="AQM26" s="103"/>
      <c r="AQN26" s="103"/>
      <c r="AQO26" s="103"/>
      <c r="AQP26" s="103"/>
      <c r="AQQ26" s="103"/>
      <c r="AQR26" s="103"/>
      <c r="AQS26" s="103"/>
      <c r="AQT26" s="103"/>
      <c r="AQU26" s="103"/>
      <c r="AQV26" s="103"/>
      <c r="AQW26" s="103"/>
      <c r="AQX26" s="103"/>
      <c r="AQY26" s="103"/>
      <c r="AQZ26" s="103"/>
      <c r="ARA26" s="103"/>
      <c r="ARB26" s="103"/>
      <c r="ARC26" s="103"/>
      <c r="ARD26" s="103"/>
      <c r="ARE26" s="103"/>
      <c r="ARF26" s="103"/>
      <c r="ARG26" s="103"/>
      <c r="ARH26" s="103"/>
      <c r="ARI26" s="103"/>
      <c r="ARJ26" s="103"/>
      <c r="ARK26" s="103"/>
      <c r="ARL26" s="103"/>
      <c r="ARM26" s="103"/>
      <c r="ARN26" s="103"/>
      <c r="ARO26" s="103"/>
      <c r="ARP26" s="103"/>
      <c r="ARQ26" s="103"/>
      <c r="ARR26" s="103"/>
      <c r="ARS26" s="103"/>
      <c r="ART26" s="103"/>
      <c r="ARU26" s="103"/>
      <c r="ARV26" s="103"/>
      <c r="ARW26" s="103"/>
      <c r="ARX26" s="103"/>
      <c r="ARY26" s="103"/>
      <c r="ARZ26" s="103"/>
      <c r="ASA26" s="103"/>
      <c r="ASB26" s="103"/>
      <c r="ASC26" s="103"/>
      <c r="ASD26" s="103"/>
      <c r="ASE26" s="103"/>
      <c r="ASF26" s="103"/>
      <c r="ASG26" s="103"/>
      <c r="ASH26" s="103"/>
      <c r="ASI26" s="103"/>
      <c r="ASJ26" s="103"/>
      <c r="ASK26" s="103"/>
      <c r="ASL26" s="103"/>
      <c r="ASM26" s="103"/>
      <c r="ASN26" s="103"/>
      <c r="ASO26" s="103"/>
      <c r="ASP26" s="103"/>
      <c r="ASQ26" s="103"/>
      <c r="ASR26" s="103"/>
      <c r="ASS26" s="103"/>
      <c r="AST26" s="103"/>
      <c r="ASU26" s="103"/>
      <c r="ASV26" s="103"/>
      <c r="ASW26" s="103"/>
      <c r="ASX26" s="103"/>
      <c r="ASY26" s="103"/>
      <c r="ASZ26" s="103"/>
      <c r="ATA26" s="103"/>
      <c r="ATB26" s="103"/>
      <c r="ATC26" s="103"/>
      <c r="ATD26" s="103"/>
      <c r="ATE26" s="103"/>
      <c r="ATF26" s="103"/>
      <c r="ATG26" s="103"/>
      <c r="ATH26" s="103"/>
      <c r="ATI26" s="103"/>
      <c r="ATJ26" s="103"/>
      <c r="ATK26" s="103"/>
      <c r="ATL26" s="103"/>
      <c r="ATM26" s="103"/>
      <c r="ATN26" s="103"/>
      <c r="ATO26" s="103"/>
      <c r="ATP26" s="103"/>
      <c r="ATQ26" s="103"/>
      <c r="ATR26" s="103"/>
      <c r="ATS26" s="103"/>
      <c r="ATT26" s="103"/>
      <c r="ATU26" s="103"/>
      <c r="ATV26" s="103"/>
      <c r="ATW26" s="103"/>
      <c r="ATX26" s="103"/>
      <c r="ATY26" s="103"/>
      <c r="ATZ26" s="103"/>
      <c r="AUA26" s="103"/>
      <c r="AUB26" s="103"/>
      <c r="AUC26" s="103"/>
      <c r="AUD26" s="103"/>
      <c r="AUE26" s="103"/>
      <c r="AUF26" s="103"/>
      <c r="AUG26" s="103"/>
      <c r="AUH26" s="103"/>
      <c r="AUI26" s="103"/>
      <c r="AUJ26" s="103"/>
      <c r="AUK26" s="103"/>
      <c r="AUL26" s="103"/>
      <c r="AUM26" s="103"/>
      <c r="AUN26" s="103"/>
      <c r="AUO26" s="103"/>
      <c r="AUP26" s="103"/>
      <c r="AUQ26" s="103"/>
      <c r="AUR26" s="103"/>
      <c r="AUS26" s="103"/>
      <c r="AUT26" s="103"/>
      <c r="AUU26" s="103"/>
      <c r="AUV26" s="103"/>
      <c r="AUW26" s="103"/>
      <c r="AUX26" s="103"/>
      <c r="AUY26" s="103"/>
      <c r="AUZ26" s="103"/>
      <c r="AVA26" s="103"/>
      <c r="AVB26" s="103"/>
      <c r="AVC26" s="103"/>
      <c r="AVD26" s="103"/>
      <c r="AVE26" s="103"/>
      <c r="AVF26" s="103"/>
      <c r="AVG26" s="103"/>
      <c r="AVH26" s="103"/>
      <c r="AVI26" s="103"/>
      <c r="AVJ26" s="103"/>
      <c r="AVK26" s="103"/>
      <c r="AVL26" s="103"/>
      <c r="AVM26" s="103"/>
      <c r="AVN26" s="103"/>
      <c r="AVO26" s="103"/>
      <c r="AVP26" s="103"/>
      <c r="AVQ26" s="103"/>
      <c r="AVR26" s="103"/>
      <c r="AVS26" s="103"/>
      <c r="AVT26" s="103"/>
      <c r="AVU26" s="103"/>
      <c r="AVV26" s="103"/>
      <c r="AVW26" s="103"/>
      <c r="AVX26" s="103"/>
      <c r="AVY26" s="103"/>
      <c r="AVZ26" s="103"/>
      <c r="AWA26" s="103"/>
      <c r="AWB26" s="103"/>
      <c r="AWC26" s="103"/>
      <c r="AWD26" s="103"/>
      <c r="AWE26" s="103"/>
      <c r="AWF26" s="103"/>
      <c r="AWG26" s="103"/>
      <c r="AWH26" s="103"/>
      <c r="AWI26" s="103"/>
      <c r="AWJ26" s="103"/>
      <c r="AWK26" s="103"/>
      <c r="AWL26" s="103"/>
      <c r="AWM26" s="103"/>
      <c r="AWN26" s="103"/>
      <c r="AWO26" s="103"/>
      <c r="AWP26" s="103"/>
      <c r="AWQ26" s="103"/>
      <c r="AWR26" s="103"/>
      <c r="AWS26" s="103"/>
      <c r="AWT26" s="103"/>
      <c r="AWU26" s="103"/>
      <c r="AWV26" s="103"/>
      <c r="AWW26" s="103"/>
      <c r="AWX26" s="103"/>
      <c r="AWY26" s="103"/>
      <c r="AWZ26" s="103"/>
      <c r="AXA26" s="103"/>
      <c r="AXB26" s="103"/>
      <c r="AXC26" s="103"/>
      <c r="AXD26" s="103"/>
      <c r="AXE26" s="103"/>
      <c r="AXF26" s="103"/>
      <c r="AXG26" s="103"/>
      <c r="AXH26" s="103"/>
      <c r="AXI26" s="103"/>
      <c r="AXJ26" s="103"/>
      <c r="AXK26" s="103"/>
      <c r="AXL26" s="103"/>
      <c r="AXM26" s="103"/>
      <c r="AXN26" s="103"/>
      <c r="AXO26" s="103"/>
      <c r="AXP26" s="103"/>
      <c r="AXQ26" s="103"/>
      <c r="AXR26" s="103"/>
      <c r="AXS26" s="103"/>
      <c r="AXT26" s="103"/>
      <c r="AXU26" s="103"/>
      <c r="AXV26" s="103"/>
      <c r="AXW26" s="103"/>
      <c r="AXX26" s="103"/>
      <c r="AXY26" s="103"/>
      <c r="AXZ26" s="103"/>
      <c r="AYA26" s="103"/>
      <c r="AYB26" s="103"/>
      <c r="AYC26" s="103"/>
      <c r="AYD26" s="103"/>
      <c r="AYE26" s="103"/>
      <c r="AYF26" s="103"/>
      <c r="AYG26" s="103"/>
      <c r="AYH26" s="103"/>
      <c r="AYI26" s="103"/>
      <c r="AYJ26" s="103"/>
      <c r="AYK26" s="103"/>
      <c r="AYL26" s="103"/>
      <c r="AYM26" s="103"/>
      <c r="AYN26" s="103"/>
      <c r="AYO26" s="103"/>
      <c r="AYP26" s="103"/>
      <c r="AYQ26" s="103"/>
      <c r="AYR26" s="103"/>
      <c r="AYS26" s="103"/>
      <c r="AYT26" s="103"/>
      <c r="AYU26" s="103"/>
      <c r="AYV26" s="103"/>
      <c r="AYW26" s="103"/>
      <c r="AYX26" s="103"/>
      <c r="AYY26" s="103"/>
      <c r="AYZ26" s="103"/>
      <c r="AZA26" s="103"/>
      <c r="AZB26" s="103"/>
      <c r="AZC26" s="103"/>
      <c r="AZD26" s="103"/>
      <c r="AZE26" s="103"/>
      <c r="AZF26" s="103"/>
      <c r="AZG26" s="103"/>
      <c r="AZH26" s="103"/>
      <c r="AZI26" s="103"/>
      <c r="AZJ26" s="103"/>
      <c r="AZK26" s="103"/>
      <c r="AZL26" s="103"/>
      <c r="AZM26" s="103"/>
      <c r="AZN26" s="103"/>
      <c r="AZO26" s="103"/>
      <c r="AZP26" s="103"/>
      <c r="AZQ26" s="103"/>
      <c r="AZR26" s="103"/>
      <c r="AZS26" s="103"/>
      <c r="AZT26" s="103"/>
      <c r="AZU26" s="103"/>
      <c r="AZV26" s="103"/>
      <c r="AZW26" s="103"/>
      <c r="AZX26" s="103"/>
      <c r="AZY26" s="103"/>
      <c r="AZZ26" s="103"/>
      <c r="BAA26" s="103"/>
      <c r="BAB26" s="103"/>
      <c r="BAC26" s="103"/>
      <c r="BAD26" s="103"/>
      <c r="BAE26" s="103"/>
      <c r="BAF26" s="103"/>
      <c r="BAG26" s="103"/>
      <c r="BAH26" s="103"/>
      <c r="BAI26" s="103"/>
      <c r="BAJ26" s="103"/>
      <c r="BAK26" s="103"/>
      <c r="BAL26" s="103"/>
      <c r="BAM26" s="103"/>
      <c r="BAN26" s="103"/>
      <c r="BAO26" s="103"/>
      <c r="BAP26" s="103"/>
      <c r="BAQ26" s="103"/>
      <c r="BAR26" s="103"/>
      <c r="BAS26" s="103"/>
      <c r="BAT26" s="103"/>
      <c r="BAU26" s="103"/>
      <c r="BAV26" s="103"/>
      <c r="BAW26" s="103"/>
      <c r="BAX26" s="103"/>
      <c r="BAY26" s="103"/>
      <c r="BAZ26" s="103"/>
      <c r="BBA26" s="103"/>
      <c r="BBB26" s="103"/>
      <c r="BBC26" s="103"/>
      <c r="BBD26" s="103"/>
      <c r="BBE26" s="103"/>
      <c r="BBF26" s="103"/>
      <c r="BBG26" s="103"/>
      <c r="BBH26" s="103"/>
      <c r="BBI26" s="103"/>
      <c r="BBJ26" s="103"/>
      <c r="BBK26" s="103"/>
      <c r="BBL26" s="103"/>
      <c r="BBM26" s="103"/>
      <c r="BBN26" s="103"/>
      <c r="BBO26" s="103"/>
      <c r="BBP26" s="103"/>
      <c r="BBQ26" s="103"/>
      <c r="BBR26" s="103"/>
      <c r="BBS26" s="103"/>
      <c r="BBT26" s="103"/>
      <c r="BBU26" s="103"/>
      <c r="BBV26" s="103"/>
      <c r="BBW26" s="103"/>
      <c r="BBX26" s="103"/>
      <c r="BBY26" s="103"/>
      <c r="BBZ26" s="103"/>
      <c r="BCA26" s="103"/>
      <c r="BCB26" s="103"/>
      <c r="BCC26" s="103"/>
      <c r="BCD26" s="103"/>
      <c r="BCE26" s="103"/>
      <c r="BCF26" s="103"/>
      <c r="BCG26" s="103"/>
      <c r="BCH26" s="103"/>
      <c r="BCI26" s="103"/>
      <c r="BCJ26" s="103"/>
      <c r="BCK26" s="103"/>
      <c r="BCL26" s="103"/>
      <c r="BCM26" s="103"/>
      <c r="BCN26" s="103"/>
      <c r="BCO26" s="103"/>
      <c r="BCP26" s="103"/>
      <c r="BCQ26" s="103"/>
      <c r="BCR26" s="103"/>
      <c r="BCS26" s="103"/>
      <c r="BCT26" s="103"/>
      <c r="BCU26" s="103"/>
      <c r="BCV26" s="103"/>
      <c r="BCW26" s="103"/>
      <c r="BCX26" s="103"/>
      <c r="BCY26" s="103"/>
      <c r="BCZ26" s="103"/>
      <c r="BDA26" s="103"/>
      <c r="BDB26" s="103"/>
      <c r="BDC26" s="103"/>
      <c r="BDD26" s="103"/>
      <c r="BDE26" s="103"/>
      <c r="BDF26" s="103"/>
      <c r="BDG26" s="103"/>
      <c r="BDH26" s="103"/>
      <c r="BDI26" s="103"/>
      <c r="BDJ26" s="103"/>
      <c r="BDK26" s="103"/>
      <c r="BDL26" s="103"/>
      <c r="BDM26" s="103"/>
      <c r="BDN26" s="103"/>
      <c r="BDO26" s="103"/>
      <c r="BDP26" s="103"/>
      <c r="BDQ26" s="103"/>
      <c r="BDR26" s="103"/>
      <c r="BDS26" s="103"/>
      <c r="BDT26" s="103"/>
      <c r="BDU26" s="103"/>
      <c r="BDV26" s="103"/>
      <c r="BDW26" s="103"/>
      <c r="BDX26" s="103"/>
      <c r="BDY26" s="103"/>
      <c r="BDZ26" s="103"/>
      <c r="BEA26" s="103"/>
      <c r="BEB26" s="103"/>
      <c r="BEC26" s="103"/>
      <c r="BED26" s="103"/>
      <c r="BEE26" s="103"/>
      <c r="BEF26" s="103"/>
      <c r="BEG26" s="103"/>
      <c r="BEH26" s="103"/>
      <c r="BEI26" s="103"/>
      <c r="BEJ26" s="103"/>
      <c r="BEK26" s="103"/>
      <c r="BEL26" s="103"/>
      <c r="BEM26" s="103"/>
      <c r="BEN26" s="103"/>
      <c r="BEO26" s="103"/>
      <c r="BEP26" s="103"/>
      <c r="BEQ26" s="103"/>
      <c r="BER26" s="103"/>
      <c r="BES26" s="103"/>
      <c r="BET26" s="103"/>
      <c r="BEU26" s="103"/>
      <c r="BEV26" s="103"/>
      <c r="BEW26" s="103"/>
      <c r="BEX26" s="103"/>
      <c r="BEY26" s="103"/>
      <c r="BEZ26" s="103"/>
      <c r="BFA26" s="103"/>
      <c r="BFB26" s="103"/>
      <c r="BFC26" s="103"/>
      <c r="BFD26" s="103"/>
      <c r="BFE26" s="103"/>
      <c r="BFF26" s="103"/>
      <c r="BFG26" s="103"/>
      <c r="BFH26" s="103"/>
      <c r="BFI26" s="103"/>
      <c r="BFJ26" s="103"/>
      <c r="BFK26" s="103"/>
      <c r="BFL26" s="103"/>
      <c r="BFM26" s="103"/>
      <c r="BFN26" s="103"/>
      <c r="BFO26" s="103"/>
      <c r="BFP26" s="103"/>
      <c r="BFQ26" s="103"/>
      <c r="BFR26" s="103"/>
      <c r="BFS26" s="103"/>
      <c r="BFT26" s="103"/>
      <c r="BFU26" s="103"/>
      <c r="BFV26" s="103"/>
      <c r="BFW26" s="103"/>
      <c r="BFX26" s="103"/>
      <c r="BFY26" s="103"/>
      <c r="BFZ26" s="103"/>
      <c r="BGA26" s="103"/>
      <c r="BGB26" s="103"/>
      <c r="BGC26" s="103"/>
      <c r="BGD26" s="103"/>
      <c r="BGE26" s="103"/>
      <c r="BGF26" s="103"/>
      <c r="BGG26" s="103"/>
      <c r="BGH26" s="103"/>
      <c r="BGI26" s="103"/>
      <c r="BGJ26" s="103"/>
      <c r="BGK26" s="103"/>
      <c r="BGL26" s="103"/>
      <c r="BGM26" s="103"/>
      <c r="BGN26" s="103"/>
      <c r="BGO26" s="103"/>
      <c r="BGP26" s="103"/>
      <c r="BGQ26" s="103"/>
      <c r="BGR26" s="103"/>
      <c r="BGS26" s="103"/>
      <c r="BGT26" s="103"/>
      <c r="BGU26" s="103"/>
      <c r="BGV26" s="103"/>
      <c r="BGW26" s="103"/>
      <c r="BGX26" s="103"/>
      <c r="BGY26" s="103"/>
      <c r="BGZ26" s="103"/>
      <c r="BHA26" s="103"/>
      <c r="BHB26" s="103"/>
      <c r="BHC26" s="103"/>
      <c r="BHD26" s="103"/>
      <c r="BHE26" s="103"/>
      <c r="BHF26" s="103"/>
      <c r="BHG26" s="103"/>
      <c r="BHH26" s="103"/>
      <c r="BHI26" s="103"/>
      <c r="BHJ26" s="103"/>
      <c r="BHK26" s="103"/>
      <c r="BHL26" s="103"/>
      <c r="BHM26" s="103"/>
      <c r="BHN26" s="103"/>
      <c r="BHO26" s="103"/>
      <c r="BHP26" s="103"/>
      <c r="BHQ26" s="103"/>
      <c r="BHR26" s="103"/>
      <c r="BHS26" s="103"/>
      <c r="BHT26" s="103"/>
      <c r="BHU26" s="103"/>
      <c r="BHV26" s="103"/>
      <c r="BHW26" s="103"/>
      <c r="BHX26" s="103"/>
      <c r="BHY26" s="103"/>
      <c r="BHZ26" s="103"/>
      <c r="BIA26" s="103"/>
      <c r="BIB26" s="103"/>
      <c r="BIC26" s="103"/>
      <c r="BID26" s="103"/>
      <c r="BIE26" s="103"/>
      <c r="BIF26" s="103"/>
      <c r="BIG26" s="103"/>
      <c r="BIH26" s="103"/>
      <c r="BII26" s="103"/>
      <c r="BIJ26" s="103"/>
      <c r="BIK26" s="103"/>
      <c r="BIL26" s="103"/>
      <c r="BIM26" s="103"/>
      <c r="BIN26" s="103"/>
      <c r="BIO26" s="103"/>
      <c r="BIP26" s="103"/>
      <c r="BIQ26" s="103"/>
      <c r="BIR26" s="103"/>
      <c r="BIS26" s="103"/>
      <c r="BIT26" s="103"/>
      <c r="BIU26" s="103"/>
      <c r="BIV26" s="103"/>
      <c r="BIW26" s="103"/>
      <c r="BIX26" s="103"/>
      <c r="BIY26" s="103"/>
      <c r="BIZ26" s="103"/>
      <c r="BJA26" s="103"/>
      <c r="BJB26" s="103"/>
      <c r="BJC26" s="103"/>
      <c r="BJD26" s="103"/>
      <c r="BJE26" s="103"/>
      <c r="BJF26" s="103"/>
      <c r="BJG26" s="103"/>
      <c r="BJH26" s="103"/>
      <c r="BJI26" s="103"/>
      <c r="BJJ26" s="103"/>
      <c r="BJK26" s="103"/>
      <c r="BJL26" s="103"/>
      <c r="BJM26" s="103"/>
      <c r="BJN26" s="103"/>
      <c r="BJO26" s="103"/>
      <c r="BJP26" s="103"/>
      <c r="BJQ26" s="103"/>
      <c r="BJR26" s="103"/>
      <c r="BJS26" s="103"/>
      <c r="BJT26" s="103"/>
      <c r="BJU26" s="103"/>
      <c r="BJV26" s="103"/>
      <c r="BJW26" s="103"/>
      <c r="BJX26" s="103"/>
      <c r="BJY26" s="103"/>
      <c r="BJZ26" s="103"/>
      <c r="BKA26" s="103"/>
      <c r="BKB26" s="103"/>
      <c r="BKC26" s="103"/>
      <c r="BKD26" s="103"/>
      <c r="BKE26" s="103"/>
      <c r="BKF26" s="103"/>
      <c r="BKG26" s="103"/>
      <c r="BKH26" s="103"/>
      <c r="BKI26" s="103"/>
      <c r="BKJ26" s="103"/>
      <c r="BKK26" s="103"/>
      <c r="BKL26" s="103"/>
      <c r="BKM26" s="103"/>
      <c r="BKN26" s="103"/>
      <c r="BKO26" s="103"/>
      <c r="BKP26" s="103"/>
      <c r="BKQ26" s="103"/>
      <c r="BKR26" s="103"/>
      <c r="BKS26" s="103"/>
      <c r="BKT26" s="103"/>
      <c r="BKU26" s="103"/>
      <c r="BKV26" s="103"/>
      <c r="BKW26" s="103"/>
      <c r="BKX26" s="103"/>
      <c r="BKY26" s="103"/>
      <c r="BKZ26" s="103"/>
      <c r="BLA26" s="103"/>
      <c r="BLB26" s="103"/>
      <c r="BLC26" s="103"/>
      <c r="BLD26" s="103"/>
      <c r="BLE26" s="103"/>
      <c r="BLF26" s="103"/>
      <c r="BLG26" s="103"/>
      <c r="BLH26" s="103"/>
      <c r="BLI26" s="103"/>
      <c r="BLJ26" s="103"/>
      <c r="BLK26" s="103"/>
      <c r="BLL26" s="103"/>
      <c r="BLM26" s="103"/>
      <c r="BLN26" s="103"/>
      <c r="BLO26" s="103"/>
      <c r="BLP26" s="103"/>
      <c r="BLQ26" s="103"/>
      <c r="BLR26" s="103"/>
      <c r="BLS26" s="103"/>
      <c r="BLT26" s="103"/>
      <c r="BLU26" s="103"/>
      <c r="BLV26" s="103"/>
      <c r="BLW26" s="103"/>
      <c r="BLX26" s="103"/>
      <c r="BLY26" s="103"/>
      <c r="BLZ26" s="103"/>
      <c r="BMA26" s="103"/>
      <c r="BMB26" s="103"/>
      <c r="BMC26" s="103"/>
      <c r="BMD26" s="103"/>
      <c r="BME26" s="103"/>
      <c r="BMF26" s="103"/>
      <c r="BMG26" s="103"/>
      <c r="BMH26" s="103"/>
      <c r="BMI26" s="103"/>
      <c r="BMJ26" s="103"/>
      <c r="BMK26" s="103"/>
      <c r="BML26" s="103"/>
      <c r="BMM26" s="103"/>
      <c r="BMN26" s="103"/>
      <c r="BMO26" s="103"/>
      <c r="BMP26" s="103"/>
      <c r="BMQ26" s="103"/>
      <c r="BMR26" s="103"/>
      <c r="BMS26" s="103"/>
      <c r="BMT26" s="103"/>
      <c r="BMU26" s="103"/>
      <c r="BMV26" s="103"/>
      <c r="BMW26" s="103"/>
      <c r="BMX26" s="103"/>
      <c r="BMY26" s="103"/>
      <c r="BMZ26" s="103"/>
      <c r="BNA26" s="103"/>
      <c r="BNB26" s="103"/>
      <c r="BNC26" s="103"/>
      <c r="BND26" s="103"/>
      <c r="BNE26" s="103"/>
      <c r="BNF26" s="103"/>
      <c r="BNG26" s="103"/>
      <c r="BNH26" s="103"/>
      <c r="BNI26" s="103"/>
      <c r="BNJ26" s="103"/>
      <c r="BNK26" s="103"/>
      <c r="BNL26" s="103"/>
      <c r="BNM26" s="103"/>
      <c r="BNN26" s="103"/>
      <c r="BNO26" s="103"/>
      <c r="BNP26" s="103"/>
      <c r="BNQ26" s="103"/>
      <c r="BNR26" s="103"/>
      <c r="BNS26" s="103"/>
      <c r="BNT26" s="103"/>
      <c r="BNU26" s="103"/>
      <c r="BNV26" s="103"/>
      <c r="BNW26" s="103"/>
      <c r="BNX26" s="103"/>
      <c r="BNY26" s="103"/>
      <c r="BNZ26" s="103"/>
      <c r="BOA26" s="103"/>
      <c r="BOB26" s="103"/>
      <c r="BOC26" s="103"/>
      <c r="BOD26" s="103"/>
      <c r="BOE26" s="103"/>
      <c r="BOF26" s="103"/>
      <c r="BOG26" s="103"/>
      <c r="BOH26" s="103"/>
      <c r="BOI26" s="103"/>
      <c r="BOJ26" s="103"/>
      <c r="BOK26" s="103"/>
      <c r="BOL26" s="103"/>
      <c r="BOM26" s="103"/>
      <c r="BON26" s="103"/>
      <c r="BOO26" s="103"/>
      <c r="BOP26" s="103"/>
      <c r="BOQ26" s="103"/>
      <c r="BOR26" s="103"/>
      <c r="BOS26" s="103"/>
      <c r="BOT26" s="103"/>
      <c r="BOU26" s="103"/>
      <c r="BOV26" s="103"/>
      <c r="BOW26" s="103"/>
      <c r="BOX26" s="103"/>
      <c r="BOY26" s="103"/>
      <c r="BOZ26" s="103"/>
      <c r="BPA26" s="103"/>
      <c r="BPB26" s="103"/>
      <c r="BPC26" s="103"/>
      <c r="BPD26" s="103"/>
      <c r="BPE26" s="103"/>
      <c r="BPF26" s="103"/>
      <c r="BPG26" s="103"/>
      <c r="BPH26" s="103"/>
      <c r="BPI26" s="103"/>
      <c r="BPJ26" s="103"/>
      <c r="BPK26" s="103"/>
      <c r="BPL26" s="103"/>
      <c r="BPM26" s="103"/>
      <c r="BPN26" s="103"/>
      <c r="BPO26" s="103"/>
      <c r="BPP26" s="103"/>
      <c r="BPQ26" s="103"/>
      <c r="BPR26" s="103"/>
      <c r="BPS26" s="103"/>
      <c r="BPT26" s="103"/>
      <c r="BPU26" s="103"/>
      <c r="BPV26" s="103"/>
      <c r="BPW26" s="103"/>
      <c r="BPX26" s="103"/>
      <c r="BPY26" s="103"/>
      <c r="BPZ26" s="103"/>
      <c r="BQA26" s="103"/>
      <c r="BQB26" s="103"/>
      <c r="BQC26" s="103"/>
      <c r="BQD26" s="103"/>
      <c r="BQE26" s="103"/>
      <c r="BQF26" s="103"/>
      <c r="BQG26" s="103"/>
      <c r="BQH26" s="103"/>
      <c r="BQI26" s="103"/>
      <c r="BQJ26" s="103"/>
      <c r="BQK26" s="103"/>
      <c r="BQL26" s="103"/>
      <c r="BQM26" s="103"/>
      <c r="BQN26" s="103"/>
      <c r="BQO26" s="103"/>
      <c r="BQP26" s="103"/>
      <c r="BQQ26" s="103"/>
      <c r="BQR26" s="103"/>
      <c r="BQS26" s="103"/>
      <c r="BQT26" s="103"/>
      <c r="BQU26" s="103"/>
      <c r="BQV26" s="103"/>
      <c r="BQW26" s="103"/>
      <c r="BQX26" s="103"/>
      <c r="BQY26" s="103"/>
      <c r="BQZ26" s="103"/>
      <c r="BRA26" s="103"/>
      <c r="BRB26" s="103"/>
      <c r="BRC26" s="103"/>
      <c r="BRD26" s="103"/>
      <c r="BRE26" s="103"/>
      <c r="BRF26" s="103"/>
      <c r="BRG26" s="103"/>
      <c r="BRH26" s="103"/>
      <c r="BRI26" s="103"/>
      <c r="BRJ26" s="103"/>
      <c r="BRK26" s="103"/>
      <c r="BRL26" s="103"/>
      <c r="BRM26" s="103"/>
      <c r="BRN26" s="103"/>
      <c r="BRO26" s="103"/>
      <c r="BRP26" s="103"/>
      <c r="BRQ26" s="103"/>
      <c r="BRR26" s="103"/>
      <c r="BRS26" s="103"/>
      <c r="BRT26" s="103"/>
      <c r="BRU26" s="103"/>
      <c r="BRV26" s="103"/>
      <c r="BRW26" s="103"/>
      <c r="BRX26" s="103"/>
      <c r="BRY26" s="103"/>
      <c r="BRZ26" s="103"/>
      <c r="BSA26" s="103"/>
      <c r="BSB26" s="103"/>
      <c r="BSC26" s="103"/>
      <c r="BSD26" s="103"/>
      <c r="BSE26" s="103"/>
      <c r="BSF26" s="103"/>
      <c r="BSG26" s="103"/>
      <c r="BSH26" s="103"/>
      <c r="BSI26" s="103"/>
      <c r="BSJ26" s="103"/>
      <c r="BSK26" s="103"/>
      <c r="BSL26" s="103"/>
      <c r="BSM26" s="103"/>
      <c r="BSN26" s="103"/>
      <c r="BSO26" s="103"/>
      <c r="BSP26" s="103"/>
      <c r="BSQ26" s="103"/>
      <c r="BSR26" s="103"/>
      <c r="BSS26" s="103"/>
      <c r="BST26" s="103"/>
      <c r="BSU26" s="103"/>
      <c r="BSV26" s="103"/>
      <c r="BSW26" s="103"/>
      <c r="BSX26" s="103"/>
      <c r="BSY26" s="103"/>
      <c r="BSZ26" s="103"/>
      <c r="BTA26" s="103"/>
      <c r="BTB26" s="103"/>
      <c r="BTC26" s="103"/>
      <c r="BTD26" s="103"/>
      <c r="BTE26" s="103"/>
      <c r="BTF26" s="103"/>
      <c r="BTG26" s="103"/>
      <c r="BTH26" s="103"/>
      <c r="BTI26" s="103"/>
      <c r="BTJ26" s="103"/>
      <c r="BTK26" s="103"/>
      <c r="BTL26" s="103"/>
      <c r="BTM26" s="103"/>
      <c r="BTN26" s="103"/>
      <c r="BTO26" s="103"/>
      <c r="BTP26" s="103"/>
      <c r="BTQ26" s="103"/>
      <c r="BTR26" s="103"/>
      <c r="BTS26" s="103"/>
      <c r="BTT26" s="103"/>
      <c r="BTU26" s="103"/>
      <c r="BTV26" s="103"/>
      <c r="BTW26" s="103"/>
      <c r="BTX26" s="103"/>
      <c r="BTY26" s="103"/>
      <c r="BTZ26" s="103"/>
      <c r="BUA26" s="103"/>
      <c r="BUB26" s="103"/>
      <c r="BUC26" s="103"/>
      <c r="BUD26" s="103"/>
      <c r="BUE26" s="103"/>
      <c r="BUF26" s="103"/>
      <c r="BUG26" s="103"/>
      <c r="BUH26" s="103"/>
      <c r="BUI26" s="103"/>
      <c r="BUJ26" s="103"/>
      <c r="BUK26" s="103"/>
      <c r="BUL26" s="103"/>
      <c r="BUM26" s="103"/>
      <c r="BUN26" s="103"/>
      <c r="BUO26" s="103"/>
      <c r="BUP26" s="103"/>
      <c r="BUQ26" s="103"/>
      <c r="BUR26" s="103"/>
      <c r="BUS26" s="103"/>
      <c r="BUT26" s="103"/>
      <c r="BUU26" s="103"/>
      <c r="BUV26" s="103"/>
      <c r="BUW26" s="103"/>
      <c r="BUX26" s="103"/>
      <c r="BUY26" s="103"/>
      <c r="BUZ26" s="103"/>
      <c r="BVA26" s="103"/>
      <c r="BVB26" s="103"/>
      <c r="BVC26" s="103"/>
      <c r="BVD26" s="103"/>
      <c r="BVE26" s="103"/>
      <c r="BVF26" s="103"/>
      <c r="BVG26" s="103"/>
      <c r="BVH26" s="103"/>
      <c r="BVI26" s="103"/>
      <c r="BVJ26" s="103"/>
      <c r="BVK26" s="103"/>
      <c r="BVL26" s="103"/>
      <c r="BVM26" s="103"/>
      <c r="BVN26" s="103"/>
      <c r="BVO26" s="103"/>
      <c r="BVP26" s="103"/>
      <c r="BVQ26" s="103"/>
      <c r="BVR26" s="103"/>
      <c r="BVS26" s="103"/>
      <c r="BVT26" s="103"/>
      <c r="BVU26" s="103"/>
      <c r="BVV26" s="103"/>
      <c r="BVW26" s="103"/>
      <c r="BVX26" s="103"/>
      <c r="BVY26" s="103"/>
      <c r="BVZ26" s="103"/>
      <c r="BWA26" s="103"/>
      <c r="BWB26" s="103"/>
      <c r="BWC26" s="103"/>
      <c r="BWD26" s="103"/>
      <c r="BWE26" s="103"/>
      <c r="BWF26" s="103"/>
      <c r="BWG26" s="103"/>
      <c r="BWH26" s="103"/>
      <c r="BWI26" s="103"/>
      <c r="BWJ26" s="103"/>
      <c r="BWK26" s="103"/>
      <c r="BWL26" s="103"/>
      <c r="BWM26" s="103"/>
      <c r="BWN26" s="103"/>
      <c r="BWO26" s="103"/>
      <c r="BWP26" s="103"/>
      <c r="BWQ26" s="103"/>
      <c r="BWR26" s="103"/>
      <c r="BWS26" s="103"/>
      <c r="BWT26" s="103"/>
      <c r="BWU26" s="103"/>
      <c r="BWV26" s="103"/>
      <c r="BWW26" s="103"/>
      <c r="BWX26" s="103"/>
      <c r="BWY26" s="103"/>
      <c r="BWZ26" s="103"/>
      <c r="BXA26" s="103"/>
      <c r="BXB26" s="103"/>
      <c r="BXC26" s="103"/>
      <c r="BXD26" s="103"/>
      <c r="BXE26" s="103"/>
      <c r="BXF26" s="103"/>
      <c r="BXG26" s="103"/>
      <c r="BXH26" s="103"/>
      <c r="BXI26" s="103"/>
      <c r="BXJ26" s="103"/>
      <c r="BXK26" s="103"/>
      <c r="BXL26" s="103"/>
      <c r="BXM26" s="103"/>
      <c r="BXN26" s="103"/>
      <c r="BXO26" s="103"/>
      <c r="BXP26" s="103"/>
      <c r="BXQ26" s="103"/>
      <c r="BXR26" s="103"/>
      <c r="BXS26" s="103"/>
      <c r="BXT26" s="103"/>
      <c r="BXU26" s="103"/>
      <c r="BXV26" s="103"/>
      <c r="BXW26" s="103"/>
      <c r="BXX26" s="103"/>
      <c r="BXY26" s="103"/>
      <c r="BXZ26" s="103"/>
      <c r="BYA26" s="103"/>
      <c r="BYB26" s="103"/>
      <c r="BYC26" s="103"/>
      <c r="BYD26" s="103"/>
      <c r="BYE26" s="103"/>
      <c r="BYF26" s="103"/>
      <c r="BYG26" s="103"/>
      <c r="BYH26" s="103"/>
      <c r="BYI26" s="103"/>
      <c r="BYJ26" s="103"/>
      <c r="BYK26" s="103"/>
      <c r="BYL26" s="103"/>
      <c r="BYM26" s="103"/>
      <c r="BYN26" s="103"/>
      <c r="BYO26" s="103"/>
      <c r="BYP26" s="103"/>
      <c r="BYQ26" s="103"/>
      <c r="BYR26" s="103"/>
      <c r="BYS26" s="103"/>
      <c r="BYT26" s="103"/>
      <c r="BYU26" s="103"/>
      <c r="BYV26" s="103"/>
      <c r="BYW26" s="103"/>
      <c r="BYX26" s="103"/>
      <c r="BYY26" s="103"/>
      <c r="BYZ26" s="103"/>
      <c r="BZA26" s="103"/>
      <c r="BZB26" s="103"/>
      <c r="BZC26" s="103"/>
      <c r="BZD26" s="103"/>
      <c r="BZE26" s="103"/>
      <c r="BZF26" s="103"/>
      <c r="BZG26" s="103"/>
      <c r="BZH26" s="103"/>
      <c r="BZI26" s="103"/>
      <c r="BZJ26" s="103"/>
      <c r="BZK26" s="103"/>
      <c r="BZL26" s="103"/>
      <c r="BZM26" s="103"/>
      <c r="BZN26" s="103"/>
      <c r="BZO26" s="103"/>
      <c r="BZP26" s="103"/>
      <c r="BZQ26" s="103"/>
      <c r="BZR26" s="103"/>
      <c r="BZS26" s="103"/>
      <c r="BZT26" s="103"/>
      <c r="BZU26" s="103"/>
      <c r="BZV26" s="103"/>
      <c r="BZW26" s="103"/>
      <c r="BZX26" s="103"/>
      <c r="BZY26" s="103"/>
      <c r="BZZ26" s="103"/>
      <c r="CAA26" s="103"/>
      <c r="CAB26" s="103"/>
      <c r="CAC26" s="103"/>
      <c r="CAD26" s="103"/>
      <c r="CAE26" s="103"/>
      <c r="CAF26" s="103"/>
      <c r="CAG26" s="103"/>
      <c r="CAH26" s="103"/>
      <c r="CAI26" s="103"/>
      <c r="CAJ26" s="103"/>
      <c r="CAK26" s="103"/>
      <c r="CAL26" s="103"/>
      <c r="CAM26" s="103"/>
      <c r="CAN26" s="103"/>
      <c r="CAO26" s="103"/>
      <c r="CAP26" s="103"/>
      <c r="CAQ26" s="103"/>
      <c r="CAR26" s="103"/>
      <c r="CAS26" s="103"/>
      <c r="CAT26" s="103"/>
      <c r="CAU26" s="103"/>
      <c r="CAV26" s="103"/>
      <c r="CAW26" s="103"/>
      <c r="CAX26" s="103"/>
      <c r="CAY26" s="103"/>
      <c r="CAZ26" s="103"/>
      <c r="CBA26" s="103"/>
      <c r="CBB26" s="103"/>
      <c r="CBC26" s="103"/>
      <c r="CBD26" s="103"/>
      <c r="CBE26" s="103"/>
      <c r="CBF26" s="103"/>
      <c r="CBG26" s="103"/>
      <c r="CBH26" s="103"/>
      <c r="CBI26" s="103"/>
      <c r="CBJ26" s="103"/>
      <c r="CBK26" s="103"/>
      <c r="CBL26" s="103"/>
      <c r="CBM26" s="103"/>
      <c r="CBN26" s="103"/>
      <c r="CBO26" s="103"/>
      <c r="CBP26" s="103"/>
      <c r="CBQ26" s="103"/>
      <c r="CBR26" s="103"/>
      <c r="CBS26" s="103"/>
      <c r="CBT26" s="103"/>
      <c r="CBU26" s="103"/>
      <c r="CBV26" s="103"/>
      <c r="CBW26" s="103"/>
      <c r="CBX26" s="103"/>
      <c r="CBY26" s="103"/>
      <c r="CBZ26" s="103"/>
      <c r="CCA26" s="103"/>
      <c r="CCB26" s="103"/>
      <c r="CCC26" s="103"/>
      <c r="CCD26" s="103"/>
      <c r="CCE26" s="103"/>
      <c r="CCF26" s="103"/>
      <c r="CCG26" s="103"/>
      <c r="CCH26" s="103"/>
      <c r="CCI26" s="103"/>
      <c r="CCJ26" s="103"/>
      <c r="CCK26" s="103"/>
      <c r="CCL26" s="103"/>
      <c r="CCM26" s="103"/>
      <c r="CCN26" s="103"/>
      <c r="CCO26" s="103"/>
      <c r="CCP26" s="103"/>
      <c r="CCQ26" s="103"/>
      <c r="CCR26" s="103"/>
      <c r="CCS26" s="103"/>
      <c r="CCT26" s="103"/>
      <c r="CCU26" s="103"/>
      <c r="CCV26" s="103"/>
      <c r="CCW26" s="103"/>
      <c r="CCX26" s="103"/>
      <c r="CCY26" s="103"/>
      <c r="CCZ26" s="103"/>
      <c r="CDA26" s="103"/>
      <c r="CDB26" s="103"/>
      <c r="CDC26" s="103"/>
      <c r="CDD26" s="103"/>
      <c r="CDE26" s="103"/>
      <c r="CDF26" s="103"/>
      <c r="CDG26" s="103"/>
      <c r="CDH26" s="103"/>
      <c r="CDI26" s="103"/>
      <c r="CDJ26" s="103"/>
      <c r="CDK26" s="103"/>
      <c r="CDL26" s="103"/>
      <c r="CDM26" s="103"/>
      <c r="CDN26" s="103"/>
      <c r="CDO26" s="103"/>
      <c r="CDP26" s="103"/>
      <c r="CDQ26" s="103"/>
      <c r="CDR26" s="103"/>
      <c r="CDS26" s="103"/>
      <c r="CDT26" s="103"/>
      <c r="CDU26" s="103"/>
      <c r="CDV26" s="103"/>
      <c r="CDW26" s="103"/>
      <c r="CDX26" s="103"/>
      <c r="CDY26" s="103"/>
      <c r="CDZ26" s="103"/>
      <c r="CEA26" s="103"/>
      <c r="CEB26" s="103"/>
      <c r="CEC26" s="103"/>
      <c r="CED26" s="103"/>
      <c r="CEE26" s="103"/>
      <c r="CEF26" s="103"/>
      <c r="CEG26" s="103"/>
      <c r="CEH26" s="103"/>
      <c r="CEI26" s="103"/>
      <c r="CEJ26" s="103"/>
      <c r="CEK26" s="103"/>
      <c r="CEL26" s="103"/>
      <c r="CEM26" s="103"/>
      <c r="CEN26" s="103"/>
      <c r="CEO26" s="103"/>
      <c r="CEP26" s="103"/>
      <c r="CEQ26" s="103"/>
      <c r="CER26" s="103"/>
      <c r="CES26" s="103"/>
      <c r="CET26" s="103"/>
      <c r="CEU26" s="103"/>
      <c r="CEV26" s="103"/>
      <c r="CEW26" s="103"/>
      <c r="CEX26" s="103"/>
      <c r="CEY26" s="103"/>
      <c r="CEZ26" s="103"/>
      <c r="CFA26" s="103"/>
      <c r="CFB26" s="103"/>
      <c r="CFC26" s="103"/>
      <c r="CFD26" s="103"/>
      <c r="CFE26" s="103"/>
      <c r="CFF26" s="103"/>
      <c r="CFG26" s="103"/>
      <c r="CFH26" s="103"/>
      <c r="CFI26" s="103"/>
      <c r="CFJ26" s="103"/>
      <c r="CFK26" s="103"/>
      <c r="CFL26" s="103"/>
      <c r="CFM26" s="103"/>
      <c r="CFN26" s="103"/>
      <c r="CFO26" s="103"/>
      <c r="CFP26" s="103"/>
      <c r="CFQ26" s="103"/>
      <c r="CFR26" s="103"/>
      <c r="CFS26" s="103"/>
      <c r="CFT26" s="103"/>
      <c r="CFU26" s="103"/>
      <c r="CFV26" s="103"/>
      <c r="CFW26" s="103"/>
      <c r="CFX26" s="103"/>
      <c r="CFY26" s="103"/>
      <c r="CFZ26" s="103"/>
      <c r="CGA26" s="103"/>
      <c r="CGB26" s="103"/>
      <c r="CGC26" s="103"/>
      <c r="CGD26" s="103"/>
      <c r="CGE26" s="103"/>
      <c r="CGF26" s="103"/>
      <c r="CGG26" s="103"/>
      <c r="CGH26" s="103"/>
      <c r="CGI26" s="103"/>
      <c r="CGJ26" s="103"/>
      <c r="CGK26" s="103"/>
      <c r="CGL26" s="103"/>
      <c r="CGM26" s="103"/>
      <c r="CGN26" s="103"/>
      <c r="CGO26" s="103"/>
      <c r="CGP26" s="103"/>
      <c r="CGQ26" s="103"/>
      <c r="CGR26" s="103"/>
      <c r="CGS26" s="103"/>
      <c r="CGT26" s="103"/>
      <c r="CGU26" s="103"/>
      <c r="CGV26" s="103"/>
      <c r="CGW26" s="103"/>
      <c r="CGX26" s="103"/>
      <c r="CGY26" s="103"/>
      <c r="CGZ26" s="103"/>
      <c r="CHA26" s="103"/>
      <c r="CHB26" s="103"/>
      <c r="CHC26" s="103"/>
      <c r="CHD26" s="103"/>
      <c r="CHE26" s="103"/>
      <c r="CHF26" s="103"/>
      <c r="CHG26" s="103"/>
      <c r="CHH26" s="103"/>
      <c r="CHI26" s="103"/>
      <c r="CHJ26" s="103"/>
      <c r="CHK26" s="103"/>
      <c r="CHL26" s="103"/>
      <c r="CHM26" s="103"/>
      <c r="CHN26" s="103"/>
      <c r="CHO26" s="103"/>
      <c r="CHP26" s="103"/>
      <c r="CHQ26" s="103"/>
      <c r="CHR26" s="103"/>
      <c r="CHS26" s="103"/>
      <c r="CHT26" s="103"/>
      <c r="CHU26" s="103"/>
      <c r="CHV26" s="103"/>
      <c r="CHW26" s="103"/>
      <c r="CHX26" s="103"/>
      <c r="CHY26" s="103"/>
      <c r="CHZ26" s="103"/>
      <c r="CIA26" s="103"/>
      <c r="CIB26" s="103"/>
      <c r="CIC26" s="103"/>
      <c r="CID26" s="103"/>
      <c r="CIE26" s="103"/>
      <c r="CIF26" s="103"/>
      <c r="CIG26" s="103"/>
      <c r="CIH26" s="103"/>
      <c r="CII26" s="103"/>
      <c r="CIJ26" s="103"/>
      <c r="CIK26" s="103"/>
      <c r="CIL26" s="103"/>
      <c r="CIM26" s="103"/>
      <c r="CIN26" s="103"/>
      <c r="CIO26" s="103"/>
      <c r="CIP26" s="103"/>
      <c r="CIQ26" s="103"/>
      <c r="CIR26" s="103"/>
      <c r="CIS26" s="103"/>
      <c r="CIT26" s="103"/>
      <c r="CIU26" s="103"/>
      <c r="CIV26" s="103"/>
      <c r="CIW26" s="103"/>
      <c r="CIX26" s="103"/>
      <c r="CIY26" s="103"/>
      <c r="CIZ26" s="103"/>
      <c r="CJA26" s="103"/>
      <c r="CJB26" s="103"/>
      <c r="CJC26" s="103"/>
      <c r="CJD26" s="103"/>
      <c r="CJE26" s="103"/>
      <c r="CJF26" s="103"/>
      <c r="CJG26" s="103"/>
      <c r="CJH26" s="103"/>
      <c r="CJI26" s="103"/>
      <c r="CJJ26" s="103"/>
      <c r="CJK26" s="103"/>
      <c r="CJL26" s="103"/>
      <c r="CJM26" s="103"/>
      <c r="CJN26" s="103"/>
      <c r="CJO26" s="103"/>
      <c r="CJP26" s="103"/>
      <c r="CJQ26" s="103"/>
      <c r="CJR26" s="103"/>
      <c r="CJS26" s="103"/>
      <c r="CJT26" s="103"/>
      <c r="CJU26" s="103"/>
      <c r="CJV26" s="103"/>
      <c r="CJW26" s="103"/>
      <c r="CJX26" s="103"/>
      <c r="CJY26" s="103"/>
      <c r="CJZ26" s="103"/>
      <c r="CKA26" s="103"/>
      <c r="CKB26" s="103"/>
      <c r="CKC26" s="103"/>
      <c r="CKD26" s="103"/>
      <c r="CKE26" s="103"/>
      <c r="CKF26" s="103"/>
      <c r="CKG26" s="103"/>
      <c r="CKH26" s="103"/>
      <c r="CKI26" s="103"/>
      <c r="CKJ26" s="103"/>
      <c r="CKK26" s="103"/>
      <c r="CKL26" s="103"/>
      <c r="CKM26" s="103"/>
      <c r="CKN26" s="103"/>
      <c r="CKO26" s="103"/>
      <c r="CKP26" s="103"/>
      <c r="CKQ26" s="103"/>
      <c r="CKR26" s="103"/>
      <c r="CKS26" s="103"/>
      <c r="CKT26" s="103"/>
      <c r="CKU26" s="103"/>
      <c r="CKV26" s="103"/>
      <c r="CKW26" s="103"/>
      <c r="CKX26" s="103"/>
      <c r="CKY26" s="103"/>
      <c r="CKZ26" s="103"/>
      <c r="CLA26" s="103"/>
      <c r="CLB26" s="103"/>
      <c r="CLC26" s="103"/>
      <c r="CLD26" s="103"/>
      <c r="CLE26" s="103"/>
      <c r="CLF26" s="103"/>
      <c r="CLG26" s="103"/>
      <c r="CLH26" s="103"/>
      <c r="CLI26" s="103"/>
      <c r="CLJ26" s="103"/>
      <c r="CLK26" s="103"/>
      <c r="CLL26" s="103"/>
      <c r="CLM26" s="103"/>
      <c r="CLN26" s="103"/>
      <c r="CLO26" s="103"/>
      <c r="CLP26" s="103"/>
      <c r="CLQ26" s="103"/>
      <c r="CLR26" s="103"/>
      <c r="CLS26" s="103"/>
      <c r="CLT26" s="103"/>
      <c r="CLU26" s="103"/>
      <c r="CLV26" s="103"/>
      <c r="CLW26" s="103"/>
      <c r="CLX26" s="103"/>
      <c r="CLY26" s="103"/>
      <c r="CLZ26" s="103"/>
      <c r="CMA26" s="103"/>
      <c r="CMB26" s="103"/>
      <c r="CMC26" s="103"/>
      <c r="CMD26" s="103"/>
      <c r="CME26" s="103"/>
      <c r="CMF26" s="103"/>
      <c r="CMG26" s="103"/>
      <c r="CMH26" s="103"/>
      <c r="CMI26" s="103"/>
      <c r="CMJ26" s="103"/>
      <c r="CMK26" s="103"/>
      <c r="CML26" s="103"/>
      <c r="CMM26" s="103"/>
      <c r="CMN26" s="103"/>
      <c r="CMO26" s="103"/>
      <c r="CMP26" s="103"/>
      <c r="CMQ26" s="103"/>
      <c r="CMR26" s="103"/>
      <c r="CMS26" s="103"/>
      <c r="CMT26" s="103"/>
      <c r="CMU26" s="103"/>
      <c r="CMV26" s="103"/>
      <c r="CMW26" s="103"/>
      <c r="CMX26" s="103"/>
      <c r="CMY26" s="103"/>
      <c r="CMZ26" s="103"/>
      <c r="CNA26" s="103"/>
      <c r="CNB26" s="103"/>
      <c r="CNC26" s="103"/>
      <c r="CND26" s="103"/>
      <c r="CNE26" s="103"/>
      <c r="CNF26" s="103"/>
      <c r="CNG26" s="103"/>
      <c r="CNH26" s="103"/>
      <c r="CNI26" s="103"/>
      <c r="CNJ26" s="103"/>
      <c r="CNK26" s="103"/>
      <c r="CNL26" s="103"/>
      <c r="CNM26" s="103"/>
      <c r="CNN26" s="103"/>
      <c r="CNO26" s="103"/>
      <c r="CNP26" s="103"/>
      <c r="CNQ26" s="103"/>
      <c r="CNR26" s="103"/>
      <c r="CNS26" s="103"/>
      <c r="CNT26" s="103"/>
      <c r="CNU26" s="103"/>
      <c r="CNV26" s="103"/>
      <c r="CNW26" s="103"/>
      <c r="CNX26" s="103"/>
      <c r="CNY26" s="103"/>
      <c r="CNZ26" s="103"/>
      <c r="COA26" s="103"/>
      <c r="COB26" s="103"/>
      <c r="COC26" s="103"/>
      <c r="COD26" s="103"/>
      <c r="COE26" s="103"/>
      <c r="COF26" s="103"/>
      <c r="COG26" s="103"/>
      <c r="COH26" s="103"/>
      <c r="COI26" s="103"/>
      <c r="COJ26" s="103"/>
      <c r="COK26" s="103"/>
      <c r="COL26" s="103"/>
      <c r="COM26" s="103"/>
      <c r="CON26" s="103"/>
      <c r="COO26" s="103"/>
      <c r="COP26" s="103"/>
      <c r="COQ26" s="103"/>
      <c r="COR26" s="103"/>
      <c r="COS26" s="103"/>
      <c r="COT26" s="103"/>
      <c r="COU26" s="103"/>
      <c r="COV26" s="103"/>
      <c r="COW26" s="103"/>
      <c r="COX26" s="103"/>
      <c r="COY26" s="103"/>
      <c r="COZ26" s="103"/>
      <c r="CPA26" s="103"/>
      <c r="CPB26" s="103"/>
      <c r="CPC26" s="103"/>
      <c r="CPD26" s="103"/>
      <c r="CPE26" s="103"/>
      <c r="CPF26" s="103"/>
      <c r="CPG26" s="103"/>
      <c r="CPH26" s="103"/>
      <c r="CPI26" s="103"/>
      <c r="CPJ26" s="103"/>
      <c r="CPK26" s="103"/>
      <c r="CPL26" s="103"/>
      <c r="CPM26" s="103"/>
      <c r="CPN26" s="103"/>
      <c r="CPO26" s="103"/>
      <c r="CPP26" s="103"/>
      <c r="CPQ26" s="103"/>
      <c r="CPR26" s="103"/>
      <c r="CPS26" s="103"/>
      <c r="CPT26" s="103"/>
      <c r="CPU26" s="103"/>
      <c r="CPV26" s="103"/>
      <c r="CPW26" s="103"/>
      <c r="CPX26" s="103"/>
      <c r="CPY26" s="103"/>
      <c r="CPZ26" s="103"/>
      <c r="CQA26" s="103"/>
      <c r="CQB26" s="103"/>
      <c r="CQC26" s="103"/>
      <c r="CQD26" s="103"/>
      <c r="CQE26" s="103"/>
      <c r="CQF26" s="103"/>
      <c r="CQG26" s="103"/>
      <c r="CQH26" s="103"/>
      <c r="CQI26" s="103"/>
      <c r="CQJ26" s="103"/>
      <c r="CQK26" s="103"/>
      <c r="CQL26" s="103"/>
      <c r="CQM26" s="103"/>
      <c r="CQN26" s="103"/>
      <c r="CQO26" s="103"/>
      <c r="CQP26" s="103"/>
      <c r="CQQ26" s="103"/>
      <c r="CQR26" s="103"/>
      <c r="CQS26" s="103"/>
      <c r="CQT26" s="103"/>
      <c r="CQU26" s="103"/>
      <c r="CQV26" s="103"/>
      <c r="CQW26" s="103"/>
      <c r="CQX26" s="103"/>
      <c r="CQY26" s="103"/>
      <c r="CQZ26" s="103"/>
      <c r="CRA26" s="103"/>
      <c r="CRB26" s="103"/>
      <c r="CRC26" s="103"/>
      <c r="CRD26" s="103"/>
      <c r="CRE26" s="103"/>
      <c r="CRF26" s="103"/>
      <c r="CRG26" s="103"/>
      <c r="CRH26" s="103"/>
      <c r="CRI26" s="103"/>
      <c r="CRJ26" s="103"/>
      <c r="CRK26" s="103"/>
      <c r="CRL26" s="103"/>
      <c r="CRM26" s="103"/>
      <c r="CRN26" s="103"/>
      <c r="CRO26" s="103"/>
      <c r="CRP26" s="103"/>
      <c r="CRQ26" s="103"/>
      <c r="CRR26" s="103"/>
      <c r="CRS26" s="103"/>
      <c r="CRT26" s="103"/>
      <c r="CRU26" s="103"/>
      <c r="CRV26" s="103"/>
      <c r="CRW26" s="103"/>
      <c r="CRX26" s="103"/>
      <c r="CRY26" s="103"/>
      <c r="CRZ26" s="103"/>
      <c r="CSA26" s="103"/>
      <c r="CSB26" s="103"/>
      <c r="CSC26" s="103"/>
      <c r="CSD26" s="103"/>
      <c r="CSE26" s="103"/>
      <c r="CSF26" s="103"/>
      <c r="CSG26" s="103"/>
      <c r="CSH26" s="103"/>
      <c r="CSI26" s="103"/>
      <c r="CSJ26" s="103"/>
      <c r="CSK26" s="103"/>
      <c r="CSL26" s="103"/>
      <c r="CSM26" s="103"/>
      <c r="CSN26" s="103"/>
      <c r="CSO26" s="103"/>
      <c r="CSP26" s="103"/>
      <c r="CSQ26" s="103"/>
      <c r="CSR26" s="103"/>
      <c r="CSS26" s="103"/>
      <c r="CST26" s="103"/>
      <c r="CSU26" s="103"/>
      <c r="CSV26" s="103"/>
      <c r="CSW26" s="103"/>
      <c r="CSX26" s="103"/>
      <c r="CSY26" s="103"/>
      <c r="CSZ26" s="103"/>
      <c r="CTA26" s="103"/>
      <c r="CTB26" s="103"/>
      <c r="CTC26" s="103"/>
      <c r="CTD26" s="103"/>
      <c r="CTE26" s="103"/>
      <c r="CTF26" s="103"/>
      <c r="CTG26" s="103"/>
      <c r="CTH26" s="103"/>
      <c r="CTI26" s="103"/>
      <c r="CTJ26" s="103"/>
      <c r="CTK26" s="103"/>
      <c r="CTL26" s="103"/>
      <c r="CTM26" s="103"/>
      <c r="CTN26" s="103"/>
      <c r="CTO26" s="103"/>
      <c r="CTP26" s="103"/>
      <c r="CTQ26" s="103"/>
      <c r="CTR26" s="103"/>
      <c r="CTS26" s="103"/>
      <c r="CTT26" s="103"/>
      <c r="CTU26" s="103"/>
      <c r="CTV26" s="103"/>
      <c r="CTW26" s="103"/>
      <c r="CTX26" s="103"/>
      <c r="CTY26" s="103"/>
      <c r="CTZ26" s="103"/>
      <c r="CUA26" s="103"/>
      <c r="CUB26" s="103"/>
      <c r="CUC26" s="103"/>
      <c r="CUD26" s="103"/>
      <c r="CUE26" s="103"/>
      <c r="CUF26" s="103"/>
      <c r="CUG26" s="103"/>
      <c r="CUH26" s="103"/>
      <c r="CUI26" s="103"/>
      <c r="CUJ26" s="103"/>
      <c r="CUK26" s="103"/>
      <c r="CUL26" s="103"/>
      <c r="CUM26" s="103"/>
      <c r="CUN26" s="103"/>
      <c r="CUO26" s="103"/>
      <c r="CUP26" s="103"/>
      <c r="CUQ26" s="103"/>
      <c r="CUR26" s="103"/>
      <c r="CUS26" s="103"/>
      <c r="CUT26" s="103"/>
      <c r="CUU26" s="103"/>
      <c r="CUV26" s="103"/>
      <c r="CUW26" s="103"/>
      <c r="CUX26" s="103"/>
      <c r="CUY26" s="103"/>
      <c r="CUZ26" s="103"/>
      <c r="CVA26" s="103"/>
      <c r="CVB26" s="103"/>
      <c r="CVC26" s="103"/>
      <c r="CVD26" s="103"/>
      <c r="CVE26" s="103"/>
      <c r="CVF26" s="103"/>
      <c r="CVG26" s="103"/>
      <c r="CVH26" s="103"/>
      <c r="CVI26" s="103"/>
      <c r="CVJ26" s="103"/>
      <c r="CVK26" s="103"/>
      <c r="CVL26" s="103"/>
      <c r="CVM26" s="103"/>
      <c r="CVN26" s="103"/>
      <c r="CVO26" s="103"/>
      <c r="CVP26" s="103"/>
      <c r="CVQ26" s="103"/>
      <c r="CVR26" s="103"/>
      <c r="CVS26" s="103"/>
      <c r="CVT26" s="103"/>
      <c r="CVU26" s="103"/>
      <c r="CVV26" s="103"/>
      <c r="CVW26" s="103"/>
      <c r="CVX26" s="103"/>
      <c r="CVY26" s="103"/>
      <c r="CVZ26" s="103"/>
      <c r="CWA26" s="103"/>
      <c r="CWB26" s="103"/>
      <c r="CWC26" s="103"/>
      <c r="CWD26" s="103"/>
      <c r="CWE26" s="103"/>
      <c r="CWF26" s="103"/>
      <c r="CWG26" s="103"/>
      <c r="CWH26" s="103"/>
      <c r="CWI26" s="103"/>
      <c r="CWJ26" s="103"/>
      <c r="CWK26" s="103"/>
      <c r="CWL26" s="103"/>
      <c r="CWM26" s="103"/>
      <c r="CWN26" s="103"/>
      <c r="CWO26" s="103"/>
      <c r="CWP26" s="103"/>
      <c r="CWQ26" s="103"/>
      <c r="CWR26" s="103"/>
      <c r="CWS26" s="103"/>
      <c r="CWT26" s="103"/>
      <c r="CWU26" s="103"/>
      <c r="CWV26" s="103"/>
      <c r="CWW26" s="103"/>
      <c r="CWX26" s="103"/>
      <c r="CWY26" s="103"/>
      <c r="CWZ26" s="103"/>
      <c r="CXA26" s="103"/>
      <c r="CXB26" s="103"/>
      <c r="CXC26" s="103"/>
      <c r="CXD26" s="103"/>
      <c r="CXE26" s="103"/>
      <c r="CXF26" s="103"/>
      <c r="CXG26" s="103"/>
      <c r="CXH26" s="103"/>
      <c r="CXI26" s="103"/>
      <c r="CXJ26" s="103"/>
      <c r="CXK26" s="103"/>
      <c r="CXL26" s="103"/>
      <c r="CXM26" s="103"/>
      <c r="CXN26" s="103"/>
      <c r="CXO26" s="103"/>
      <c r="CXP26" s="103"/>
      <c r="CXQ26" s="103"/>
      <c r="CXR26" s="103"/>
      <c r="CXS26" s="103"/>
      <c r="CXT26" s="103"/>
      <c r="CXU26" s="103"/>
      <c r="CXV26" s="103"/>
      <c r="CXW26" s="103"/>
      <c r="CXX26" s="103"/>
      <c r="CXY26" s="103"/>
      <c r="CXZ26" s="103"/>
      <c r="CYA26" s="103"/>
      <c r="CYB26" s="103"/>
      <c r="CYC26" s="103"/>
      <c r="CYD26" s="103"/>
      <c r="CYE26" s="103"/>
      <c r="CYF26" s="103"/>
      <c r="CYG26" s="103"/>
      <c r="CYH26" s="103"/>
      <c r="CYI26" s="103"/>
      <c r="CYJ26" s="103"/>
      <c r="CYK26" s="103"/>
      <c r="CYL26" s="103"/>
      <c r="CYM26" s="103"/>
      <c r="CYN26" s="103"/>
      <c r="CYO26" s="103"/>
      <c r="CYP26" s="103"/>
      <c r="CYQ26" s="103"/>
      <c r="CYR26" s="103"/>
      <c r="CYS26" s="103"/>
      <c r="CYT26" s="103"/>
      <c r="CYU26" s="103"/>
      <c r="CYV26" s="103"/>
      <c r="CYW26" s="103"/>
      <c r="CYX26" s="103"/>
      <c r="CYY26" s="103"/>
      <c r="CYZ26" s="103"/>
      <c r="CZA26" s="103"/>
      <c r="CZB26" s="103"/>
      <c r="CZC26" s="103"/>
      <c r="CZD26" s="103"/>
      <c r="CZE26" s="103"/>
      <c r="CZF26" s="103"/>
      <c r="CZG26" s="103"/>
      <c r="CZH26" s="103"/>
      <c r="CZI26" s="103"/>
      <c r="CZJ26" s="103"/>
      <c r="CZK26" s="103"/>
      <c r="CZL26" s="103"/>
      <c r="CZM26" s="103"/>
      <c r="CZN26" s="103"/>
      <c r="CZO26" s="103"/>
      <c r="CZP26" s="103"/>
      <c r="CZQ26" s="103"/>
      <c r="CZR26" s="103"/>
      <c r="CZS26" s="103"/>
      <c r="CZT26" s="103"/>
      <c r="CZU26" s="103"/>
      <c r="CZV26" s="103"/>
      <c r="CZW26" s="103"/>
      <c r="CZX26" s="103"/>
      <c r="CZY26" s="103"/>
      <c r="CZZ26" s="103"/>
      <c r="DAA26" s="103"/>
      <c r="DAB26" s="103"/>
      <c r="DAC26" s="103"/>
      <c r="DAD26" s="103"/>
      <c r="DAE26" s="103"/>
      <c r="DAF26" s="103"/>
      <c r="DAG26" s="103"/>
      <c r="DAH26" s="103"/>
      <c r="DAI26" s="103"/>
      <c r="DAJ26" s="103"/>
      <c r="DAK26" s="103"/>
      <c r="DAL26" s="103"/>
      <c r="DAM26" s="103"/>
      <c r="DAN26" s="103"/>
      <c r="DAO26" s="103"/>
      <c r="DAP26" s="103"/>
      <c r="DAQ26" s="103"/>
      <c r="DAR26" s="103"/>
      <c r="DAS26" s="103"/>
      <c r="DAT26" s="103"/>
      <c r="DAU26" s="103"/>
      <c r="DAV26" s="103"/>
      <c r="DAW26" s="103"/>
      <c r="DAX26" s="103"/>
      <c r="DAY26" s="103"/>
      <c r="DAZ26" s="103"/>
      <c r="DBA26" s="103"/>
      <c r="DBB26" s="103"/>
      <c r="DBC26" s="103"/>
      <c r="DBD26" s="103"/>
      <c r="DBE26" s="103"/>
      <c r="DBF26" s="103"/>
      <c r="DBG26" s="103"/>
      <c r="DBH26" s="103"/>
      <c r="DBI26" s="103"/>
      <c r="DBJ26" s="103"/>
      <c r="DBK26" s="103"/>
      <c r="DBL26" s="103"/>
      <c r="DBM26" s="103"/>
      <c r="DBN26" s="103"/>
      <c r="DBO26" s="103"/>
      <c r="DBP26" s="103"/>
      <c r="DBQ26" s="103"/>
      <c r="DBR26" s="103"/>
      <c r="DBS26" s="103"/>
      <c r="DBT26" s="103"/>
      <c r="DBU26" s="103"/>
      <c r="DBV26" s="103"/>
      <c r="DBW26" s="103"/>
      <c r="DBX26" s="103"/>
      <c r="DBY26" s="103"/>
      <c r="DBZ26" s="103"/>
      <c r="DCA26" s="103"/>
      <c r="DCB26" s="103"/>
      <c r="DCC26" s="103"/>
      <c r="DCD26" s="103"/>
      <c r="DCE26" s="103"/>
      <c r="DCF26" s="103"/>
      <c r="DCG26" s="103"/>
      <c r="DCH26" s="103"/>
      <c r="DCI26" s="103"/>
      <c r="DCJ26" s="103"/>
      <c r="DCK26" s="103"/>
      <c r="DCL26" s="103"/>
      <c r="DCM26" s="103"/>
      <c r="DCN26" s="103"/>
      <c r="DCO26" s="103"/>
      <c r="DCP26" s="103"/>
      <c r="DCQ26" s="103"/>
      <c r="DCR26" s="103"/>
      <c r="DCS26" s="103"/>
      <c r="DCT26" s="103"/>
      <c r="DCU26" s="103"/>
      <c r="DCV26" s="103"/>
      <c r="DCW26" s="103"/>
      <c r="DCX26" s="103"/>
      <c r="DCY26" s="103"/>
      <c r="DCZ26" s="103"/>
      <c r="DDA26" s="103"/>
      <c r="DDB26" s="103"/>
      <c r="DDC26" s="103"/>
      <c r="DDD26" s="103"/>
      <c r="DDE26" s="103"/>
      <c r="DDF26" s="103"/>
      <c r="DDG26" s="103"/>
      <c r="DDH26" s="103"/>
      <c r="DDI26" s="103"/>
      <c r="DDJ26" s="103"/>
      <c r="DDK26" s="103"/>
      <c r="DDL26" s="103"/>
      <c r="DDM26" s="103"/>
      <c r="DDN26" s="103"/>
      <c r="DDO26" s="103"/>
      <c r="DDP26" s="103"/>
      <c r="DDQ26" s="103"/>
      <c r="DDR26" s="103"/>
      <c r="DDS26" s="103"/>
      <c r="DDT26" s="103"/>
      <c r="DDU26" s="103"/>
      <c r="DDV26" s="103"/>
      <c r="DDW26" s="103"/>
      <c r="DDX26" s="103"/>
      <c r="DDY26" s="103"/>
      <c r="DDZ26" s="103"/>
      <c r="DEA26" s="103"/>
      <c r="DEB26" s="103"/>
      <c r="DEC26" s="103"/>
      <c r="DED26" s="103"/>
      <c r="DEE26" s="103"/>
      <c r="DEF26" s="103"/>
      <c r="DEG26" s="103"/>
      <c r="DEH26" s="103"/>
      <c r="DEI26" s="103"/>
      <c r="DEJ26" s="103"/>
      <c r="DEK26" s="103"/>
      <c r="DEL26" s="103"/>
      <c r="DEM26" s="103"/>
      <c r="DEN26" s="103"/>
      <c r="DEO26" s="103"/>
      <c r="DEP26" s="103"/>
      <c r="DEQ26" s="103"/>
      <c r="DER26" s="103"/>
      <c r="DES26" s="103"/>
      <c r="DET26" s="103"/>
      <c r="DEU26" s="103"/>
      <c r="DEV26" s="103"/>
      <c r="DEW26" s="103"/>
      <c r="DEX26" s="103"/>
      <c r="DEY26" s="103"/>
      <c r="DEZ26" s="103"/>
      <c r="DFA26" s="103"/>
      <c r="DFB26" s="103"/>
      <c r="DFC26" s="103"/>
      <c r="DFD26" s="103"/>
      <c r="DFE26" s="103"/>
      <c r="DFF26" s="103"/>
      <c r="DFG26" s="103"/>
      <c r="DFH26" s="103"/>
      <c r="DFI26" s="103"/>
      <c r="DFJ26" s="103"/>
      <c r="DFK26" s="103"/>
      <c r="DFL26" s="103"/>
      <c r="DFM26" s="103"/>
      <c r="DFN26" s="103"/>
      <c r="DFO26" s="103"/>
      <c r="DFP26" s="103"/>
      <c r="DFQ26" s="103"/>
      <c r="DFR26" s="103"/>
      <c r="DFS26" s="103"/>
      <c r="DFT26" s="103"/>
      <c r="DFU26" s="103"/>
      <c r="DFV26" s="103"/>
      <c r="DFW26" s="103"/>
      <c r="DFX26" s="103"/>
      <c r="DFY26" s="103"/>
      <c r="DFZ26" s="103"/>
      <c r="DGA26" s="103"/>
      <c r="DGB26" s="103"/>
      <c r="DGC26" s="103"/>
      <c r="DGD26" s="103"/>
      <c r="DGE26" s="103"/>
      <c r="DGF26" s="103"/>
      <c r="DGG26" s="103"/>
      <c r="DGH26" s="103"/>
      <c r="DGI26" s="103"/>
      <c r="DGJ26" s="103"/>
      <c r="DGK26" s="103"/>
      <c r="DGL26" s="103"/>
      <c r="DGM26" s="103"/>
      <c r="DGN26" s="103"/>
      <c r="DGO26" s="103"/>
      <c r="DGP26" s="103"/>
      <c r="DGQ26" s="103"/>
      <c r="DGR26" s="103"/>
      <c r="DGS26" s="103"/>
      <c r="DGT26" s="103"/>
      <c r="DGU26" s="103"/>
      <c r="DGV26" s="103"/>
      <c r="DGW26" s="103"/>
      <c r="DGX26" s="103"/>
      <c r="DGY26" s="103"/>
      <c r="DGZ26" s="103"/>
      <c r="DHA26" s="103"/>
      <c r="DHB26" s="103"/>
      <c r="DHC26" s="103"/>
      <c r="DHD26" s="103"/>
      <c r="DHE26" s="103"/>
      <c r="DHF26" s="103"/>
      <c r="DHG26" s="103"/>
      <c r="DHH26" s="103"/>
      <c r="DHI26" s="103"/>
      <c r="DHJ26" s="103"/>
      <c r="DHK26" s="103"/>
      <c r="DHL26" s="103"/>
      <c r="DHM26" s="103"/>
      <c r="DHN26" s="103"/>
      <c r="DHO26" s="103"/>
      <c r="DHP26" s="103"/>
      <c r="DHQ26" s="103"/>
      <c r="DHR26" s="103"/>
      <c r="DHS26" s="103"/>
      <c r="DHT26" s="103"/>
      <c r="DHU26" s="103"/>
      <c r="DHV26" s="103"/>
      <c r="DHW26" s="103"/>
      <c r="DHX26" s="103"/>
      <c r="DHY26" s="103"/>
      <c r="DHZ26" s="103"/>
      <c r="DIA26" s="103"/>
      <c r="DIB26" s="103"/>
      <c r="DIC26" s="103"/>
      <c r="DID26" s="103"/>
      <c r="DIE26" s="103"/>
      <c r="DIF26" s="103"/>
      <c r="DIG26" s="103"/>
      <c r="DIH26" s="103"/>
      <c r="DII26" s="103"/>
      <c r="DIJ26" s="103"/>
      <c r="DIK26" s="103"/>
      <c r="DIL26" s="103"/>
      <c r="DIM26" s="103"/>
      <c r="DIN26" s="103"/>
      <c r="DIO26" s="103"/>
      <c r="DIP26" s="103"/>
      <c r="DIQ26" s="103"/>
      <c r="DIR26" s="103"/>
      <c r="DIS26" s="103"/>
      <c r="DIT26" s="103"/>
      <c r="DIU26" s="103"/>
      <c r="DIV26" s="103"/>
      <c r="DIW26" s="103"/>
      <c r="DIX26" s="103"/>
      <c r="DIY26" s="103"/>
      <c r="DIZ26" s="103"/>
      <c r="DJA26" s="103"/>
      <c r="DJB26" s="103"/>
      <c r="DJC26" s="103"/>
      <c r="DJD26" s="103"/>
      <c r="DJE26" s="103"/>
      <c r="DJF26" s="103"/>
      <c r="DJG26" s="103"/>
      <c r="DJH26" s="103"/>
      <c r="DJI26" s="103"/>
      <c r="DJJ26" s="103"/>
      <c r="DJK26" s="103"/>
      <c r="DJL26" s="103"/>
      <c r="DJM26" s="103"/>
      <c r="DJN26" s="103"/>
      <c r="DJO26" s="103"/>
      <c r="DJP26" s="103"/>
      <c r="DJQ26" s="103"/>
      <c r="DJR26" s="103"/>
      <c r="DJS26" s="103"/>
      <c r="DJT26" s="103"/>
      <c r="DJU26" s="103"/>
      <c r="DJV26" s="103"/>
      <c r="DJW26" s="103"/>
      <c r="DJX26" s="103"/>
      <c r="DJY26" s="103"/>
      <c r="DJZ26" s="103"/>
      <c r="DKA26" s="103"/>
      <c r="DKB26" s="103"/>
      <c r="DKC26" s="103"/>
      <c r="DKD26" s="103"/>
      <c r="DKE26" s="103"/>
      <c r="DKF26" s="103"/>
      <c r="DKG26" s="103"/>
      <c r="DKH26" s="103"/>
      <c r="DKI26" s="103"/>
      <c r="DKJ26" s="103"/>
      <c r="DKK26" s="103"/>
      <c r="DKL26" s="103"/>
      <c r="DKM26" s="103"/>
      <c r="DKN26" s="103"/>
      <c r="DKO26" s="103"/>
      <c r="DKP26" s="103"/>
      <c r="DKQ26" s="103"/>
      <c r="DKR26" s="103"/>
      <c r="DKS26" s="103"/>
      <c r="DKT26" s="103"/>
      <c r="DKU26" s="103"/>
      <c r="DKV26" s="103"/>
      <c r="DKW26" s="103"/>
      <c r="DKX26" s="103"/>
      <c r="DKY26" s="103"/>
      <c r="DKZ26" s="103"/>
      <c r="DLA26" s="103"/>
      <c r="DLB26" s="103"/>
      <c r="DLC26" s="103"/>
      <c r="DLD26" s="103"/>
      <c r="DLE26" s="103"/>
      <c r="DLF26" s="103"/>
      <c r="DLG26" s="103"/>
      <c r="DLH26" s="103"/>
      <c r="DLI26" s="103"/>
      <c r="DLJ26" s="103"/>
      <c r="DLK26" s="103"/>
      <c r="DLL26" s="103"/>
      <c r="DLM26" s="103"/>
      <c r="DLN26" s="103"/>
      <c r="DLO26" s="103"/>
      <c r="DLP26" s="103"/>
      <c r="DLQ26" s="103"/>
      <c r="DLR26" s="103"/>
      <c r="DLS26" s="103"/>
      <c r="DLT26" s="103"/>
      <c r="DLU26" s="103"/>
      <c r="DLV26" s="103"/>
      <c r="DLW26" s="103"/>
      <c r="DLX26" s="103"/>
      <c r="DLY26" s="103"/>
      <c r="DLZ26" s="103"/>
      <c r="DMA26" s="103"/>
      <c r="DMB26" s="103"/>
      <c r="DMC26" s="103"/>
      <c r="DMD26" s="103"/>
      <c r="DME26" s="103"/>
      <c r="DMF26" s="103"/>
      <c r="DMG26" s="103"/>
      <c r="DMH26" s="103"/>
      <c r="DMI26" s="103"/>
      <c r="DMJ26" s="103"/>
      <c r="DMK26" s="103"/>
      <c r="DML26" s="103"/>
      <c r="DMM26" s="103"/>
      <c r="DMN26" s="103"/>
      <c r="DMO26" s="103"/>
      <c r="DMP26" s="103"/>
      <c r="DMQ26" s="103"/>
      <c r="DMR26" s="103"/>
      <c r="DMS26" s="103"/>
      <c r="DMT26" s="103"/>
      <c r="DMU26" s="103"/>
      <c r="DMV26" s="103"/>
      <c r="DMW26" s="103"/>
      <c r="DMX26" s="103"/>
      <c r="DMY26" s="103"/>
      <c r="DMZ26" s="103"/>
      <c r="DNA26" s="103"/>
      <c r="DNB26" s="103"/>
      <c r="DNC26" s="103"/>
      <c r="DND26" s="103"/>
      <c r="DNE26" s="103"/>
      <c r="DNF26" s="103"/>
      <c r="DNG26" s="103"/>
      <c r="DNH26" s="103"/>
      <c r="DNI26" s="103"/>
      <c r="DNJ26" s="103"/>
      <c r="DNK26" s="103"/>
      <c r="DNL26" s="103"/>
      <c r="DNM26" s="103"/>
      <c r="DNN26" s="103"/>
      <c r="DNO26" s="103"/>
      <c r="DNP26" s="103"/>
      <c r="DNQ26" s="103"/>
      <c r="DNR26" s="103"/>
      <c r="DNS26" s="103"/>
      <c r="DNT26" s="103"/>
      <c r="DNU26" s="103"/>
      <c r="DNV26" s="103"/>
      <c r="DNW26" s="103"/>
      <c r="DNX26" s="103"/>
      <c r="DNY26" s="103"/>
      <c r="DNZ26" s="103"/>
      <c r="DOA26" s="103"/>
      <c r="DOB26" s="103"/>
      <c r="DOC26" s="103"/>
      <c r="DOD26" s="103"/>
      <c r="DOE26" s="103"/>
      <c r="DOF26" s="103"/>
      <c r="DOG26" s="103"/>
      <c r="DOH26" s="103"/>
      <c r="DOI26" s="103"/>
      <c r="DOJ26" s="103"/>
      <c r="DOK26" s="103"/>
      <c r="DOL26" s="103"/>
      <c r="DOM26" s="103"/>
      <c r="DON26" s="103"/>
      <c r="DOO26" s="103"/>
      <c r="DOP26" s="103"/>
      <c r="DOQ26" s="103"/>
      <c r="DOR26" s="103"/>
      <c r="DOS26" s="103"/>
      <c r="DOT26" s="103"/>
      <c r="DOU26" s="103"/>
      <c r="DOV26" s="103"/>
      <c r="DOW26" s="103"/>
      <c r="DOX26" s="103"/>
      <c r="DOY26" s="103"/>
      <c r="DOZ26" s="103"/>
      <c r="DPA26" s="103"/>
      <c r="DPB26" s="103"/>
      <c r="DPC26" s="103"/>
      <c r="DPD26" s="103"/>
      <c r="DPE26" s="103"/>
      <c r="DPF26" s="103"/>
      <c r="DPG26" s="103"/>
      <c r="DPH26" s="103"/>
      <c r="DPI26" s="103"/>
      <c r="DPJ26" s="103"/>
      <c r="DPK26" s="103"/>
      <c r="DPL26" s="103"/>
      <c r="DPM26" s="103"/>
      <c r="DPN26" s="103"/>
      <c r="DPO26" s="103"/>
      <c r="DPP26" s="103"/>
      <c r="DPQ26" s="103"/>
      <c r="DPR26" s="103"/>
      <c r="DPS26" s="103"/>
      <c r="DPT26" s="103"/>
      <c r="DPU26" s="103"/>
      <c r="DPV26" s="103"/>
      <c r="DPW26" s="103"/>
      <c r="DPX26" s="103"/>
      <c r="DPY26" s="103"/>
      <c r="DPZ26" s="103"/>
      <c r="DQA26" s="103"/>
      <c r="DQB26" s="103"/>
      <c r="DQC26" s="103"/>
      <c r="DQD26" s="103"/>
      <c r="DQE26" s="103"/>
      <c r="DQF26" s="103"/>
      <c r="DQG26" s="103"/>
      <c r="DQH26" s="103"/>
      <c r="DQI26" s="103"/>
      <c r="DQJ26" s="103"/>
      <c r="DQK26" s="103"/>
      <c r="DQL26" s="103"/>
      <c r="DQM26" s="103"/>
      <c r="DQN26" s="103"/>
      <c r="DQO26" s="103"/>
      <c r="DQP26" s="103"/>
      <c r="DQQ26" s="103"/>
      <c r="DQR26" s="103"/>
      <c r="DQS26" s="103"/>
      <c r="DQT26" s="103"/>
      <c r="DQU26" s="103"/>
      <c r="DQV26" s="103"/>
      <c r="DQW26" s="103"/>
      <c r="DQX26" s="103"/>
      <c r="DQY26" s="103"/>
      <c r="DQZ26" s="103"/>
      <c r="DRA26" s="103"/>
      <c r="DRB26" s="103"/>
      <c r="DRC26" s="103"/>
      <c r="DRD26" s="103"/>
      <c r="DRE26" s="103"/>
      <c r="DRF26" s="103"/>
      <c r="DRG26" s="103"/>
      <c r="DRH26" s="103"/>
      <c r="DRI26" s="103"/>
      <c r="DRJ26" s="103"/>
      <c r="DRK26" s="103"/>
      <c r="DRL26" s="103"/>
      <c r="DRM26" s="103"/>
      <c r="DRN26" s="103"/>
      <c r="DRO26" s="103"/>
      <c r="DRP26" s="103"/>
      <c r="DRQ26" s="103"/>
      <c r="DRR26" s="103"/>
      <c r="DRS26" s="103"/>
      <c r="DRT26" s="103"/>
      <c r="DRU26" s="103"/>
      <c r="DRV26" s="103"/>
      <c r="DRW26" s="103"/>
      <c r="DRX26" s="103"/>
      <c r="DRY26" s="103"/>
      <c r="DRZ26" s="103"/>
      <c r="DSA26" s="103"/>
      <c r="DSB26" s="103"/>
      <c r="DSC26" s="103"/>
      <c r="DSD26" s="103"/>
      <c r="DSE26" s="103"/>
      <c r="DSF26" s="103"/>
      <c r="DSG26" s="103"/>
      <c r="DSH26" s="103"/>
      <c r="DSI26" s="103"/>
      <c r="DSJ26" s="103"/>
      <c r="DSK26" s="103"/>
      <c r="DSL26" s="103"/>
      <c r="DSM26" s="103"/>
      <c r="DSN26" s="103"/>
      <c r="DSO26" s="103"/>
      <c r="DSP26" s="103"/>
      <c r="DSQ26" s="103"/>
      <c r="DSR26" s="103"/>
      <c r="DSS26" s="103"/>
      <c r="DST26" s="103"/>
      <c r="DSU26" s="103"/>
      <c r="DSV26" s="103"/>
      <c r="DSW26" s="103"/>
      <c r="DSX26" s="103"/>
      <c r="DSY26" s="103"/>
      <c r="DSZ26" s="103"/>
      <c r="DTA26" s="103"/>
      <c r="DTB26" s="103"/>
      <c r="DTC26" s="103"/>
      <c r="DTD26" s="103"/>
      <c r="DTE26" s="103"/>
      <c r="DTF26" s="103"/>
      <c r="DTG26" s="103"/>
      <c r="DTH26" s="103"/>
      <c r="DTI26" s="103"/>
      <c r="DTJ26" s="103"/>
      <c r="DTK26" s="103"/>
      <c r="DTL26" s="103"/>
      <c r="DTM26" s="103"/>
      <c r="DTN26" s="103"/>
      <c r="DTO26" s="103"/>
      <c r="DTP26" s="103"/>
      <c r="DTQ26" s="103"/>
      <c r="DTR26" s="103"/>
      <c r="DTS26" s="103"/>
      <c r="DTT26" s="103"/>
      <c r="DTU26" s="103"/>
      <c r="DTV26" s="103"/>
      <c r="DTW26" s="103"/>
      <c r="DTX26" s="103"/>
      <c r="DTY26" s="103"/>
      <c r="DTZ26" s="103"/>
      <c r="DUA26" s="103"/>
      <c r="DUB26" s="103"/>
      <c r="DUC26" s="103"/>
      <c r="DUD26" s="103"/>
      <c r="DUE26" s="103"/>
      <c r="DUF26" s="103"/>
      <c r="DUG26" s="103"/>
      <c r="DUH26" s="103"/>
      <c r="DUI26" s="103"/>
      <c r="DUJ26" s="103"/>
      <c r="DUK26" s="103"/>
      <c r="DUL26" s="103"/>
      <c r="DUM26" s="103"/>
      <c r="DUN26" s="103"/>
      <c r="DUO26" s="103"/>
      <c r="DUP26" s="103"/>
      <c r="DUQ26" s="103"/>
      <c r="DUR26" s="103"/>
      <c r="DUS26" s="103"/>
      <c r="DUT26" s="103"/>
      <c r="DUU26" s="103"/>
      <c r="DUV26" s="103"/>
      <c r="DUW26" s="103"/>
      <c r="DUX26" s="103"/>
      <c r="DUY26" s="103"/>
      <c r="DUZ26" s="103"/>
      <c r="DVA26" s="103"/>
      <c r="DVB26" s="103"/>
      <c r="DVC26" s="103"/>
      <c r="DVD26" s="103"/>
      <c r="DVE26" s="103"/>
      <c r="DVF26" s="103"/>
      <c r="DVG26" s="103"/>
      <c r="DVH26" s="103"/>
      <c r="DVI26" s="103"/>
      <c r="DVJ26" s="103"/>
      <c r="DVK26" s="103"/>
      <c r="DVL26" s="103"/>
      <c r="DVM26" s="103"/>
      <c r="DVN26" s="103"/>
      <c r="DVO26" s="103"/>
      <c r="DVP26" s="103"/>
      <c r="DVQ26" s="103"/>
      <c r="DVR26" s="103"/>
      <c r="DVS26" s="103"/>
      <c r="DVT26" s="103"/>
      <c r="DVU26" s="103"/>
      <c r="DVV26" s="103"/>
      <c r="DVW26" s="103"/>
      <c r="DVX26" s="103"/>
      <c r="DVY26" s="103"/>
      <c r="DVZ26" s="103"/>
      <c r="DWA26" s="103"/>
      <c r="DWB26" s="103"/>
      <c r="DWC26" s="103"/>
      <c r="DWD26" s="103"/>
      <c r="DWE26" s="103"/>
      <c r="DWF26" s="103"/>
      <c r="DWG26" s="103"/>
      <c r="DWH26" s="103"/>
      <c r="DWI26" s="103"/>
      <c r="DWJ26" s="103"/>
      <c r="DWK26" s="103"/>
      <c r="DWL26" s="103"/>
      <c r="DWM26" s="103"/>
      <c r="DWN26" s="103"/>
      <c r="DWO26" s="103"/>
      <c r="DWP26" s="103"/>
      <c r="DWQ26" s="103"/>
      <c r="DWR26" s="103"/>
      <c r="DWS26" s="103"/>
      <c r="DWT26" s="103"/>
      <c r="DWU26" s="103"/>
      <c r="DWV26" s="103"/>
      <c r="DWW26" s="103"/>
      <c r="DWX26" s="103"/>
      <c r="DWY26" s="103"/>
      <c r="DWZ26" s="103"/>
      <c r="DXA26" s="103"/>
      <c r="DXB26" s="103"/>
      <c r="DXC26" s="103"/>
      <c r="DXD26" s="103"/>
      <c r="DXE26" s="103"/>
      <c r="DXF26" s="103"/>
      <c r="DXG26" s="103"/>
      <c r="DXH26" s="103"/>
      <c r="DXI26" s="103"/>
      <c r="DXJ26" s="103"/>
      <c r="DXK26" s="103"/>
      <c r="DXL26" s="103"/>
      <c r="DXM26" s="103"/>
      <c r="DXN26" s="103"/>
      <c r="DXO26" s="103"/>
      <c r="DXP26" s="103"/>
      <c r="DXQ26" s="103"/>
      <c r="DXR26" s="103"/>
      <c r="DXS26" s="103"/>
      <c r="DXT26" s="103"/>
      <c r="DXU26" s="103"/>
      <c r="DXV26" s="103"/>
      <c r="DXW26" s="103"/>
      <c r="DXX26" s="103"/>
      <c r="DXY26" s="103"/>
      <c r="DXZ26" s="103"/>
      <c r="DYA26" s="103"/>
      <c r="DYB26" s="103"/>
      <c r="DYC26" s="103"/>
      <c r="DYD26" s="103"/>
      <c r="DYE26" s="103"/>
      <c r="DYF26" s="103"/>
      <c r="DYG26" s="103"/>
      <c r="DYH26" s="103"/>
      <c r="DYI26" s="103"/>
      <c r="DYJ26" s="103"/>
      <c r="DYK26" s="103"/>
      <c r="DYL26" s="103"/>
      <c r="DYM26" s="103"/>
      <c r="DYN26" s="103"/>
      <c r="DYO26" s="103"/>
      <c r="DYP26" s="103"/>
      <c r="DYQ26" s="103"/>
      <c r="DYR26" s="103"/>
      <c r="DYS26" s="103"/>
      <c r="DYT26" s="103"/>
      <c r="DYU26" s="103"/>
      <c r="DYV26" s="103"/>
      <c r="DYW26" s="103"/>
      <c r="DYX26" s="103"/>
      <c r="DYY26" s="103"/>
      <c r="DYZ26" s="103"/>
      <c r="DZA26" s="103"/>
      <c r="DZB26" s="103"/>
      <c r="DZC26" s="103"/>
      <c r="DZD26" s="103"/>
      <c r="DZE26" s="103"/>
      <c r="DZF26" s="103"/>
      <c r="DZG26" s="103"/>
      <c r="DZH26" s="103"/>
      <c r="DZI26" s="103"/>
      <c r="DZJ26" s="103"/>
      <c r="DZK26" s="103"/>
      <c r="DZL26" s="103"/>
      <c r="DZM26" s="103"/>
      <c r="DZN26" s="103"/>
      <c r="DZO26" s="103"/>
      <c r="DZP26" s="103"/>
      <c r="DZQ26" s="103"/>
      <c r="DZR26" s="103"/>
      <c r="DZS26" s="103"/>
      <c r="DZT26" s="103"/>
      <c r="DZU26" s="103"/>
      <c r="DZV26" s="103"/>
      <c r="DZW26" s="103"/>
      <c r="DZX26" s="103"/>
      <c r="DZY26" s="103"/>
      <c r="DZZ26" s="103"/>
      <c r="EAA26" s="103"/>
      <c r="EAB26" s="103"/>
      <c r="EAC26" s="103"/>
      <c r="EAD26" s="103"/>
      <c r="EAE26" s="103"/>
      <c r="EAF26" s="103"/>
      <c r="EAG26" s="103"/>
      <c r="EAH26" s="103"/>
      <c r="EAI26" s="103"/>
      <c r="EAJ26" s="103"/>
      <c r="EAK26" s="103"/>
      <c r="EAL26" s="103"/>
      <c r="EAM26" s="103"/>
      <c r="EAN26" s="103"/>
      <c r="EAO26" s="103"/>
      <c r="EAP26" s="103"/>
      <c r="EAQ26" s="103"/>
      <c r="EAR26" s="103"/>
      <c r="EAS26" s="103"/>
      <c r="EAT26" s="103"/>
      <c r="EAU26" s="103"/>
      <c r="EAV26" s="103"/>
      <c r="EAW26" s="103"/>
      <c r="EAX26" s="103"/>
      <c r="EAY26" s="103"/>
      <c r="EAZ26" s="103"/>
      <c r="EBA26" s="103"/>
      <c r="EBB26" s="103"/>
      <c r="EBC26" s="103"/>
      <c r="EBD26" s="103"/>
      <c r="EBE26" s="103"/>
      <c r="EBF26" s="103"/>
      <c r="EBG26" s="103"/>
      <c r="EBH26" s="103"/>
      <c r="EBI26" s="103"/>
      <c r="EBJ26" s="103"/>
      <c r="EBK26" s="103"/>
      <c r="EBL26" s="103"/>
      <c r="EBM26" s="103"/>
      <c r="EBN26" s="103"/>
      <c r="EBO26" s="103"/>
      <c r="EBP26" s="103"/>
      <c r="EBQ26" s="103"/>
      <c r="EBR26" s="103"/>
      <c r="EBS26" s="103"/>
      <c r="EBT26" s="103"/>
      <c r="EBU26" s="103"/>
      <c r="EBV26" s="103"/>
      <c r="EBW26" s="103"/>
      <c r="EBX26" s="103"/>
      <c r="EBY26" s="103"/>
      <c r="EBZ26" s="103"/>
      <c r="ECA26" s="103"/>
      <c r="ECB26" s="103"/>
      <c r="ECC26" s="103"/>
      <c r="ECD26" s="103"/>
      <c r="ECE26" s="103"/>
      <c r="ECF26" s="103"/>
      <c r="ECG26" s="103"/>
      <c r="ECH26" s="103"/>
      <c r="ECI26" s="103"/>
      <c r="ECJ26" s="103"/>
      <c r="ECK26" s="103"/>
      <c r="ECL26" s="103"/>
      <c r="ECM26" s="103"/>
      <c r="ECN26" s="103"/>
      <c r="ECO26" s="103"/>
      <c r="ECP26" s="103"/>
      <c r="ECQ26" s="103"/>
      <c r="ECR26" s="103"/>
      <c r="ECS26" s="103"/>
      <c r="ECT26" s="103"/>
      <c r="ECU26" s="103"/>
      <c r="ECV26" s="103"/>
      <c r="ECW26" s="103"/>
      <c r="ECX26" s="103"/>
      <c r="ECY26" s="103"/>
      <c r="ECZ26" s="103"/>
      <c r="EDA26" s="103"/>
      <c r="EDB26" s="103"/>
      <c r="EDC26" s="103"/>
      <c r="EDD26" s="103"/>
      <c r="EDE26" s="103"/>
      <c r="EDF26" s="103"/>
      <c r="EDG26" s="103"/>
      <c r="EDH26" s="103"/>
      <c r="EDI26" s="103"/>
      <c r="EDJ26" s="103"/>
      <c r="EDK26" s="103"/>
      <c r="EDL26" s="103"/>
      <c r="EDM26" s="103"/>
      <c r="EDN26" s="103"/>
      <c r="EDO26" s="103"/>
      <c r="EDP26" s="103"/>
      <c r="EDQ26" s="103"/>
      <c r="EDR26" s="103"/>
      <c r="EDS26" s="103"/>
      <c r="EDT26" s="103"/>
      <c r="EDU26" s="103"/>
      <c r="EDV26" s="103"/>
      <c r="EDW26" s="103"/>
      <c r="EDX26" s="103"/>
      <c r="EDY26" s="103"/>
      <c r="EDZ26" s="103"/>
      <c r="EEA26" s="103"/>
      <c r="EEB26" s="103"/>
      <c r="EEC26" s="103"/>
      <c r="EED26" s="103"/>
      <c r="EEE26" s="103"/>
      <c r="EEF26" s="103"/>
      <c r="EEG26" s="103"/>
      <c r="EEH26" s="103"/>
      <c r="EEI26" s="103"/>
      <c r="EEJ26" s="103"/>
      <c r="EEK26" s="103"/>
      <c r="EEL26" s="103"/>
      <c r="EEM26" s="103"/>
      <c r="EEN26" s="103"/>
      <c r="EEO26" s="103"/>
      <c r="EEP26" s="103"/>
      <c r="EEQ26" s="103"/>
      <c r="EER26" s="103"/>
      <c r="EES26" s="103"/>
      <c r="EET26" s="103"/>
      <c r="EEU26" s="103"/>
      <c r="EEV26" s="103"/>
      <c r="EEW26" s="103"/>
      <c r="EEX26" s="103"/>
      <c r="EEY26" s="103"/>
      <c r="EEZ26" s="103"/>
      <c r="EFA26" s="103"/>
      <c r="EFB26" s="103"/>
      <c r="EFC26" s="103"/>
      <c r="EFD26" s="103"/>
      <c r="EFE26" s="103"/>
      <c r="EFF26" s="103"/>
      <c r="EFG26" s="103"/>
      <c r="EFH26" s="103"/>
      <c r="EFI26" s="103"/>
      <c r="EFJ26" s="103"/>
      <c r="EFK26" s="103"/>
      <c r="EFL26" s="103"/>
      <c r="EFM26" s="103"/>
      <c r="EFN26" s="103"/>
      <c r="EFO26" s="103"/>
      <c r="EFP26" s="103"/>
      <c r="EFQ26" s="103"/>
      <c r="EFR26" s="103"/>
      <c r="EFS26" s="103"/>
      <c r="EFT26" s="103"/>
      <c r="EFU26" s="103"/>
      <c r="EFV26" s="103"/>
      <c r="EFW26" s="103"/>
      <c r="EFX26" s="103"/>
      <c r="EFY26" s="103"/>
      <c r="EFZ26" s="103"/>
      <c r="EGA26" s="103"/>
      <c r="EGB26" s="103"/>
      <c r="EGC26" s="103"/>
      <c r="EGD26" s="103"/>
      <c r="EGE26" s="103"/>
      <c r="EGF26" s="103"/>
      <c r="EGG26" s="103"/>
      <c r="EGH26" s="103"/>
      <c r="EGI26" s="103"/>
      <c r="EGJ26" s="103"/>
      <c r="EGK26" s="103"/>
      <c r="EGL26" s="103"/>
      <c r="EGM26" s="103"/>
      <c r="EGN26" s="103"/>
      <c r="EGO26" s="103"/>
      <c r="EGP26" s="103"/>
      <c r="EGQ26" s="103"/>
      <c r="EGR26" s="103"/>
      <c r="EGS26" s="103"/>
      <c r="EGT26" s="103"/>
      <c r="EGU26" s="103"/>
      <c r="EGV26" s="103"/>
      <c r="EGW26" s="103"/>
      <c r="EGX26" s="103"/>
      <c r="EGY26" s="103"/>
      <c r="EGZ26" s="103"/>
      <c r="EHA26" s="103"/>
      <c r="EHB26" s="103"/>
      <c r="EHC26" s="103"/>
      <c r="EHD26" s="103"/>
      <c r="EHE26" s="103"/>
      <c r="EHF26" s="103"/>
      <c r="EHG26" s="103"/>
      <c r="EHH26" s="103"/>
      <c r="EHI26" s="103"/>
      <c r="EHJ26" s="103"/>
      <c r="EHK26" s="103"/>
      <c r="EHL26" s="103"/>
      <c r="EHM26" s="103"/>
      <c r="EHN26" s="103"/>
      <c r="EHO26" s="103"/>
      <c r="EHP26" s="103"/>
      <c r="EHQ26" s="103"/>
      <c r="EHR26" s="103"/>
      <c r="EHS26" s="103"/>
      <c r="EHT26" s="103"/>
      <c r="EHU26" s="103"/>
      <c r="EHV26" s="103"/>
      <c r="EHW26" s="103"/>
      <c r="EHX26" s="103"/>
      <c r="EHY26" s="103"/>
      <c r="EHZ26" s="103"/>
      <c r="EIA26" s="103"/>
      <c r="EIB26" s="103"/>
      <c r="EIC26" s="103"/>
      <c r="EID26" s="103"/>
      <c r="EIE26" s="103"/>
      <c r="EIF26" s="103"/>
      <c r="EIG26" s="103"/>
      <c r="EIH26" s="103"/>
      <c r="EII26" s="103"/>
      <c r="EIJ26" s="103"/>
      <c r="EIK26" s="103"/>
      <c r="EIL26" s="103"/>
      <c r="EIM26" s="103"/>
      <c r="EIN26" s="103"/>
      <c r="EIO26" s="103"/>
      <c r="EIP26" s="103"/>
      <c r="EIQ26" s="103"/>
      <c r="EIR26" s="103"/>
      <c r="EIS26" s="103"/>
      <c r="EIT26" s="103"/>
      <c r="EIU26" s="103"/>
      <c r="EIV26" s="103"/>
      <c r="EIW26" s="103"/>
      <c r="EIX26" s="103"/>
      <c r="EIY26" s="103"/>
      <c r="EIZ26" s="103"/>
      <c r="EJA26" s="103"/>
      <c r="EJB26" s="103"/>
      <c r="EJC26" s="103"/>
      <c r="EJD26" s="103"/>
      <c r="EJE26" s="103"/>
      <c r="EJF26" s="103"/>
      <c r="EJG26" s="103"/>
      <c r="EJH26" s="103"/>
      <c r="EJI26" s="103"/>
      <c r="EJJ26" s="103"/>
      <c r="EJK26" s="103"/>
      <c r="EJL26" s="103"/>
      <c r="EJM26" s="103"/>
      <c r="EJN26" s="103"/>
      <c r="EJO26" s="103"/>
      <c r="EJP26" s="103"/>
      <c r="EJQ26" s="103"/>
      <c r="EJR26" s="103"/>
      <c r="EJS26" s="103"/>
      <c r="EJT26" s="103"/>
      <c r="EJU26" s="103"/>
      <c r="EJV26" s="103"/>
      <c r="EJW26" s="103"/>
      <c r="EJX26" s="103"/>
      <c r="EJY26" s="103"/>
      <c r="EJZ26" s="103"/>
      <c r="EKA26" s="103"/>
      <c r="EKB26" s="103"/>
      <c r="EKC26" s="103"/>
      <c r="EKD26" s="103"/>
      <c r="EKE26" s="103"/>
      <c r="EKF26" s="103"/>
      <c r="EKG26" s="103"/>
      <c r="EKH26" s="103"/>
      <c r="EKI26" s="103"/>
      <c r="EKJ26" s="103"/>
      <c r="EKK26" s="103"/>
      <c r="EKL26" s="103"/>
      <c r="EKM26" s="103"/>
      <c r="EKN26" s="103"/>
      <c r="EKO26" s="103"/>
      <c r="EKP26" s="103"/>
      <c r="EKQ26" s="103"/>
      <c r="EKR26" s="103"/>
      <c r="EKS26" s="103"/>
      <c r="EKT26" s="103"/>
      <c r="EKU26" s="103"/>
      <c r="EKV26" s="103"/>
      <c r="EKW26" s="103"/>
      <c r="EKX26" s="103"/>
      <c r="EKY26" s="103"/>
      <c r="EKZ26" s="103"/>
      <c r="ELA26" s="103"/>
      <c r="ELB26" s="103"/>
      <c r="ELC26" s="103"/>
      <c r="ELD26" s="103"/>
      <c r="ELE26" s="103"/>
      <c r="ELF26" s="103"/>
      <c r="ELG26" s="103"/>
      <c r="ELH26" s="103"/>
      <c r="ELI26" s="103"/>
      <c r="ELJ26" s="103"/>
      <c r="ELK26" s="103"/>
      <c r="ELL26" s="103"/>
      <c r="ELM26" s="103"/>
      <c r="ELN26" s="103"/>
      <c r="ELO26" s="103"/>
      <c r="ELP26" s="103"/>
      <c r="ELQ26" s="103"/>
      <c r="ELR26" s="103"/>
      <c r="ELS26" s="103"/>
      <c r="ELT26" s="103"/>
      <c r="ELU26" s="103"/>
      <c r="ELV26" s="103"/>
      <c r="ELW26" s="103"/>
      <c r="ELX26" s="103"/>
      <c r="ELY26" s="103"/>
      <c r="ELZ26" s="103"/>
      <c r="EMA26" s="103"/>
      <c r="EMB26" s="103"/>
      <c r="EMC26" s="103"/>
      <c r="EMD26" s="103"/>
      <c r="EME26" s="103"/>
      <c r="EMF26" s="103"/>
      <c r="EMG26" s="103"/>
      <c r="EMH26" s="103"/>
      <c r="EMI26" s="103"/>
      <c r="EMJ26" s="103"/>
      <c r="EMK26" s="103"/>
      <c r="EML26" s="103"/>
      <c r="EMM26" s="103"/>
      <c r="EMN26" s="103"/>
      <c r="EMO26" s="103"/>
      <c r="EMP26" s="103"/>
      <c r="EMQ26" s="103"/>
      <c r="EMR26" s="103"/>
      <c r="EMS26" s="103"/>
      <c r="EMT26" s="103"/>
      <c r="EMU26" s="103"/>
      <c r="EMV26" s="103"/>
      <c r="EMW26" s="103"/>
      <c r="EMX26" s="103"/>
      <c r="EMY26" s="103"/>
      <c r="EMZ26" s="103"/>
      <c r="ENA26" s="103"/>
      <c r="ENB26" s="103"/>
      <c r="ENC26" s="103"/>
      <c r="END26" s="103"/>
      <c r="ENE26" s="103"/>
      <c r="ENF26" s="103"/>
      <c r="ENG26" s="103"/>
      <c r="ENH26" s="103"/>
      <c r="ENI26" s="103"/>
      <c r="ENJ26" s="103"/>
      <c r="ENK26" s="103"/>
      <c r="ENL26" s="103"/>
      <c r="ENM26" s="103"/>
      <c r="ENN26" s="103"/>
      <c r="ENO26" s="103"/>
      <c r="ENP26" s="103"/>
      <c r="ENQ26" s="103"/>
      <c r="ENR26" s="103"/>
      <c r="ENS26" s="103"/>
      <c r="ENT26" s="103"/>
      <c r="ENU26" s="103"/>
      <c r="ENV26" s="103"/>
      <c r="ENW26" s="103"/>
      <c r="ENX26" s="103"/>
      <c r="ENY26" s="103"/>
      <c r="ENZ26" s="103"/>
      <c r="EOA26" s="103"/>
      <c r="EOB26" s="103"/>
      <c r="EOC26" s="103"/>
      <c r="EOD26" s="103"/>
      <c r="EOE26" s="103"/>
      <c r="EOF26" s="103"/>
      <c r="EOG26" s="103"/>
      <c r="EOH26" s="103"/>
      <c r="EOI26" s="103"/>
      <c r="EOJ26" s="103"/>
      <c r="EOK26" s="103"/>
      <c r="EOL26" s="103"/>
      <c r="EOM26" s="103"/>
      <c r="EON26" s="103"/>
      <c r="EOO26" s="103"/>
      <c r="EOP26" s="103"/>
      <c r="EOQ26" s="103"/>
      <c r="EOR26" s="103"/>
      <c r="EOS26" s="103"/>
      <c r="EOT26" s="103"/>
      <c r="EOU26" s="103"/>
      <c r="EOV26" s="103"/>
      <c r="EOW26" s="103"/>
      <c r="EOX26" s="103"/>
      <c r="EOY26" s="103"/>
      <c r="EOZ26" s="103"/>
      <c r="EPA26" s="103"/>
      <c r="EPB26" s="103"/>
      <c r="EPC26" s="103"/>
      <c r="EPD26" s="103"/>
      <c r="EPE26" s="103"/>
      <c r="EPF26" s="103"/>
      <c r="EPG26" s="103"/>
      <c r="EPH26" s="103"/>
      <c r="EPI26" s="103"/>
      <c r="EPJ26" s="103"/>
      <c r="EPK26" s="103"/>
      <c r="EPL26" s="103"/>
      <c r="EPM26" s="103"/>
      <c r="EPN26" s="103"/>
      <c r="EPO26" s="103"/>
      <c r="EPP26" s="103"/>
      <c r="EPQ26" s="103"/>
      <c r="EPR26" s="103"/>
      <c r="EPS26" s="103"/>
      <c r="EPT26" s="103"/>
      <c r="EPU26" s="103"/>
      <c r="EPV26" s="103"/>
      <c r="EPW26" s="103"/>
      <c r="EPX26" s="103"/>
      <c r="EPY26" s="103"/>
      <c r="EPZ26" s="103"/>
      <c r="EQA26" s="103"/>
      <c r="EQB26" s="103"/>
      <c r="EQC26" s="103"/>
      <c r="EQD26" s="103"/>
      <c r="EQE26" s="103"/>
      <c r="EQF26" s="103"/>
      <c r="EQG26" s="103"/>
      <c r="EQH26" s="103"/>
      <c r="EQI26" s="103"/>
      <c r="EQJ26" s="103"/>
      <c r="EQK26" s="103"/>
      <c r="EQL26" s="103"/>
      <c r="EQM26" s="103"/>
      <c r="EQN26" s="103"/>
      <c r="EQO26" s="103"/>
      <c r="EQP26" s="103"/>
      <c r="EQQ26" s="103"/>
      <c r="EQR26" s="103"/>
      <c r="EQS26" s="103"/>
      <c r="EQT26" s="103"/>
      <c r="EQU26" s="103"/>
      <c r="EQV26" s="103"/>
      <c r="EQW26" s="103"/>
      <c r="EQX26" s="103"/>
      <c r="EQY26" s="103"/>
      <c r="EQZ26" s="103"/>
      <c r="ERA26" s="103"/>
      <c r="ERB26" s="103"/>
      <c r="ERC26" s="103"/>
      <c r="ERD26" s="103"/>
      <c r="ERE26" s="103"/>
      <c r="ERF26" s="103"/>
      <c r="ERG26" s="103"/>
      <c r="ERH26" s="103"/>
      <c r="ERI26" s="103"/>
      <c r="ERJ26" s="103"/>
      <c r="ERK26" s="103"/>
      <c r="ERL26" s="103"/>
      <c r="ERM26" s="103"/>
      <c r="ERN26" s="103"/>
      <c r="ERO26" s="103"/>
      <c r="ERP26" s="103"/>
      <c r="ERQ26" s="103"/>
      <c r="ERR26" s="103"/>
      <c r="ERS26" s="103"/>
      <c r="ERT26" s="103"/>
      <c r="ERU26" s="103"/>
      <c r="ERV26" s="103"/>
      <c r="ERW26" s="103"/>
      <c r="ERX26" s="103"/>
      <c r="ERY26" s="103"/>
      <c r="ERZ26" s="103"/>
      <c r="ESA26" s="103"/>
      <c r="ESB26" s="103"/>
      <c r="ESC26" s="103"/>
      <c r="ESD26" s="103"/>
      <c r="ESE26" s="103"/>
      <c r="ESF26" s="103"/>
      <c r="ESG26" s="103"/>
      <c r="ESH26" s="103"/>
      <c r="ESI26" s="103"/>
      <c r="ESJ26" s="103"/>
      <c r="ESK26" s="103"/>
      <c r="ESL26" s="103"/>
      <c r="ESM26" s="103"/>
      <c r="ESN26" s="103"/>
      <c r="ESO26" s="103"/>
      <c r="ESP26" s="103"/>
      <c r="ESQ26" s="103"/>
      <c r="ESR26" s="103"/>
      <c r="ESS26" s="103"/>
      <c r="EST26" s="103"/>
      <c r="ESU26" s="103"/>
      <c r="ESV26" s="103"/>
      <c r="ESW26" s="103"/>
      <c r="ESX26" s="103"/>
      <c r="ESY26" s="103"/>
      <c r="ESZ26" s="103"/>
      <c r="ETA26" s="103"/>
      <c r="ETB26" s="103"/>
      <c r="ETC26" s="103"/>
      <c r="ETD26" s="103"/>
      <c r="ETE26" s="103"/>
      <c r="ETF26" s="103"/>
      <c r="ETG26" s="103"/>
      <c r="ETH26" s="103"/>
      <c r="ETI26" s="103"/>
      <c r="ETJ26" s="103"/>
      <c r="ETK26" s="103"/>
      <c r="ETL26" s="103"/>
      <c r="ETM26" s="103"/>
      <c r="ETN26" s="103"/>
      <c r="ETO26" s="103"/>
      <c r="ETP26" s="103"/>
      <c r="ETQ26" s="103"/>
      <c r="ETR26" s="103"/>
      <c r="ETS26" s="103"/>
      <c r="ETT26" s="103"/>
      <c r="ETU26" s="103"/>
      <c r="ETV26" s="103"/>
      <c r="ETW26" s="103"/>
      <c r="ETX26" s="103"/>
      <c r="ETY26" s="103"/>
      <c r="ETZ26" s="103"/>
      <c r="EUA26" s="103"/>
      <c r="EUB26" s="103"/>
      <c r="EUC26" s="103"/>
      <c r="EUD26" s="103"/>
      <c r="EUE26" s="103"/>
      <c r="EUF26" s="103"/>
      <c r="EUG26" s="103"/>
      <c r="EUH26" s="103"/>
      <c r="EUI26" s="103"/>
      <c r="EUJ26" s="103"/>
      <c r="EUK26" s="103"/>
      <c r="EUL26" s="103"/>
      <c r="EUM26" s="103"/>
      <c r="EUN26" s="103"/>
      <c r="EUO26" s="103"/>
      <c r="EUP26" s="103"/>
      <c r="EUQ26" s="103"/>
      <c r="EUR26" s="103"/>
      <c r="EUS26" s="103"/>
      <c r="EUT26" s="103"/>
      <c r="EUU26" s="103"/>
      <c r="EUV26" s="103"/>
      <c r="EUW26" s="103"/>
      <c r="EUX26" s="103"/>
      <c r="EUY26" s="103"/>
      <c r="EUZ26" s="103"/>
      <c r="EVA26" s="103"/>
      <c r="EVB26" s="103"/>
      <c r="EVC26" s="103"/>
      <c r="EVD26" s="103"/>
      <c r="EVE26" s="103"/>
      <c r="EVF26" s="103"/>
      <c r="EVG26" s="103"/>
      <c r="EVH26" s="103"/>
      <c r="EVI26" s="103"/>
      <c r="EVJ26" s="103"/>
      <c r="EVK26" s="103"/>
      <c r="EVL26" s="103"/>
      <c r="EVM26" s="103"/>
      <c r="EVN26" s="103"/>
      <c r="EVO26" s="103"/>
      <c r="EVP26" s="103"/>
      <c r="EVQ26" s="103"/>
      <c r="EVR26" s="103"/>
      <c r="EVS26" s="103"/>
      <c r="EVT26" s="103"/>
      <c r="EVU26" s="103"/>
      <c r="EVV26" s="103"/>
      <c r="EVW26" s="103"/>
      <c r="EVX26" s="103"/>
      <c r="EVY26" s="103"/>
      <c r="EVZ26" s="103"/>
      <c r="EWA26" s="103"/>
      <c r="EWB26" s="103"/>
      <c r="EWC26" s="103"/>
      <c r="EWD26" s="103"/>
      <c r="EWE26" s="103"/>
      <c r="EWF26" s="103"/>
      <c r="EWG26" s="103"/>
      <c r="EWH26" s="103"/>
      <c r="EWI26" s="103"/>
      <c r="EWJ26" s="103"/>
      <c r="EWK26" s="103"/>
      <c r="EWL26" s="103"/>
      <c r="EWM26" s="103"/>
      <c r="EWN26" s="103"/>
      <c r="EWO26" s="103"/>
      <c r="EWP26" s="103"/>
      <c r="EWQ26" s="103"/>
      <c r="EWR26" s="103"/>
      <c r="EWS26" s="103"/>
      <c r="EWT26" s="103"/>
      <c r="EWU26" s="103"/>
      <c r="EWV26" s="103"/>
      <c r="EWW26" s="103"/>
      <c r="EWX26" s="103"/>
      <c r="EWY26" s="103"/>
      <c r="EWZ26" s="103"/>
      <c r="EXA26" s="103"/>
      <c r="EXB26" s="103"/>
      <c r="EXC26" s="103"/>
      <c r="EXD26" s="103"/>
      <c r="EXE26" s="103"/>
      <c r="EXF26" s="103"/>
      <c r="EXG26" s="103"/>
      <c r="EXH26" s="103"/>
      <c r="EXI26" s="103"/>
      <c r="EXJ26" s="103"/>
      <c r="EXK26" s="103"/>
      <c r="EXL26" s="103"/>
      <c r="EXM26" s="103"/>
      <c r="EXN26" s="103"/>
      <c r="EXO26" s="103"/>
      <c r="EXP26" s="103"/>
      <c r="EXQ26" s="103"/>
      <c r="EXR26" s="103"/>
      <c r="EXS26" s="103"/>
      <c r="EXT26" s="103"/>
      <c r="EXU26" s="103"/>
      <c r="EXV26" s="103"/>
      <c r="EXW26" s="103"/>
      <c r="EXX26" s="103"/>
      <c r="EXY26" s="103"/>
      <c r="EXZ26" s="103"/>
      <c r="EYA26" s="103"/>
      <c r="EYB26" s="103"/>
      <c r="EYC26" s="103"/>
      <c r="EYD26" s="103"/>
      <c r="EYE26" s="103"/>
      <c r="EYF26" s="103"/>
      <c r="EYG26" s="103"/>
      <c r="EYH26" s="103"/>
      <c r="EYI26" s="103"/>
      <c r="EYJ26" s="103"/>
      <c r="EYK26" s="103"/>
      <c r="EYL26" s="103"/>
      <c r="EYM26" s="103"/>
      <c r="EYN26" s="103"/>
      <c r="EYO26" s="103"/>
      <c r="EYP26" s="103"/>
      <c r="EYQ26" s="103"/>
      <c r="EYR26" s="103"/>
      <c r="EYS26" s="103"/>
      <c r="EYT26" s="103"/>
      <c r="EYU26" s="103"/>
      <c r="EYV26" s="103"/>
      <c r="EYW26" s="103"/>
      <c r="EYX26" s="103"/>
      <c r="EYY26" s="103"/>
      <c r="EYZ26" s="103"/>
      <c r="EZA26" s="103"/>
      <c r="EZB26" s="103"/>
      <c r="EZC26" s="103"/>
      <c r="EZD26" s="103"/>
      <c r="EZE26" s="103"/>
      <c r="EZF26" s="103"/>
      <c r="EZG26" s="103"/>
      <c r="EZH26" s="103"/>
      <c r="EZI26" s="103"/>
      <c r="EZJ26" s="103"/>
      <c r="EZK26" s="103"/>
      <c r="EZL26" s="103"/>
      <c r="EZM26" s="103"/>
      <c r="EZN26" s="103"/>
      <c r="EZO26" s="103"/>
      <c r="EZP26" s="103"/>
      <c r="EZQ26" s="103"/>
      <c r="EZR26" s="103"/>
      <c r="EZS26" s="103"/>
      <c r="EZT26" s="103"/>
      <c r="EZU26" s="103"/>
      <c r="EZV26" s="103"/>
      <c r="EZW26" s="103"/>
      <c r="EZX26" s="103"/>
      <c r="EZY26" s="103"/>
      <c r="EZZ26" s="103"/>
      <c r="FAA26" s="103"/>
      <c r="FAB26" s="103"/>
      <c r="FAC26" s="103"/>
      <c r="FAD26" s="103"/>
      <c r="FAE26" s="103"/>
      <c r="FAF26" s="103"/>
      <c r="FAG26" s="103"/>
      <c r="FAH26" s="103"/>
      <c r="FAI26" s="103"/>
      <c r="FAJ26" s="103"/>
      <c r="FAK26" s="103"/>
      <c r="FAL26" s="103"/>
      <c r="FAM26" s="103"/>
      <c r="FAN26" s="103"/>
      <c r="FAO26" s="103"/>
      <c r="FAP26" s="103"/>
      <c r="FAQ26" s="103"/>
      <c r="FAR26" s="103"/>
      <c r="FAS26" s="103"/>
      <c r="FAT26" s="103"/>
      <c r="FAU26" s="103"/>
      <c r="FAV26" s="103"/>
      <c r="FAW26" s="103"/>
      <c r="FAX26" s="103"/>
      <c r="FAY26" s="103"/>
      <c r="FAZ26" s="103"/>
      <c r="FBA26" s="103"/>
      <c r="FBB26" s="103"/>
      <c r="FBC26" s="103"/>
      <c r="FBD26" s="103"/>
      <c r="FBE26" s="103"/>
      <c r="FBF26" s="103"/>
      <c r="FBG26" s="103"/>
      <c r="FBH26" s="103"/>
      <c r="FBI26" s="103"/>
      <c r="FBJ26" s="103"/>
      <c r="FBK26" s="103"/>
      <c r="FBL26" s="103"/>
      <c r="FBM26" s="103"/>
      <c r="FBN26" s="103"/>
      <c r="FBO26" s="103"/>
      <c r="FBP26" s="103"/>
      <c r="FBQ26" s="103"/>
      <c r="FBR26" s="103"/>
      <c r="FBS26" s="103"/>
      <c r="FBT26" s="103"/>
      <c r="FBU26" s="103"/>
      <c r="FBV26" s="103"/>
      <c r="FBW26" s="103"/>
      <c r="FBX26" s="103"/>
      <c r="FBY26" s="103"/>
      <c r="FBZ26" s="103"/>
      <c r="FCA26" s="103"/>
      <c r="FCB26" s="103"/>
      <c r="FCC26" s="103"/>
      <c r="FCD26" s="103"/>
      <c r="FCE26" s="103"/>
      <c r="FCF26" s="103"/>
      <c r="FCG26" s="103"/>
      <c r="FCH26" s="103"/>
      <c r="FCI26" s="103"/>
      <c r="FCJ26" s="103"/>
      <c r="FCK26" s="103"/>
      <c r="FCL26" s="103"/>
      <c r="FCM26" s="103"/>
      <c r="FCN26" s="103"/>
      <c r="FCO26" s="103"/>
      <c r="FCP26" s="103"/>
      <c r="FCQ26" s="103"/>
      <c r="FCR26" s="103"/>
      <c r="FCS26" s="103"/>
      <c r="FCT26" s="103"/>
      <c r="FCU26" s="103"/>
      <c r="FCV26" s="103"/>
      <c r="FCW26" s="103"/>
      <c r="FCX26" s="103"/>
      <c r="FCY26" s="103"/>
      <c r="FCZ26" s="103"/>
      <c r="FDA26" s="103"/>
      <c r="FDB26" s="103"/>
      <c r="FDC26" s="103"/>
      <c r="FDD26" s="103"/>
      <c r="FDE26" s="103"/>
      <c r="FDF26" s="103"/>
      <c r="FDG26" s="103"/>
      <c r="FDH26" s="103"/>
      <c r="FDI26" s="103"/>
      <c r="FDJ26" s="103"/>
      <c r="FDK26" s="103"/>
      <c r="FDL26" s="103"/>
      <c r="FDM26" s="103"/>
      <c r="FDN26" s="103"/>
      <c r="FDO26" s="103"/>
      <c r="FDP26" s="103"/>
      <c r="FDQ26" s="103"/>
      <c r="FDR26" s="103"/>
      <c r="FDS26" s="103"/>
      <c r="FDT26" s="103"/>
      <c r="FDU26" s="103"/>
      <c r="FDV26" s="103"/>
      <c r="FDW26" s="103"/>
      <c r="FDX26" s="103"/>
      <c r="FDY26" s="103"/>
      <c r="FDZ26" s="103"/>
      <c r="FEA26" s="103"/>
      <c r="FEB26" s="103"/>
      <c r="FEC26" s="103"/>
      <c r="FED26" s="103"/>
      <c r="FEE26" s="103"/>
      <c r="FEF26" s="103"/>
      <c r="FEG26" s="103"/>
      <c r="FEH26" s="103"/>
      <c r="FEI26" s="103"/>
      <c r="FEJ26" s="103"/>
      <c r="FEK26" s="103"/>
      <c r="FEL26" s="103"/>
      <c r="FEM26" s="103"/>
      <c r="FEN26" s="103"/>
      <c r="FEO26" s="103"/>
      <c r="FEP26" s="103"/>
      <c r="FEQ26" s="103"/>
      <c r="FER26" s="103"/>
      <c r="FES26" s="103"/>
      <c r="FET26" s="103"/>
      <c r="FEU26" s="103"/>
      <c r="FEV26" s="103"/>
      <c r="FEW26" s="103"/>
      <c r="FEX26" s="103"/>
      <c r="FEY26" s="103"/>
      <c r="FEZ26" s="103"/>
      <c r="FFA26" s="103"/>
      <c r="FFB26" s="103"/>
      <c r="FFC26" s="103"/>
      <c r="FFD26" s="103"/>
      <c r="FFE26" s="103"/>
      <c r="FFF26" s="103"/>
      <c r="FFG26" s="103"/>
      <c r="FFH26" s="103"/>
      <c r="FFI26" s="103"/>
      <c r="FFJ26" s="103"/>
      <c r="FFK26" s="103"/>
      <c r="FFL26" s="103"/>
      <c r="FFM26" s="103"/>
      <c r="FFN26" s="103"/>
      <c r="FFO26" s="103"/>
      <c r="FFP26" s="103"/>
      <c r="FFQ26" s="103"/>
      <c r="FFR26" s="103"/>
      <c r="FFS26" s="103"/>
      <c r="FFT26" s="103"/>
      <c r="FFU26" s="103"/>
      <c r="FFV26" s="103"/>
      <c r="FFW26" s="103"/>
      <c r="FFX26" s="103"/>
      <c r="FFY26" s="103"/>
      <c r="FFZ26" s="103"/>
      <c r="FGA26" s="103"/>
      <c r="FGB26" s="103"/>
      <c r="FGC26" s="103"/>
      <c r="FGD26" s="103"/>
      <c r="FGE26" s="103"/>
      <c r="FGF26" s="103"/>
      <c r="FGG26" s="103"/>
      <c r="FGH26" s="103"/>
      <c r="FGI26" s="103"/>
      <c r="FGJ26" s="103"/>
      <c r="FGK26" s="103"/>
      <c r="FGL26" s="103"/>
      <c r="FGM26" s="103"/>
      <c r="FGN26" s="103"/>
      <c r="FGO26" s="103"/>
      <c r="FGP26" s="103"/>
      <c r="FGQ26" s="103"/>
      <c r="FGR26" s="103"/>
      <c r="FGS26" s="103"/>
      <c r="FGT26" s="103"/>
      <c r="FGU26" s="103"/>
      <c r="FGV26" s="103"/>
      <c r="FGW26" s="103"/>
      <c r="FGX26" s="103"/>
      <c r="FGY26" s="103"/>
      <c r="FGZ26" s="103"/>
      <c r="FHA26" s="103"/>
      <c r="FHB26" s="103"/>
      <c r="FHC26" s="103"/>
      <c r="FHD26" s="103"/>
      <c r="FHE26" s="103"/>
      <c r="FHF26" s="103"/>
      <c r="FHG26" s="103"/>
      <c r="FHH26" s="103"/>
      <c r="FHI26" s="103"/>
      <c r="FHJ26" s="103"/>
      <c r="FHK26" s="103"/>
      <c r="FHL26" s="103"/>
      <c r="FHM26" s="103"/>
      <c r="FHN26" s="103"/>
      <c r="FHO26" s="103"/>
      <c r="FHP26" s="103"/>
      <c r="FHQ26" s="103"/>
      <c r="FHR26" s="103"/>
      <c r="FHS26" s="103"/>
      <c r="FHT26" s="103"/>
      <c r="FHU26" s="103"/>
      <c r="FHV26" s="103"/>
      <c r="FHW26" s="103"/>
      <c r="FHX26" s="103"/>
      <c r="FHY26" s="103"/>
      <c r="FHZ26" s="103"/>
      <c r="FIA26" s="103"/>
      <c r="FIB26" s="103"/>
      <c r="FIC26" s="103"/>
      <c r="FID26" s="103"/>
      <c r="FIE26" s="103"/>
      <c r="FIF26" s="103"/>
      <c r="FIG26" s="103"/>
      <c r="FIH26" s="103"/>
      <c r="FII26" s="103"/>
      <c r="FIJ26" s="103"/>
      <c r="FIK26" s="103"/>
      <c r="FIL26" s="103"/>
      <c r="FIM26" s="103"/>
      <c r="FIN26" s="103"/>
      <c r="FIO26" s="103"/>
      <c r="FIP26" s="103"/>
      <c r="FIQ26" s="103"/>
      <c r="FIR26" s="103"/>
      <c r="FIS26" s="103"/>
      <c r="FIT26" s="103"/>
      <c r="FIU26" s="103"/>
      <c r="FIV26" s="103"/>
      <c r="FIW26" s="103"/>
      <c r="FIX26" s="103"/>
      <c r="FIY26" s="103"/>
      <c r="FIZ26" s="103"/>
      <c r="FJA26" s="103"/>
      <c r="FJB26" s="103"/>
      <c r="FJC26" s="103"/>
      <c r="FJD26" s="103"/>
      <c r="FJE26" s="103"/>
      <c r="FJF26" s="103"/>
      <c r="FJG26" s="103"/>
      <c r="FJH26" s="103"/>
      <c r="FJI26" s="103"/>
      <c r="FJJ26" s="103"/>
      <c r="FJK26" s="103"/>
      <c r="FJL26" s="103"/>
      <c r="FJM26" s="103"/>
      <c r="FJN26" s="103"/>
      <c r="FJO26" s="103"/>
      <c r="FJP26" s="103"/>
      <c r="FJQ26" s="103"/>
      <c r="FJR26" s="103"/>
      <c r="FJS26" s="103"/>
      <c r="FJT26" s="103"/>
      <c r="FJU26" s="103"/>
      <c r="FJV26" s="103"/>
      <c r="FJW26" s="103"/>
      <c r="FJX26" s="103"/>
      <c r="FJY26" s="103"/>
      <c r="FJZ26" s="103"/>
      <c r="FKA26" s="103"/>
      <c r="FKB26" s="103"/>
      <c r="FKC26" s="103"/>
      <c r="FKD26" s="103"/>
      <c r="FKE26" s="103"/>
      <c r="FKF26" s="103"/>
      <c r="FKG26" s="103"/>
      <c r="FKH26" s="103"/>
      <c r="FKI26" s="103"/>
      <c r="FKJ26" s="103"/>
      <c r="FKK26" s="103"/>
      <c r="FKL26" s="103"/>
      <c r="FKM26" s="103"/>
      <c r="FKN26" s="103"/>
      <c r="FKO26" s="103"/>
      <c r="FKP26" s="103"/>
      <c r="FKQ26" s="103"/>
      <c r="FKR26" s="103"/>
      <c r="FKS26" s="103"/>
      <c r="FKT26" s="103"/>
      <c r="FKU26" s="103"/>
      <c r="FKV26" s="103"/>
      <c r="FKW26" s="103"/>
      <c r="FKX26" s="103"/>
      <c r="FKY26" s="103"/>
      <c r="FKZ26" s="103"/>
      <c r="FLA26" s="103"/>
      <c r="FLB26" s="103"/>
      <c r="FLC26" s="103"/>
      <c r="FLD26" s="103"/>
      <c r="FLE26" s="103"/>
      <c r="FLF26" s="103"/>
      <c r="FLG26" s="103"/>
      <c r="FLH26" s="103"/>
      <c r="FLI26" s="103"/>
      <c r="FLJ26" s="103"/>
      <c r="FLK26" s="103"/>
      <c r="FLL26" s="103"/>
      <c r="FLM26" s="103"/>
      <c r="FLN26" s="103"/>
      <c r="FLO26" s="103"/>
      <c r="FLP26" s="103"/>
      <c r="FLQ26" s="103"/>
      <c r="FLR26" s="103"/>
      <c r="FLS26" s="103"/>
      <c r="FLT26" s="103"/>
      <c r="FLU26" s="103"/>
      <c r="FLV26" s="103"/>
      <c r="FLW26" s="103"/>
      <c r="FLX26" s="103"/>
      <c r="FLY26" s="103"/>
      <c r="FLZ26" s="103"/>
      <c r="FMA26" s="103"/>
      <c r="FMB26" s="103"/>
      <c r="FMC26" s="103"/>
      <c r="FMD26" s="103"/>
      <c r="FME26" s="103"/>
      <c r="FMF26" s="103"/>
      <c r="FMG26" s="103"/>
      <c r="FMH26" s="103"/>
      <c r="FMI26" s="103"/>
      <c r="FMJ26" s="103"/>
      <c r="FMK26" s="103"/>
      <c r="FML26" s="103"/>
      <c r="FMM26" s="103"/>
      <c r="FMN26" s="103"/>
      <c r="FMO26" s="103"/>
      <c r="FMP26" s="103"/>
      <c r="FMQ26" s="103"/>
      <c r="FMR26" s="103"/>
      <c r="FMS26" s="103"/>
      <c r="FMT26" s="103"/>
      <c r="FMU26" s="103"/>
      <c r="FMV26" s="103"/>
      <c r="FMW26" s="103"/>
      <c r="FMX26" s="103"/>
      <c r="FMY26" s="103"/>
      <c r="FMZ26" s="103"/>
      <c r="FNA26" s="103"/>
      <c r="FNB26" s="103"/>
      <c r="FNC26" s="103"/>
      <c r="FND26" s="103"/>
      <c r="FNE26" s="103"/>
      <c r="FNF26" s="103"/>
      <c r="FNG26" s="103"/>
      <c r="FNH26" s="103"/>
      <c r="FNI26" s="103"/>
      <c r="FNJ26" s="103"/>
      <c r="FNK26" s="103"/>
      <c r="FNL26" s="103"/>
      <c r="FNM26" s="103"/>
      <c r="FNN26" s="103"/>
      <c r="FNO26" s="103"/>
      <c r="FNP26" s="103"/>
      <c r="FNQ26" s="103"/>
      <c r="FNR26" s="103"/>
      <c r="FNS26" s="103"/>
      <c r="FNT26" s="103"/>
      <c r="FNU26" s="103"/>
      <c r="FNV26" s="103"/>
      <c r="FNW26" s="103"/>
      <c r="FNX26" s="103"/>
      <c r="FNY26" s="103"/>
      <c r="FNZ26" s="103"/>
      <c r="FOA26" s="103"/>
      <c r="FOB26" s="103"/>
      <c r="FOC26" s="103"/>
      <c r="FOD26" s="103"/>
      <c r="FOE26" s="103"/>
      <c r="FOF26" s="103"/>
      <c r="FOG26" s="103"/>
      <c r="FOH26" s="103"/>
      <c r="FOI26" s="103"/>
      <c r="FOJ26" s="103"/>
      <c r="FOK26" s="103"/>
      <c r="FOL26" s="103"/>
      <c r="FOM26" s="103"/>
      <c r="FON26" s="103"/>
      <c r="FOO26" s="103"/>
      <c r="FOP26" s="103"/>
      <c r="FOQ26" s="103"/>
      <c r="FOR26" s="103"/>
      <c r="FOS26" s="103"/>
      <c r="FOT26" s="103"/>
      <c r="FOU26" s="103"/>
      <c r="FOV26" s="103"/>
      <c r="FOW26" s="103"/>
      <c r="FOX26" s="103"/>
      <c r="FOY26" s="103"/>
      <c r="FOZ26" s="103"/>
      <c r="FPA26" s="103"/>
      <c r="FPB26" s="103"/>
      <c r="FPC26" s="103"/>
      <c r="FPD26" s="103"/>
      <c r="FPE26" s="103"/>
      <c r="FPF26" s="103"/>
      <c r="FPG26" s="103"/>
      <c r="FPH26" s="103"/>
      <c r="FPI26" s="103"/>
      <c r="FPJ26" s="103"/>
      <c r="FPK26" s="103"/>
      <c r="FPL26" s="103"/>
      <c r="FPM26" s="103"/>
      <c r="FPN26" s="103"/>
      <c r="FPO26" s="103"/>
      <c r="FPP26" s="103"/>
      <c r="FPQ26" s="103"/>
      <c r="FPR26" s="103"/>
      <c r="FPS26" s="103"/>
      <c r="FPT26" s="103"/>
      <c r="FPU26" s="103"/>
      <c r="FPV26" s="103"/>
      <c r="FPW26" s="103"/>
      <c r="FPX26" s="103"/>
      <c r="FPY26" s="103"/>
      <c r="FPZ26" s="103"/>
      <c r="FQA26" s="103"/>
      <c r="FQB26" s="103"/>
      <c r="FQC26" s="103"/>
      <c r="FQD26" s="103"/>
      <c r="FQE26" s="103"/>
      <c r="FQF26" s="103"/>
      <c r="FQG26" s="103"/>
      <c r="FQH26" s="103"/>
      <c r="FQI26" s="103"/>
      <c r="FQJ26" s="103"/>
      <c r="FQK26" s="103"/>
      <c r="FQL26" s="103"/>
      <c r="FQM26" s="103"/>
      <c r="FQN26" s="103"/>
      <c r="FQO26" s="103"/>
      <c r="FQP26" s="103"/>
      <c r="FQQ26" s="103"/>
      <c r="FQR26" s="103"/>
      <c r="FQS26" s="103"/>
      <c r="FQT26" s="103"/>
      <c r="FQU26" s="103"/>
      <c r="FQV26" s="103"/>
      <c r="FQW26" s="103"/>
      <c r="FQX26" s="103"/>
      <c r="FQY26" s="103"/>
      <c r="FQZ26" s="103"/>
      <c r="FRA26" s="103"/>
      <c r="FRB26" s="103"/>
      <c r="FRC26" s="103"/>
      <c r="FRD26" s="103"/>
      <c r="FRE26" s="103"/>
      <c r="FRF26" s="103"/>
      <c r="FRG26" s="103"/>
      <c r="FRH26" s="103"/>
      <c r="FRI26" s="103"/>
      <c r="FRJ26" s="103"/>
      <c r="FRK26" s="103"/>
      <c r="FRL26" s="103"/>
      <c r="FRM26" s="103"/>
      <c r="FRN26" s="103"/>
      <c r="FRO26" s="103"/>
      <c r="FRP26" s="103"/>
      <c r="FRQ26" s="103"/>
      <c r="FRR26" s="103"/>
      <c r="FRS26" s="103"/>
      <c r="FRT26" s="103"/>
      <c r="FRU26" s="103"/>
      <c r="FRV26" s="103"/>
      <c r="FRW26" s="103"/>
      <c r="FRX26" s="103"/>
      <c r="FRY26" s="103"/>
      <c r="FRZ26" s="103"/>
      <c r="FSA26" s="103"/>
      <c r="FSB26" s="103"/>
      <c r="FSC26" s="103"/>
      <c r="FSD26" s="103"/>
      <c r="FSE26" s="103"/>
      <c r="FSF26" s="103"/>
      <c r="FSG26" s="103"/>
      <c r="FSH26" s="103"/>
      <c r="FSI26" s="103"/>
      <c r="FSJ26" s="103"/>
      <c r="FSK26" s="103"/>
      <c r="FSL26" s="103"/>
      <c r="FSM26" s="103"/>
      <c r="FSN26" s="103"/>
      <c r="FSO26" s="103"/>
      <c r="FSP26" s="103"/>
      <c r="FSQ26" s="103"/>
      <c r="FSR26" s="103"/>
      <c r="FSS26" s="103"/>
      <c r="FST26" s="103"/>
      <c r="FSU26" s="103"/>
      <c r="FSV26" s="103"/>
      <c r="FSW26" s="103"/>
      <c r="FSX26" s="103"/>
      <c r="FSY26" s="103"/>
      <c r="FSZ26" s="103"/>
      <c r="FTA26" s="103"/>
      <c r="FTB26" s="103"/>
      <c r="FTC26" s="103"/>
      <c r="FTD26" s="103"/>
      <c r="FTE26" s="103"/>
      <c r="FTF26" s="103"/>
      <c r="FTG26" s="103"/>
      <c r="FTH26" s="103"/>
      <c r="FTI26" s="103"/>
      <c r="FTJ26" s="103"/>
      <c r="FTK26" s="103"/>
      <c r="FTL26" s="103"/>
      <c r="FTM26" s="103"/>
      <c r="FTN26" s="103"/>
      <c r="FTO26" s="103"/>
      <c r="FTP26" s="103"/>
      <c r="FTQ26" s="103"/>
      <c r="FTR26" s="103"/>
      <c r="FTS26" s="103"/>
      <c r="FTT26" s="103"/>
      <c r="FTU26" s="103"/>
      <c r="FTV26" s="103"/>
      <c r="FTW26" s="103"/>
      <c r="FTX26" s="103"/>
      <c r="FTY26" s="103"/>
      <c r="FTZ26" s="103"/>
      <c r="FUA26" s="103"/>
      <c r="FUB26" s="103"/>
      <c r="FUC26" s="103"/>
      <c r="FUD26" s="103"/>
      <c r="FUE26" s="103"/>
      <c r="FUF26" s="103"/>
      <c r="FUG26" s="103"/>
      <c r="FUH26" s="103"/>
      <c r="FUI26" s="103"/>
      <c r="FUJ26" s="103"/>
      <c r="FUK26" s="103"/>
      <c r="FUL26" s="103"/>
      <c r="FUM26" s="103"/>
      <c r="FUN26" s="103"/>
      <c r="FUO26" s="103"/>
      <c r="FUP26" s="103"/>
      <c r="FUQ26" s="103"/>
      <c r="FUR26" s="103"/>
      <c r="FUS26" s="103"/>
      <c r="FUT26" s="103"/>
      <c r="FUU26" s="103"/>
      <c r="FUV26" s="103"/>
      <c r="FUW26" s="103"/>
      <c r="FUX26" s="103"/>
      <c r="FUY26" s="103"/>
      <c r="FUZ26" s="103"/>
      <c r="FVA26" s="103"/>
      <c r="FVB26" s="103"/>
      <c r="FVC26" s="103"/>
      <c r="FVD26" s="103"/>
      <c r="FVE26" s="103"/>
      <c r="FVF26" s="103"/>
      <c r="FVG26" s="103"/>
      <c r="FVH26" s="103"/>
      <c r="FVI26" s="103"/>
      <c r="FVJ26" s="103"/>
      <c r="FVK26" s="103"/>
      <c r="FVL26" s="103"/>
      <c r="FVM26" s="103"/>
      <c r="FVN26" s="103"/>
      <c r="FVO26" s="103"/>
      <c r="FVP26" s="103"/>
      <c r="FVQ26" s="103"/>
      <c r="FVR26" s="103"/>
      <c r="FVS26" s="103"/>
      <c r="FVT26" s="103"/>
      <c r="FVU26" s="103"/>
      <c r="FVV26" s="103"/>
      <c r="FVW26" s="103"/>
      <c r="FVX26" s="103"/>
      <c r="FVY26" s="103"/>
      <c r="FVZ26" s="103"/>
      <c r="FWA26" s="103"/>
      <c r="FWB26" s="103"/>
      <c r="FWC26" s="103"/>
      <c r="FWD26" s="103"/>
      <c r="FWE26" s="103"/>
      <c r="FWF26" s="103"/>
      <c r="FWG26" s="103"/>
      <c r="FWH26" s="103"/>
      <c r="FWI26" s="103"/>
      <c r="FWJ26" s="103"/>
      <c r="FWK26" s="103"/>
      <c r="FWL26" s="103"/>
      <c r="FWM26" s="103"/>
      <c r="FWN26" s="103"/>
      <c r="FWO26" s="103"/>
      <c r="FWP26" s="103"/>
      <c r="FWQ26" s="103"/>
      <c r="FWR26" s="103"/>
      <c r="FWS26" s="103"/>
      <c r="FWT26" s="103"/>
      <c r="FWU26" s="103"/>
      <c r="FWV26" s="103"/>
      <c r="FWW26" s="103"/>
      <c r="FWX26" s="103"/>
      <c r="FWY26" s="103"/>
      <c r="FWZ26" s="103"/>
      <c r="FXA26" s="103"/>
      <c r="FXB26" s="103"/>
      <c r="FXC26" s="103"/>
      <c r="FXD26" s="103"/>
      <c r="FXE26" s="103"/>
      <c r="FXF26" s="103"/>
      <c r="FXG26" s="103"/>
      <c r="FXH26" s="103"/>
      <c r="FXI26" s="103"/>
      <c r="FXJ26" s="103"/>
      <c r="FXK26" s="103"/>
      <c r="FXL26" s="103"/>
      <c r="FXM26" s="103"/>
      <c r="FXN26" s="103"/>
      <c r="FXO26" s="103"/>
      <c r="FXP26" s="103"/>
      <c r="FXQ26" s="103"/>
      <c r="FXR26" s="103"/>
      <c r="FXS26" s="103"/>
      <c r="FXT26" s="103"/>
      <c r="FXU26" s="103"/>
      <c r="FXV26" s="103"/>
      <c r="FXW26" s="103"/>
      <c r="FXX26" s="103"/>
      <c r="FXY26" s="103"/>
      <c r="FXZ26" s="103"/>
      <c r="FYA26" s="103"/>
      <c r="FYB26" s="103"/>
      <c r="FYC26" s="103"/>
      <c r="FYD26" s="103"/>
      <c r="FYE26" s="103"/>
      <c r="FYF26" s="103"/>
      <c r="FYG26" s="103"/>
      <c r="FYH26" s="103"/>
      <c r="FYI26" s="103"/>
      <c r="FYJ26" s="103"/>
      <c r="FYK26" s="103"/>
      <c r="FYL26" s="103"/>
      <c r="FYM26" s="103"/>
      <c r="FYN26" s="103"/>
      <c r="FYO26" s="103"/>
      <c r="FYP26" s="103"/>
      <c r="FYQ26" s="103"/>
      <c r="FYR26" s="103"/>
      <c r="FYS26" s="103"/>
      <c r="FYT26" s="103"/>
      <c r="FYU26" s="103"/>
      <c r="FYV26" s="103"/>
      <c r="FYW26" s="103"/>
      <c r="FYX26" s="103"/>
      <c r="FYY26" s="103"/>
      <c r="FYZ26" s="103"/>
      <c r="FZA26" s="103"/>
      <c r="FZB26" s="103"/>
      <c r="FZC26" s="103"/>
      <c r="FZD26" s="103"/>
      <c r="FZE26" s="103"/>
      <c r="FZF26" s="103"/>
      <c r="FZG26" s="103"/>
      <c r="FZH26" s="103"/>
      <c r="FZI26" s="103"/>
      <c r="FZJ26" s="103"/>
      <c r="FZK26" s="103"/>
      <c r="FZL26" s="103"/>
      <c r="FZM26" s="103"/>
      <c r="FZN26" s="103"/>
      <c r="FZO26" s="103"/>
      <c r="FZP26" s="103"/>
      <c r="FZQ26" s="103"/>
      <c r="FZR26" s="103"/>
      <c r="FZS26" s="103"/>
      <c r="FZT26" s="103"/>
      <c r="FZU26" s="103"/>
      <c r="FZV26" s="103"/>
      <c r="FZW26" s="103"/>
      <c r="FZX26" s="103"/>
      <c r="FZY26" s="103"/>
      <c r="FZZ26" s="103"/>
      <c r="GAA26" s="103"/>
      <c r="GAB26" s="103"/>
      <c r="GAC26" s="103"/>
      <c r="GAD26" s="103"/>
      <c r="GAE26" s="103"/>
      <c r="GAF26" s="103"/>
      <c r="GAG26" s="103"/>
      <c r="GAH26" s="103"/>
      <c r="GAI26" s="103"/>
      <c r="GAJ26" s="103"/>
      <c r="GAK26" s="103"/>
      <c r="GAL26" s="103"/>
      <c r="GAM26" s="103"/>
      <c r="GAN26" s="103"/>
      <c r="GAO26" s="103"/>
      <c r="GAP26" s="103"/>
      <c r="GAQ26" s="103"/>
      <c r="GAR26" s="103"/>
      <c r="GAS26" s="103"/>
      <c r="GAT26" s="103"/>
      <c r="GAU26" s="103"/>
      <c r="GAV26" s="103"/>
      <c r="GAW26" s="103"/>
      <c r="GAX26" s="103"/>
      <c r="GAY26" s="103"/>
      <c r="GAZ26" s="103"/>
      <c r="GBA26" s="103"/>
      <c r="GBB26" s="103"/>
      <c r="GBC26" s="103"/>
      <c r="GBD26" s="103"/>
      <c r="GBE26" s="103"/>
      <c r="GBF26" s="103"/>
      <c r="GBG26" s="103"/>
      <c r="GBH26" s="103"/>
      <c r="GBI26" s="103"/>
      <c r="GBJ26" s="103"/>
      <c r="GBK26" s="103"/>
      <c r="GBL26" s="103"/>
      <c r="GBM26" s="103"/>
      <c r="GBN26" s="103"/>
      <c r="GBO26" s="103"/>
      <c r="GBP26" s="103"/>
      <c r="GBQ26" s="103"/>
      <c r="GBR26" s="103"/>
      <c r="GBS26" s="103"/>
      <c r="GBT26" s="103"/>
      <c r="GBU26" s="103"/>
      <c r="GBV26" s="103"/>
      <c r="GBW26" s="103"/>
      <c r="GBX26" s="103"/>
      <c r="GBY26" s="103"/>
      <c r="GBZ26" s="103"/>
      <c r="GCA26" s="103"/>
      <c r="GCB26" s="103"/>
      <c r="GCC26" s="103"/>
      <c r="GCD26" s="103"/>
      <c r="GCE26" s="103"/>
      <c r="GCF26" s="103"/>
      <c r="GCG26" s="103"/>
      <c r="GCH26" s="103"/>
      <c r="GCI26" s="103"/>
      <c r="GCJ26" s="103"/>
      <c r="GCK26" s="103"/>
      <c r="GCL26" s="103"/>
      <c r="GCM26" s="103"/>
      <c r="GCN26" s="103"/>
      <c r="GCO26" s="103"/>
      <c r="GCP26" s="103"/>
      <c r="GCQ26" s="103"/>
      <c r="GCR26" s="103"/>
      <c r="GCS26" s="103"/>
      <c r="GCT26" s="103"/>
      <c r="GCU26" s="103"/>
      <c r="GCV26" s="103"/>
      <c r="GCW26" s="103"/>
      <c r="GCX26" s="103"/>
      <c r="GCY26" s="103"/>
      <c r="GCZ26" s="103"/>
      <c r="GDA26" s="103"/>
      <c r="GDB26" s="103"/>
      <c r="GDC26" s="103"/>
      <c r="GDD26" s="103"/>
      <c r="GDE26" s="103"/>
      <c r="GDF26" s="103"/>
      <c r="GDG26" s="103"/>
      <c r="GDH26" s="103"/>
      <c r="GDI26" s="103"/>
      <c r="GDJ26" s="103"/>
      <c r="GDK26" s="103"/>
      <c r="GDL26" s="103"/>
      <c r="GDM26" s="103"/>
      <c r="GDN26" s="103"/>
      <c r="GDO26" s="103"/>
      <c r="GDP26" s="103"/>
      <c r="GDQ26" s="103"/>
      <c r="GDR26" s="103"/>
      <c r="GDS26" s="103"/>
      <c r="GDT26" s="103"/>
      <c r="GDU26" s="103"/>
      <c r="GDV26" s="103"/>
      <c r="GDW26" s="103"/>
      <c r="GDX26" s="103"/>
      <c r="GDY26" s="103"/>
      <c r="GDZ26" s="103"/>
      <c r="GEA26" s="103"/>
      <c r="GEB26" s="103"/>
      <c r="GEC26" s="103"/>
      <c r="GED26" s="103"/>
      <c r="GEE26" s="103"/>
      <c r="GEF26" s="103"/>
      <c r="GEG26" s="103"/>
      <c r="GEH26" s="103"/>
      <c r="GEI26" s="103"/>
      <c r="GEJ26" s="103"/>
      <c r="GEK26" s="103"/>
      <c r="GEL26" s="103"/>
      <c r="GEM26" s="103"/>
      <c r="GEN26" s="103"/>
      <c r="GEO26" s="103"/>
      <c r="GEP26" s="103"/>
      <c r="GEQ26" s="103"/>
      <c r="GER26" s="103"/>
      <c r="GES26" s="103"/>
      <c r="GET26" s="103"/>
      <c r="GEU26" s="103"/>
      <c r="GEV26" s="103"/>
      <c r="GEW26" s="103"/>
      <c r="GEX26" s="103"/>
      <c r="GEY26" s="103"/>
      <c r="GEZ26" s="103"/>
      <c r="GFA26" s="103"/>
      <c r="GFB26" s="103"/>
      <c r="GFC26" s="103"/>
      <c r="GFD26" s="103"/>
      <c r="GFE26" s="103"/>
      <c r="GFF26" s="103"/>
      <c r="GFG26" s="103"/>
      <c r="GFH26" s="103"/>
      <c r="GFI26" s="103"/>
      <c r="GFJ26" s="103"/>
      <c r="GFK26" s="103"/>
      <c r="GFL26" s="103"/>
      <c r="GFM26" s="103"/>
      <c r="GFN26" s="103"/>
      <c r="GFO26" s="103"/>
      <c r="GFP26" s="103"/>
      <c r="GFQ26" s="103"/>
      <c r="GFR26" s="103"/>
      <c r="GFS26" s="103"/>
      <c r="GFT26" s="103"/>
      <c r="GFU26" s="103"/>
      <c r="GFV26" s="103"/>
      <c r="GFW26" s="103"/>
      <c r="GFX26" s="103"/>
      <c r="GFY26" s="103"/>
      <c r="GFZ26" s="103"/>
      <c r="GGA26" s="103"/>
      <c r="GGB26" s="103"/>
      <c r="GGC26" s="103"/>
      <c r="GGD26" s="103"/>
      <c r="GGE26" s="103"/>
      <c r="GGF26" s="103"/>
      <c r="GGG26" s="103"/>
      <c r="GGH26" s="103"/>
      <c r="GGI26" s="103"/>
      <c r="GGJ26" s="103"/>
      <c r="GGK26" s="103"/>
      <c r="GGL26" s="103"/>
      <c r="GGM26" s="103"/>
      <c r="GGN26" s="103"/>
      <c r="GGO26" s="103"/>
      <c r="GGP26" s="103"/>
      <c r="GGQ26" s="103"/>
      <c r="GGR26" s="103"/>
      <c r="GGS26" s="103"/>
      <c r="GGT26" s="103"/>
      <c r="GGU26" s="103"/>
      <c r="GGV26" s="103"/>
      <c r="GGW26" s="103"/>
      <c r="GGX26" s="103"/>
      <c r="GGY26" s="103"/>
      <c r="GGZ26" s="103"/>
      <c r="GHA26" s="103"/>
      <c r="GHB26" s="103"/>
      <c r="GHC26" s="103"/>
      <c r="GHD26" s="103"/>
      <c r="GHE26" s="103"/>
      <c r="GHF26" s="103"/>
      <c r="GHG26" s="103"/>
      <c r="GHH26" s="103"/>
      <c r="GHI26" s="103"/>
      <c r="GHJ26" s="103"/>
      <c r="GHK26" s="103"/>
      <c r="GHL26" s="103"/>
      <c r="GHM26" s="103"/>
      <c r="GHN26" s="103"/>
      <c r="GHO26" s="103"/>
      <c r="GHP26" s="103"/>
      <c r="GHQ26" s="103"/>
      <c r="GHR26" s="103"/>
      <c r="GHS26" s="103"/>
      <c r="GHT26" s="103"/>
      <c r="GHU26" s="103"/>
      <c r="GHV26" s="103"/>
      <c r="GHW26" s="103"/>
      <c r="GHX26" s="103"/>
      <c r="GHY26" s="103"/>
      <c r="GHZ26" s="103"/>
      <c r="GIA26" s="103"/>
      <c r="GIB26" s="103"/>
      <c r="GIC26" s="103"/>
      <c r="GID26" s="103"/>
      <c r="GIE26" s="103"/>
      <c r="GIF26" s="103"/>
      <c r="GIG26" s="103"/>
      <c r="GIH26" s="103"/>
      <c r="GII26" s="103"/>
      <c r="GIJ26" s="103"/>
      <c r="GIK26" s="103"/>
      <c r="GIL26" s="103"/>
      <c r="GIM26" s="103"/>
      <c r="GIN26" s="103"/>
      <c r="GIO26" s="103"/>
      <c r="GIP26" s="103"/>
      <c r="GIQ26" s="103"/>
      <c r="GIR26" s="103"/>
      <c r="GIS26" s="103"/>
      <c r="GIT26" s="103"/>
      <c r="GIU26" s="103"/>
      <c r="GIV26" s="103"/>
      <c r="GIW26" s="103"/>
      <c r="GIX26" s="103"/>
      <c r="GIY26" s="103"/>
      <c r="GIZ26" s="103"/>
      <c r="GJA26" s="103"/>
      <c r="GJB26" s="103"/>
      <c r="GJC26" s="103"/>
      <c r="GJD26" s="103"/>
      <c r="GJE26" s="103"/>
      <c r="GJF26" s="103"/>
      <c r="GJG26" s="103"/>
      <c r="GJH26" s="103"/>
      <c r="GJI26" s="103"/>
      <c r="GJJ26" s="103"/>
      <c r="GJK26" s="103"/>
      <c r="GJL26" s="103"/>
      <c r="GJM26" s="103"/>
      <c r="GJN26" s="103"/>
      <c r="GJO26" s="103"/>
      <c r="GJP26" s="103"/>
      <c r="GJQ26" s="103"/>
      <c r="GJR26" s="103"/>
      <c r="GJS26" s="103"/>
      <c r="GJT26" s="103"/>
      <c r="GJU26" s="103"/>
      <c r="GJV26" s="103"/>
      <c r="GJW26" s="103"/>
      <c r="GJX26" s="103"/>
      <c r="GJY26" s="103"/>
      <c r="GJZ26" s="103"/>
      <c r="GKA26" s="103"/>
      <c r="GKB26" s="103"/>
      <c r="GKC26" s="103"/>
      <c r="GKD26" s="103"/>
      <c r="GKE26" s="103"/>
      <c r="GKF26" s="103"/>
      <c r="GKG26" s="103"/>
      <c r="GKH26" s="103"/>
      <c r="GKI26" s="103"/>
      <c r="GKJ26" s="103"/>
      <c r="GKK26" s="103"/>
      <c r="GKL26" s="103"/>
      <c r="GKM26" s="103"/>
      <c r="GKN26" s="103"/>
      <c r="GKO26" s="103"/>
      <c r="GKP26" s="103"/>
      <c r="GKQ26" s="103"/>
      <c r="GKR26" s="103"/>
      <c r="GKS26" s="103"/>
      <c r="GKT26" s="103"/>
      <c r="GKU26" s="103"/>
      <c r="GKV26" s="103"/>
      <c r="GKW26" s="103"/>
      <c r="GKX26" s="103"/>
      <c r="GKY26" s="103"/>
      <c r="GKZ26" s="103"/>
      <c r="GLA26" s="103"/>
      <c r="GLB26" s="103"/>
      <c r="GLC26" s="103"/>
      <c r="GLD26" s="103"/>
      <c r="GLE26" s="103"/>
      <c r="GLF26" s="103"/>
      <c r="GLG26" s="103"/>
      <c r="GLH26" s="103"/>
      <c r="GLI26" s="103"/>
      <c r="GLJ26" s="103"/>
      <c r="GLK26" s="103"/>
      <c r="GLL26" s="103"/>
      <c r="GLM26" s="103"/>
      <c r="GLN26" s="103"/>
      <c r="GLO26" s="103"/>
      <c r="GLP26" s="103"/>
      <c r="GLQ26" s="103"/>
      <c r="GLR26" s="103"/>
      <c r="GLS26" s="103"/>
      <c r="GLT26" s="103"/>
      <c r="GLU26" s="103"/>
      <c r="GLV26" s="103"/>
      <c r="GLW26" s="103"/>
      <c r="GLX26" s="103"/>
      <c r="GLY26" s="103"/>
      <c r="GLZ26" s="103"/>
      <c r="GMA26" s="103"/>
      <c r="GMB26" s="103"/>
      <c r="GMC26" s="103"/>
      <c r="GMD26" s="103"/>
      <c r="GME26" s="103"/>
      <c r="GMF26" s="103"/>
      <c r="GMG26" s="103"/>
      <c r="GMH26" s="103"/>
      <c r="GMI26" s="103"/>
      <c r="GMJ26" s="103"/>
      <c r="GMK26" s="103"/>
      <c r="GML26" s="103"/>
      <c r="GMM26" s="103"/>
      <c r="GMN26" s="103"/>
      <c r="GMO26" s="103"/>
      <c r="GMP26" s="103"/>
      <c r="GMQ26" s="103"/>
      <c r="GMR26" s="103"/>
      <c r="GMS26" s="103"/>
      <c r="GMT26" s="103"/>
      <c r="GMU26" s="103"/>
      <c r="GMV26" s="103"/>
      <c r="GMW26" s="103"/>
      <c r="GMX26" s="103"/>
      <c r="GMY26" s="103"/>
      <c r="GMZ26" s="103"/>
      <c r="GNA26" s="103"/>
      <c r="GNB26" s="103"/>
      <c r="GNC26" s="103"/>
      <c r="GND26" s="103"/>
      <c r="GNE26" s="103"/>
      <c r="GNF26" s="103"/>
      <c r="GNG26" s="103"/>
      <c r="GNH26" s="103"/>
      <c r="GNI26" s="103"/>
      <c r="GNJ26" s="103"/>
      <c r="GNK26" s="103"/>
      <c r="GNL26" s="103"/>
      <c r="GNM26" s="103"/>
      <c r="GNN26" s="103"/>
      <c r="GNO26" s="103"/>
      <c r="GNP26" s="103"/>
      <c r="GNQ26" s="103"/>
      <c r="GNR26" s="103"/>
      <c r="GNS26" s="103"/>
      <c r="GNT26" s="103"/>
      <c r="GNU26" s="103"/>
      <c r="GNV26" s="103"/>
      <c r="GNW26" s="103"/>
      <c r="GNX26" s="103"/>
      <c r="GNY26" s="103"/>
      <c r="GNZ26" s="103"/>
      <c r="GOA26" s="103"/>
      <c r="GOB26" s="103"/>
      <c r="GOC26" s="103"/>
      <c r="GOD26" s="103"/>
      <c r="GOE26" s="103"/>
      <c r="GOF26" s="103"/>
      <c r="GOG26" s="103"/>
      <c r="GOH26" s="103"/>
      <c r="GOI26" s="103"/>
      <c r="GOJ26" s="103"/>
      <c r="GOK26" s="103"/>
      <c r="GOL26" s="103"/>
      <c r="GOM26" s="103"/>
      <c r="GON26" s="103"/>
      <c r="GOO26" s="103"/>
      <c r="GOP26" s="103"/>
      <c r="GOQ26" s="103"/>
      <c r="GOR26" s="103"/>
      <c r="GOS26" s="103"/>
      <c r="GOT26" s="103"/>
      <c r="GOU26" s="103"/>
      <c r="GOV26" s="103"/>
      <c r="GOW26" s="103"/>
      <c r="GOX26" s="103"/>
      <c r="GOY26" s="103"/>
      <c r="GOZ26" s="103"/>
      <c r="GPA26" s="103"/>
      <c r="GPB26" s="103"/>
      <c r="GPC26" s="103"/>
      <c r="GPD26" s="103"/>
      <c r="GPE26" s="103"/>
      <c r="GPF26" s="103"/>
      <c r="GPG26" s="103"/>
      <c r="GPH26" s="103"/>
      <c r="GPI26" s="103"/>
      <c r="GPJ26" s="103"/>
      <c r="GPK26" s="103"/>
      <c r="GPL26" s="103"/>
      <c r="GPM26" s="103"/>
      <c r="GPN26" s="103"/>
      <c r="GPO26" s="103"/>
      <c r="GPP26" s="103"/>
      <c r="GPQ26" s="103"/>
      <c r="GPR26" s="103"/>
      <c r="GPS26" s="103"/>
      <c r="GPT26" s="103"/>
      <c r="GPU26" s="103"/>
      <c r="GPV26" s="103"/>
      <c r="GPW26" s="103"/>
      <c r="GPX26" s="103"/>
      <c r="GPY26" s="103"/>
      <c r="GPZ26" s="103"/>
      <c r="GQA26" s="103"/>
      <c r="GQB26" s="103"/>
      <c r="GQC26" s="103"/>
      <c r="GQD26" s="103"/>
      <c r="GQE26" s="103"/>
      <c r="GQF26" s="103"/>
      <c r="GQG26" s="103"/>
      <c r="GQH26" s="103"/>
      <c r="GQI26" s="103"/>
      <c r="GQJ26" s="103"/>
      <c r="GQK26" s="103"/>
      <c r="GQL26" s="103"/>
      <c r="GQM26" s="103"/>
      <c r="GQN26" s="103"/>
      <c r="GQO26" s="103"/>
      <c r="GQP26" s="103"/>
      <c r="GQQ26" s="103"/>
      <c r="GQR26" s="103"/>
      <c r="GQS26" s="103"/>
      <c r="GQT26" s="103"/>
      <c r="GQU26" s="103"/>
      <c r="GQV26" s="103"/>
      <c r="GQW26" s="103"/>
      <c r="GQX26" s="103"/>
      <c r="GQY26" s="103"/>
      <c r="GQZ26" s="103"/>
      <c r="GRA26" s="103"/>
      <c r="GRB26" s="103"/>
      <c r="GRC26" s="103"/>
      <c r="GRD26" s="103"/>
      <c r="GRE26" s="103"/>
      <c r="GRF26" s="103"/>
      <c r="GRG26" s="103"/>
      <c r="GRH26" s="103"/>
      <c r="GRI26" s="103"/>
      <c r="GRJ26" s="103"/>
      <c r="GRK26" s="103"/>
      <c r="GRL26" s="103"/>
      <c r="GRM26" s="103"/>
      <c r="GRN26" s="103"/>
      <c r="GRO26" s="103"/>
      <c r="GRP26" s="103"/>
      <c r="GRQ26" s="103"/>
      <c r="GRR26" s="103"/>
      <c r="GRS26" s="103"/>
      <c r="GRT26" s="103"/>
      <c r="GRU26" s="103"/>
      <c r="GRV26" s="103"/>
      <c r="GRW26" s="103"/>
      <c r="GRX26" s="103"/>
      <c r="GRY26" s="103"/>
      <c r="GRZ26" s="103"/>
      <c r="GSA26" s="103"/>
      <c r="GSB26" s="103"/>
      <c r="GSC26" s="103"/>
      <c r="GSD26" s="103"/>
      <c r="GSE26" s="103"/>
      <c r="GSF26" s="103"/>
      <c r="GSG26" s="103"/>
      <c r="GSH26" s="103"/>
      <c r="GSI26" s="103"/>
      <c r="GSJ26" s="103"/>
      <c r="GSK26" s="103"/>
      <c r="GSL26" s="103"/>
      <c r="GSM26" s="103"/>
      <c r="GSN26" s="103"/>
      <c r="GSO26" s="103"/>
      <c r="GSP26" s="103"/>
      <c r="GSQ26" s="103"/>
      <c r="GSR26" s="103"/>
      <c r="GSS26" s="103"/>
      <c r="GST26" s="103"/>
      <c r="GSU26" s="103"/>
      <c r="GSV26" s="103"/>
      <c r="GSW26" s="103"/>
      <c r="GSX26" s="103"/>
      <c r="GSY26" s="103"/>
      <c r="GSZ26" s="103"/>
      <c r="GTA26" s="103"/>
      <c r="GTB26" s="103"/>
      <c r="GTC26" s="103"/>
      <c r="GTD26" s="103"/>
      <c r="GTE26" s="103"/>
      <c r="GTF26" s="103"/>
      <c r="GTG26" s="103"/>
      <c r="GTH26" s="103"/>
      <c r="GTI26" s="103"/>
      <c r="GTJ26" s="103"/>
      <c r="GTK26" s="103"/>
      <c r="GTL26" s="103"/>
      <c r="GTM26" s="103"/>
      <c r="GTN26" s="103"/>
      <c r="GTO26" s="103"/>
      <c r="GTP26" s="103"/>
      <c r="GTQ26" s="103"/>
      <c r="GTR26" s="103"/>
      <c r="GTS26" s="103"/>
      <c r="GTT26" s="103"/>
      <c r="GTU26" s="103"/>
      <c r="GTV26" s="103"/>
      <c r="GTW26" s="103"/>
      <c r="GTX26" s="103"/>
      <c r="GTY26" s="103"/>
      <c r="GTZ26" s="103"/>
      <c r="GUA26" s="103"/>
      <c r="GUB26" s="103"/>
      <c r="GUC26" s="103"/>
      <c r="GUD26" s="103"/>
      <c r="GUE26" s="103"/>
      <c r="GUF26" s="103"/>
      <c r="GUG26" s="103"/>
      <c r="GUH26" s="103"/>
      <c r="GUI26" s="103"/>
      <c r="GUJ26" s="103"/>
      <c r="GUK26" s="103"/>
      <c r="GUL26" s="103"/>
      <c r="GUM26" s="103"/>
      <c r="GUN26" s="103"/>
      <c r="GUO26" s="103"/>
      <c r="GUP26" s="103"/>
      <c r="GUQ26" s="103"/>
      <c r="GUR26" s="103"/>
      <c r="GUS26" s="103"/>
      <c r="GUT26" s="103"/>
      <c r="GUU26" s="103"/>
      <c r="GUV26" s="103"/>
      <c r="GUW26" s="103"/>
      <c r="GUX26" s="103"/>
      <c r="GUY26" s="103"/>
      <c r="GUZ26" s="103"/>
      <c r="GVA26" s="103"/>
      <c r="GVB26" s="103"/>
      <c r="GVC26" s="103"/>
      <c r="GVD26" s="103"/>
      <c r="GVE26" s="103"/>
      <c r="GVF26" s="103"/>
      <c r="GVG26" s="103"/>
      <c r="GVH26" s="103"/>
      <c r="GVI26" s="103"/>
      <c r="GVJ26" s="103"/>
      <c r="GVK26" s="103"/>
      <c r="GVL26" s="103"/>
      <c r="GVM26" s="103"/>
      <c r="GVN26" s="103"/>
      <c r="GVO26" s="103"/>
      <c r="GVP26" s="103"/>
      <c r="GVQ26" s="103"/>
      <c r="GVR26" s="103"/>
      <c r="GVS26" s="103"/>
      <c r="GVT26" s="103"/>
      <c r="GVU26" s="103"/>
      <c r="GVV26" s="103"/>
      <c r="GVW26" s="103"/>
      <c r="GVX26" s="103"/>
      <c r="GVY26" s="103"/>
      <c r="GVZ26" s="103"/>
      <c r="GWA26" s="103"/>
      <c r="GWB26" s="103"/>
      <c r="GWC26" s="103"/>
      <c r="GWD26" s="103"/>
      <c r="GWE26" s="103"/>
      <c r="GWF26" s="103"/>
      <c r="GWG26" s="103"/>
      <c r="GWH26" s="103"/>
      <c r="GWI26" s="103"/>
      <c r="GWJ26" s="103"/>
      <c r="GWK26" s="103"/>
      <c r="GWL26" s="103"/>
      <c r="GWM26" s="103"/>
      <c r="GWN26" s="103"/>
      <c r="GWO26" s="103"/>
      <c r="GWP26" s="103"/>
      <c r="GWQ26" s="103"/>
      <c r="GWR26" s="103"/>
      <c r="GWS26" s="103"/>
      <c r="GWT26" s="103"/>
      <c r="GWU26" s="103"/>
      <c r="GWV26" s="103"/>
      <c r="GWW26" s="103"/>
      <c r="GWX26" s="103"/>
      <c r="GWY26" s="103"/>
      <c r="GWZ26" s="103"/>
      <c r="GXA26" s="103"/>
      <c r="GXB26" s="103"/>
      <c r="GXC26" s="103"/>
      <c r="GXD26" s="103"/>
      <c r="GXE26" s="103"/>
      <c r="GXF26" s="103"/>
      <c r="GXG26" s="103"/>
      <c r="GXH26" s="103"/>
      <c r="GXI26" s="103"/>
      <c r="GXJ26" s="103"/>
      <c r="GXK26" s="103"/>
      <c r="GXL26" s="103"/>
      <c r="GXM26" s="103"/>
      <c r="GXN26" s="103"/>
      <c r="GXO26" s="103"/>
      <c r="GXP26" s="103"/>
      <c r="GXQ26" s="103"/>
      <c r="GXR26" s="103"/>
      <c r="GXS26" s="103"/>
      <c r="GXT26" s="103"/>
      <c r="GXU26" s="103"/>
      <c r="GXV26" s="103"/>
      <c r="GXW26" s="103"/>
      <c r="GXX26" s="103"/>
      <c r="GXY26" s="103"/>
      <c r="GXZ26" s="103"/>
      <c r="GYA26" s="103"/>
      <c r="GYB26" s="103"/>
      <c r="GYC26" s="103"/>
      <c r="GYD26" s="103"/>
      <c r="GYE26" s="103"/>
      <c r="GYF26" s="103"/>
      <c r="GYG26" s="103"/>
      <c r="GYH26" s="103"/>
      <c r="GYI26" s="103"/>
      <c r="GYJ26" s="103"/>
      <c r="GYK26" s="103"/>
      <c r="GYL26" s="103"/>
      <c r="GYM26" s="103"/>
      <c r="GYN26" s="103"/>
      <c r="GYO26" s="103"/>
      <c r="GYP26" s="103"/>
      <c r="GYQ26" s="103"/>
      <c r="GYR26" s="103"/>
      <c r="GYS26" s="103"/>
      <c r="GYT26" s="103"/>
      <c r="GYU26" s="103"/>
      <c r="GYV26" s="103"/>
      <c r="GYW26" s="103"/>
      <c r="GYX26" s="103"/>
      <c r="GYY26" s="103"/>
      <c r="GYZ26" s="103"/>
      <c r="GZA26" s="103"/>
      <c r="GZB26" s="103"/>
      <c r="GZC26" s="103"/>
      <c r="GZD26" s="103"/>
      <c r="GZE26" s="103"/>
      <c r="GZF26" s="103"/>
      <c r="GZG26" s="103"/>
      <c r="GZH26" s="103"/>
      <c r="GZI26" s="103"/>
      <c r="GZJ26" s="103"/>
      <c r="GZK26" s="103"/>
      <c r="GZL26" s="103"/>
      <c r="GZM26" s="103"/>
      <c r="GZN26" s="103"/>
      <c r="GZO26" s="103"/>
      <c r="GZP26" s="103"/>
      <c r="GZQ26" s="103"/>
      <c r="GZR26" s="103"/>
      <c r="GZS26" s="103"/>
      <c r="GZT26" s="103"/>
      <c r="GZU26" s="103"/>
      <c r="GZV26" s="103"/>
      <c r="GZW26" s="103"/>
      <c r="GZX26" s="103"/>
      <c r="GZY26" s="103"/>
      <c r="GZZ26" s="103"/>
      <c r="HAA26" s="103"/>
      <c r="HAB26" s="103"/>
      <c r="HAC26" s="103"/>
      <c r="HAD26" s="103"/>
      <c r="HAE26" s="103"/>
      <c r="HAF26" s="103"/>
      <c r="HAG26" s="103"/>
      <c r="HAH26" s="103"/>
      <c r="HAI26" s="103"/>
      <c r="HAJ26" s="103"/>
      <c r="HAK26" s="103"/>
      <c r="HAL26" s="103"/>
      <c r="HAM26" s="103"/>
      <c r="HAN26" s="103"/>
      <c r="HAO26" s="103"/>
      <c r="HAP26" s="103"/>
      <c r="HAQ26" s="103"/>
      <c r="HAR26" s="103"/>
      <c r="HAS26" s="103"/>
      <c r="HAT26" s="103"/>
      <c r="HAU26" s="103"/>
      <c r="HAV26" s="103"/>
      <c r="HAW26" s="103"/>
      <c r="HAX26" s="103"/>
      <c r="HAY26" s="103"/>
      <c r="HAZ26" s="103"/>
      <c r="HBA26" s="103"/>
      <c r="HBB26" s="103"/>
      <c r="HBC26" s="103"/>
      <c r="HBD26" s="103"/>
      <c r="HBE26" s="103"/>
      <c r="HBF26" s="103"/>
      <c r="HBG26" s="103"/>
      <c r="HBH26" s="103"/>
      <c r="HBI26" s="103"/>
      <c r="HBJ26" s="103"/>
      <c r="HBK26" s="103"/>
      <c r="HBL26" s="103"/>
      <c r="HBM26" s="103"/>
      <c r="HBN26" s="103"/>
      <c r="HBO26" s="103"/>
      <c r="HBP26" s="103"/>
      <c r="HBQ26" s="103"/>
      <c r="HBR26" s="103"/>
      <c r="HBS26" s="103"/>
      <c r="HBT26" s="103"/>
      <c r="HBU26" s="103"/>
      <c r="HBV26" s="103"/>
      <c r="HBW26" s="103"/>
      <c r="HBX26" s="103"/>
      <c r="HBY26" s="103"/>
      <c r="HBZ26" s="103"/>
      <c r="HCA26" s="103"/>
      <c r="HCB26" s="103"/>
      <c r="HCC26" s="103"/>
      <c r="HCD26" s="103"/>
      <c r="HCE26" s="103"/>
      <c r="HCF26" s="103"/>
      <c r="HCG26" s="103"/>
      <c r="HCH26" s="103"/>
      <c r="HCI26" s="103"/>
      <c r="HCJ26" s="103"/>
      <c r="HCK26" s="103"/>
      <c r="HCL26" s="103"/>
      <c r="HCM26" s="103"/>
      <c r="HCN26" s="103"/>
      <c r="HCO26" s="103"/>
      <c r="HCP26" s="103"/>
      <c r="HCQ26" s="103"/>
      <c r="HCR26" s="103"/>
      <c r="HCS26" s="103"/>
      <c r="HCT26" s="103"/>
      <c r="HCU26" s="103"/>
      <c r="HCV26" s="103"/>
      <c r="HCW26" s="103"/>
      <c r="HCX26" s="103"/>
      <c r="HCY26" s="103"/>
      <c r="HCZ26" s="103"/>
      <c r="HDA26" s="103"/>
      <c r="HDB26" s="103"/>
      <c r="HDC26" s="103"/>
      <c r="HDD26" s="103"/>
      <c r="HDE26" s="103"/>
      <c r="HDF26" s="103"/>
      <c r="HDG26" s="103"/>
      <c r="HDH26" s="103"/>
      <c r="HDI26" s="103"/>
      <c r="HDJ26" s="103"/>
      <c r="HDK26" s="103"/>
      <c r="HDL26" s="103"/>
      <c r="HDM26" s="103"/>
      <c r="HDN26" s="103"/>
      <c r="HDO26" s="103"/>
      <c r="HDP26" s="103"/>
      <c r="HDQ26" s="103"/>
      <c r="HDR26" s="103"/>
      <c r="HDS26" s="103"/>
      <c r="HDT26" s="103"/>
      <c r="HDU26" s="103"/>
      <c r="HDV26" s="103"/>
      <c r="HDW26" s="103"/>
      <c r="HDX26" s="103"/>
      <c r="HDY26" s="103"/>
      <c r="HDZ26" s="103"/>
      <c r="HEA26" s="103"/>
      <c r="HEB26" s="103"/>
      <c r="HEC26" s="103"/>
      <c r="HED26" s="103"/>
      <c r="HEE26" s="103"/>
      <c r="HEF26" s="103"/>
      <c r="HEG26" s="103"/>
      <c r="HEH26" s="103"/>
      <c r="HEI26" s="103"/>
      <c r="HEJ26" s="103"/>
      <c r="HEK26" s="103"/>
      <c r="HEL26" s="103"/>
      <c r="HEM26" s="103"/>
      <c r="HEN26" s="103"/>
      <c r="HEO26" s="103"/>
      <c r="HEP26" s="103"/>
      <c r="HEQ26" s="103"/>
      <c r="HER26" s="103"/>
      <c r="HES26" s="103"/>
      <c r="HET26" s="103"/>
      <c r="HEU26" s="103"/>
      <c r="HEV26" s="103"/>
      <c r="HEW26" s="103"/>
      <c r="HEX26" s="103"/>
      <c r="HEY26" s="103"/>
      <c r="HEZ26" s="103"/>
      <c r="HFA26" s="103"/>
      <c r="HFB26" s="103"/>
      <c r="HFC26" s="103"/>
      <c r="HFD26" s="103"/>
      <c r="HFE26" s="103"/>
      <c r="HFF26" s="103"/>
      <c r="HFG26" s="103"/>
      <c r="HFH26" s="103"/>
      <c r="HFI26" s="103"/>
      <c r="HFJ26" s="103"/>
      <c r="HFK26" s="103"/>
      <c r="HFL26" s="103"/>
      <c r="HFM26" s="103"/>
      <c r="HFN26" s="103"/>
      <c r="HFO26" s="103"/>
      <c r="HFP26" s="103"/>
      <c r="HFQ26" s="103"/>
      <c r="HFR26" s="103"/>
      <c r="HFS26" s="103"/>
      <c r="HFT26" s="103"/>
      <c r="HFU26" s="103"/>
      <c r="HFV26" s="103"/>
      <c r="HFW26" s="103"/>
      <c r="HFX26" s="103"/>
      <c r="HFY26" s="103"/>
      <c r="HFZ26" s="103"/>
      <c r="HGA26" s="103"/>
      <c r="HGB26" s="103"/>
      <c r="HGC26" s="103"/>
      <c r="HGD26" s="103"/>
      <c r="HGE26" s="103"/>
      <c r="HGF26" s="103"/>
      <c r="HGG26" s="103"/>
      <c r="HGH26" s="103"/>
      <c r="HGI26" s="103"/>
      <c r="HGJ26" s="103"/>
      <c r="HGK26" s="103"/>
      <c r="HGL26" s="103"/>
      <c r="HGM26" s="103"/>
      <c r="HGN26" s="103"/>
      <c r="HGO26" s="103"/>
      <c r="HGP26" s="103"/>
      <c r="HGQ26" s="103"/>
      <c r="HGR26" s="103"/>
      <c r="HGS26" s="103"/>
      <c r="HGT26" s="103"/>
      <c r="HGU26" s="103"/>
      <c r="HGV26" s="103"/>
      <c r="HGW26" s="103"/>
      <c r="HGX26" s="103"/>
      <c r="HGY26" s="103"/>
      <c r="HGZ26" s="103"/>
      <c r="HHA26" s="103"/>
      <c r="HHB26" s="103"/>
      <c r="HHC26" s="103"/>
      <c r="HHD26" s="103"/>
      <c r="HHE26" s="103"/>
      <c r="HHF26" s="103"/>
      <c r="HHG26" s="103"/>
      <c r="HHH26" s="103"/>
      <c r="HHI26" s="103"/>
      <c r="HHJ26" s="103"/>
      <c r="HHK26" s="103"/>
      <c r="HHL26" s="103"/>
      <c r="HHM26" s="103"/>
      <c r="HHN26" s="103"/>
      <c r="HHO26" s="103"/>
      <c r="HHP26" s="103"/>
      <c r="HHQ26" s="103"/>
      <c r="HHR26" s="103"/>
      <c r="HHS26" s="103"/>
      <c r="HHT26" s="103"/>
      <c r="HHU26" s="103"/>
      <c r="HHV26" s="103"/>
      <c r="HHW26" s="103"/>
      <c r="HHX26" s="103"/>
      <c r="HHY26" s="103"/>
      <c r="HHZ26" s="103"/>
      <c r="HIA26" s="103"/>
      <c r="HIB26" s="103"/>
      <c r="HIC26" s="103"/>
      <c r="HID26" s="103"/>
      <c r="HIE26" s="103"/>
      <c r="HIF26" s="103"/>
      <c r="HIG26" s="103"/>
      <c r="HIH26" s="103"/>
      <c r="HII26" s="103"/>
      <c r="HIJ26" s="103"/>
      <c r="HIK26" s="103"/>
      <c r="HIL26" s="103"/>
      <c r="HIM26" s="103"/>
      <c r="HIN26" s="103"/>
      <c r="HIO26" s="103"/>
      <c r="HIP26" s="103"/>
      <c r="HIQ26" s="103"/>
      <c r="HIR26" s="103"/>
      <c r="HIS26" s="103"/>
      <c r="HIT26" s="103"/>
      <c r="HIU26" s="103"/>
      <c r="HIV26" s="103"/>
      <c r="HIW26" s="103"/>
      <c r="HIX26" s="103"/>
      <c r="HIY26" s="103"/>
      <c r="HIZ26" s="103"/>
      <c r="HJA26" s="103"/>
      <c r="HJB26" s="103"/>
      <c r="HJC26" s="103"/>
      <c r="HJD26" s="103"/>
      <c r="HJE26" s="103"/>
      <c r="HJF26" s="103"/>
      <c r="HJG26" s="103"/>
      <c r="HJH26" s="103"/>
      <c r="HJI26" s="103"/>
      <c r="HJJ26" s="103"/>
      <c r="HJK26" s="103"/>
      <c r="HJL26" s="103"/>
      <c r="HJM26" s="103"/>
      <c r="HJN26" s="103"/>
      <c r="HJO26" s="103"/>
      <c r="HJP26" s="103"/>
      <c r="HJQ26" s="103"/>
      <c r="HJR26" s="103"/>
      <c r="HJS26" s="103"/>
      <c r="HJT26" s="103"/>
      <c r="HJU26" s="103"/>
      <c r="HJV26" s="103"/>
      <c r="HJW26" s="103"/>
      <c r="HJX26" s="103"/>
      <c r="HJY26" s="103"/>
      <c r="HJZ26" s="103"/>
      <c r="HKA26" s="103"/>
      <c r="HKB26" s="103"/>
      <c r="HKC26" s="103"/>
      <c r="HKD26" s="103"/>
      <c r="HKE26" s="103"/>
      <c r="HKF26" s="103"/>
      <c r="HKG26" s="103"/>
      <c r="HKH26" s="103"/>
      <c r="HKI26" s="103"/>
      <c r="HKJ26" s="103"/>
      <c r="HKK26" s="103"/>
      <c r="HKL26" s="103"/>
      <c r="HKM26" s="103"/>
      <c r="HKN26" s="103"/>
      <c r="HKO26" s="103"/>
      <c r="HKP26" s="103"/>
      <c r="HKQ26" s="103"/>
      <c r="HKR26" s="103"/>
      <c r="HKS26" s="103"/>
      <c r="HKT26" s="103"/>
      <c r="HKU26" s="103"/>
      <c r="HKV26" s="103"/>
      <c r="HKW26" s="103"/>
      <c r="HKX26" s="103"/>
      <c r="HKY26" s="103"/>
      <c r="HKZ26" s="103"/>
      <c r="HLA26" s="103"/>
      <c r="HLB26" s="103"/>
      <c r="HLC26" s="103"/>
      <c r="HLD26" s="103"/>
      <c r="HLE26" s="103"/>
      <c r="HLF26" s="103"/>
      <c r="HLG26" s="103"/>
      <c r="HLH26" s="103"/>
      <c r="HLI26" s="103"/>
      <c r="HLJ26" s="103"/>
      <c r="HLK26" s="103"/>
      <c r="HLL26" s="103"/>
      <c r="HLM26" s="103"/>
      <c r="HLN26" s="103"/>
      <c r="HLO26" s="103"/>
      <c r="HLP26" s="103"/>
      <c r="HLQ26" s="103"/>
      <c r="HLR26" s="103"/>
      <c r="HLS26" s="103"/>
      <c r="HLT26" s="103"/>
      <c r="HLU26" s="103"/>
      <c r="HLV26" s="103"/>
      <c r="HLW26" s="103"/>
      <c r="HLX26" s="103"/>
      <c r="HLY26" s="103"/>
      <c r="HLZ26" s="103"/>
      <c r="HMA26" s="103"/>
      <c r="HMB26" s="103"/>
      <c r="HMC26" s="103"/>
      <c r="HMD26" s="103"/>
      <c r="HME26" s="103"/>
      <c r="HMF26" s="103"/>
      <c r="HMG26" s="103"/>
      <c r="HMH26" s="103"/>
      <c r="HMI26" s="103"/>
      <c r="HMJ26" s="103"/>
      <c r="HMK26" s="103"/>
      <c r="HML26" s="103"/>
      <c r="HMM26" s="103"/>
      <c r="HMN26" s="103"/>
      <c r="HMO26" s="103"/>
      <c r="HMP26" s="103"/>
      <c r="HMQ26" s="103"/>
      <c r="HMR26" s="103"/>
      <c r="HMS26" s="103"/>
      <c r="HMT26" s="103"/>
      <c r="HMU26" s="103"/>
      <c r="HMV26" s="103"/>
      <c r="HMW26" s="103"/>
      <c r="HMX26" s="103"/>
      <c r="HMY26" s="103"/>
      <c r="HMZ26" s="103"/>
      <c r="HNA26" s="103"/>
      <c r="HNB26" s="103"/>
      <c r="HNC26" s="103"/>
      <c r="HND26" s="103"/>
      <c r="HNE26" s="103"/>
      <c r="HNF26" s="103"/>
      <c r="HNG26" s="103"/>
      <c r="HNH26" s="103"/>
      <c r="HNI26" s="103"/>
      <c r="HNJ26" s="103"/>
      <c r="HNK26" s="103"/>
      <c r="HNL26" s="103"/>
      <c r="HNM26" s="103"/>
      <c r="HNN26" s="103"/>
      <c r="HNO26" s="103"/>
      <c r="HNP26" s="103"/>
      <c r="HNQ26" s="103"/>
      <c r="HNR26" s="103"/>
      <c r="HNS26" s="103"/>
      <c r="HNT26" s="103"/>
      <c r="HNU26" s="103"/>
      <c r="HNV26" s="103"/>
      <c r="HNW26" s="103"/>
      <c r="HNX26" s="103"/>
      <c r="HNY26" s="103"/>
      <c r="HNZ26" s="103"/>
      <c r="HOA26" s="103"/>
      <c r="HOB26" s="103"/>
      <c r="HOC26" s="103"/>
      <c r="HOD26" s="103"/>
      <c r="HOE26" s="103"/>
      <c r="HOF26" s="103"/>
      <c r="HOG26" s="103"/>
      <c r="HOH26" s="103"/>
      <c r="HOI26" s="103"/>
      <c r="HOJ26" s="103"/>
      <c r="HOK26" s="103"/>
      <c r="HOL26" s="103"/>
      <c r="HOM26" s="103"/>
      <c r="HON26" s="103"/>
      <c r="HOO26" s="103"/>
      <c r="HOP26" s="103"/>
      <c r="HOQ26" s="103"/>
      <c r="HOR26" s="103"/>
      <c r="HOS26" s="103"/>
      <c r="HOT26" s="103"/>
      <c r="HOU26" s="103"/>
      <c r="HOV26" s="103"/>
      <c r="HOW26" s="103"/>
      <c r="HOX26" s="103"/>
      <c r="HOY26" s="103"/>
      <c r="HOZ26" s="103"/>
      <c r="HPA26" s="103"/>
      <c r="HPB26" s="103"/>
      <c r="HPC26" s="103"/>
      <c r="HPD26" s="103"/>
      <c r="HPE26" s="103"/>
      <c r="HPF26" s="103"/>
      <c r="HPG26" s="103"/>
      <c r="HPH26" s="103"/>
      <c r="HPI26" s="103"/>
      <c r="HPJ26" s="103"/>
      <c r="HPK26" s="103"/>
      <c r="HPL26" s="103"/>
      <c r="HPM26" s="103"/>
      <c r="HPN26" s="103"/>
      <c r="HPO26" s="103"/>
      <c r="HPP26" s="103"/>
      <c r="HPQ26" s="103"/>
      <c r="HPR26" s="103"/>
      <c r="HPS26" s="103"/>
      <c r="HPT26" s="103"/>
      <c r="HPU26" s="103"/>
      <c r="HPV26" s="103"/>
      <c r="HPW26" s="103"/>
      <c r="HPX26" s="103"/>
      <c r="HPY26" s="103"/>
      <c r="HPZ26" s="103"/>
      <c r="HQA26" s="103"/>
      <c r="HQB26" s="103"/>
      <c r="HQC26" s="103"/>
      <c r="HQD26" s="103"/>
      <c r="HQE26" s="103"/>
      <c r="HQF26" s="103"/>
      <c r="HQG26" s="103"/>
      <c r="HQH26" s="103"/>
      <c r="HQI26" s="103"/>
      <c r="HQJ26" s="103"/>
      <c r="HQK26" s="103"/>
      <c r="HQL26" s="103"/>
      <c r="HQM26" s="103"/>
      <c r="HQN26" s="103"/>
      <c r="HQO26" s="103"/>
      <c r="HQP26" s="103"/>
      <c r="HQQ26" s="103"/>
      <c r="HQR26" s="103"/>
      <c r="HQS26" s="103"/>
      <c r="HQT26" s="103"/>
      <c r="HQU26" s="103"/>
      <c r="HQV26" s="103"/>
      <c r="HQW26" s="103"/>
      <c r="HQX26" s="103"/>
      <c r="HQY26" s="103"/>
      <c r="HQZ26" s="103"/>
      <c r="HRA26" s="103"/>
      <c r="HRB26" s="103"/>
      <c r="HRC26" s="103"/>
      <c r="HRD26" s="103"/>
      <c r="HRE26" s="103"/>
      <c r="HRF26" s="103"/>
      <c r="HRG26" s="103"/>
      <c r="HRH26" s="103"/>
      <c r="HRI26" s="103"/>
      <c r="HRJ26" s="103"/>
      <c r="HRK26" s="103"/>
      <c r="HRL26" s="103"/>
      <c r="HRM26" s="103"/>
      <c r="HRN26" s="103"/>
      <c r="HRO26" s="103"/>
      <c r="HRP26" s="103"/>
      <c r="HRQ26" s="103"/>
      <c r="HRR26" s="103"/>
      <c r="HRS26" s="103"/>
      <c r="HRT26" s="103"/>
      <c r="HRU26" s="103"/>
      <c r="HRV26" s="103"/>
      <c r="HRW26" s="103"/>
      <c r="HRX26" s="103"/>
      <c r="HRY26" s="103"/>
      <c r="HRZ26" s="103"/>
      <c r="HSA26" s="103"/>
      <c r="HSB26" s="103"/>
      <c r="HSC26" s="103"/>
      <c r="HSD26" s="103"/>
      <c r="HSE26" s="103"/>
      <c r="HSF26" s="103"/>
      <c r="HSG26" s="103"/>
      <c r="HSH26" s="103"/>
      <c r="HSI26" s="103"/>
      <c r="HSJ26" s="103"/>
      <c r="HSK26" s="103"/>
      <c r="HSL26" s="103"/>
      <c r="HSM26" s="103"/>
      <c r="HSN26" s="103"/>
      <c r="HSO26" s="103"/>
      <c r="HSP26" s="103"/>
      <c r="HSQ26" s="103"/>
      <c r="HSR26" s="103"/>
      <c r="HSS26" s="103"/>
      <c r="HST26" s="103"/>
      <c r="HSU26" s="103"/>
      <c r="HSV26" s="103"/>
      <c r="HSW26" s="103"/>
      <c r="HSX26" s="103"/>
      <c r="HSY26" s="103"/>
      <c r="HSZ26" s="103"/>
      <c r="HTA26" s="103"/>
      <c r="HTB26" s="103"/>
      <c r="HTC26" s="103"/>
      <c r="HTD26" s="103"/>
      <c r="HTE26" s="103"/>
      <c r="HTF26" s="103"/>
      <c r="HTG26" s="103"/>
      <c r="HTH26" s="103"/>
      <c r="HTI26" s="103"/>
      <c r="HTJ26" s="103"/>
      <c r="HTK26" s="103"/>
      <c r="HTL26" s="103"/>
      <c r="HTM26" s="103"/>
      <c r="HTN26" s="103"/>
      <c r="HTO26" s="103"/>
      <c r="HTP26" s="103"/>
      <c r="HTQ26" s="103"/>
      <c r="HTR26" s="103"/>
      <c r="HTS26" s="103"/>
      <c r="HTT26" s="103"/>
      <c r="HTU26" s="103"/>
      <c r="HTV26" s="103"/>
      <c r="HTW26" s="103"/>
      <c r="HTX26" s="103"/>
      <c r="HTY26" s="103"/>
      <c r="HTZ26" s="103"/>
      <c r="HUA26" s="103"/>
      <c r="HUB26" s="103"/>
      <c r="HUC26" s="103"/>
      <c r="HUD26" s="103"/>
      <c r="HUE26" s="103"/>
      <c r="HUF26" s="103"/>
      <c r="HUG26" s="103"/>
      <c r="HUH26" s="103"/>
      <c r="HUI26" s="103"/>
      <c r="HUJ26" s="103"/>
      <c r="HUK26" s="103"/>
      <c r="HUL26" s="103"/>
      <c r="HUM26" s="103"/>
      <c r="HUN26" s="103"/>
      <c r="HUO26" s="103"/>
      <c r="HUP26" s="103"/>
      <c r="HUQ26" s="103"/>
      <c r="HUR26" s="103"/>
      <c r="HUS26" s="103"/>
      <c r="HUT26" s="103"/>
      <c r="HUU26" s="103"/>
      <c r="HUV26" s="103"/>
      <c r="HUW26" s="103"/>
      <c r="HUX26" s="103"/>
      <c r="HUY26" s="103"/>
      <c r="HUZ26" s="103"/>
      <c r="HVA26" s="103"/>
      <c r="HVB26" s="103"/>
      <c r="HVC26" s="103"/>
      <c r="HVD26" s="103"/>
      <c r="HVE26" s="103"/>
      <c r="HVF26" s="103"/>
      <c r="HVG26" s="103"/>
      <c r="HVH26" s="103"/>
      <c r="HVI26" s="103"/>
      <c r="HVJ26" s="103"/>
      <c r="HVK26" s="103"/>
      <c r="HVL26" s="103"/>
      <c r="HVM26" s="103"/>
      <c r="HVN26" s="103"/>
      <c r="HVO26" s="103"/>
      <c r="HVP26" s="103"/>
      <c r="HVQ26" s="103"/>
      <c r="HVR26" s="103"/>
      <c r="HVS26" s="103"/>
      <c r="HVT26" s="103"/>
      <c r="HVU26" s="103"/>
      <c r="HVV26" s="103"/>
      <c r="HVW26" s="103"/>
      <c r="HVX26" s="103"/>
      <c r="HVY26" s="103"/>
      <c r="HVZ26" s="103"/>
      <c r="HWA26" s="103"/>
      <c r="HWB26" s="103"/>
      <c r="HWC26" s="103"/>
      <c r="HWD26" s="103"/>
      <c r="HWE26" s="103"/>
      <c r="HWF26" s="103"/>
      <c r="HWG26" s="103"/>
      <c r="HWH26" s="103"/>
      <c r="HWI26" s="103"/>
      <c r="HWJ26" s="103"/>
      <c r="HWK26" s="103"/>
      <c r="HWL26" s="103"/>
      <c r="HWM26" s="103"/>
      <c r="HWN26" s="103"/>
      <c r="HWO26" s="103"/>
      <c r="HWP26" s="103"/>
      <c r="HWQ26" s="103"/>
      <c r="HWR26" s="103"/>
      <c r="HWS26" s="103"/>
      <c r="HWT26" s="103"/>
      <c r="HWU26" s="103"/>
      <c r="HWV26" s="103"/>
      <c r="HWW26" s="103"/>
      <c r="HWX26" s="103"/>
      <c r="HWY26" s="103"/>
      <c r="HWZ26" s="103"/>
      <c r="HXA26" s="103"/>
      <c r="HXB26" s="103"/>
      <c r="HXC26" s="103"/>
      <c r="HXD26" s="103"/>
      <c r="HXE26" s="103"/>
      <c r="HXF26" s="103"/>
      <c r="HXG26" s="103"/>
      <c r="HXH26" s="103"/>
      <c r="HXI26" s="103"/>
      <c r="HXJ26" s="103"/>
      <c r="HXK26" s="103"/>
      <c r="HXL26" s="103"/>
      <c r="HXM26" s="103"/>
      <c r="HXN26" s="103"/>
      <c r="HXO26" s="103"/>
      <c r="HXP26" s="103"/>
      <c r="HXQ26" s="103"/>
      <c r="HXR26" s="103"/>
      <c r="HXS26" s="103"/>
      <c r="HXT26" s="103"/>
      <c r="HXU26" s="103"/>
      <c r="HXV26" s="103"/>
      <c r="HXW26" s="103"/>
      <c r="HXX26" s="103"/>
      <c r="HXY26" s="103"/>
      <c r="HXZ26" s="103"/>
      <c r="HYA26" s="103"/>
      <c r="HYB26" s="103"/>
      <c r="HYC26" s="103"/>
      <c r="HYD26" s="103"/>
      <c r="HYE26" s="103"/>
      <c r="HYF26" s="103"/>
      <c r="HYG26" s="103"/>
      <c r="HYH26" s="103"/>
      <c r="HYI26" s="103"/>
      <c r="HYJ26" s="103"/>
      <c r="HYK26" s="103"/>
      <c r="HYL26" s="103"/>
      <c r="HYM26" s="103"/>
      <c r="HYN26" s="103"/>
      <c r="HYO26" s="103"/>
      <c r="HYP26" s="103"/>
      <c r="HYQ26" s="103"/>
      <c r="HYR26" s="103"/>
      <c r="HYS26" s="103"/>
      <c r="HYT26" s="103"/>
      <c r="HYU26" s="103"/>
      <c r="HYV26" s="103"/>
      <c r="HYW26" s="103"/>
      <c r="HYX26" s="103"/>
      <c r="HYY26" s="103"/>
      <c r="HYZ26" s="103"/>
      <c r="HZA26" s="103"/>
      <c r="HZB26" s="103"/>
      <c r="HZC26" s="103"/>
      <c r="HZD26" s="103"/>
      <c r="HZE26" s="103"/>
      <c r="HZF26" s="103"/>
      <c r="HZG26" s="103"/>
      <c r="HZH26" s="103"/>
      <c r="HZI26" s="103"/>
      <c r="HZJ26" s="103"/>
      <c r="HZK26" s="103"/>
      <c r="HZL26" s="103"/>
      <c r="HZM26" s="103"/>
      <c r="HZN26" s="103"/>
      <c r="HZO26" s="103"/>
      <c r="HZP26" s="103"/>
      <c r="HZQ26" s="103"/>
      <c r="HZR26" s="103"/>
      <c r="HZS26" s="103"/>
      <c r="HZT26" s="103"/>
      <c r="HZU26" s="103"/>
      <c r="HZV26" s="103"/>
      <c r="HZW26" s="103"/>
      <c r="HZX26" s="103"/>
      <c r="HZY26" s="103"/>
      <c r="HZZ26" s="103"/>
      <c r="IAA26" s="103"/>
      <c r="IAB26" s="103"/>
      <c r="IAC26" s="103"/>
      <c r="IAD26" s="103"/>
      <c r="IAE26" s="103"/>
      <c r="IAF26" s="103"/>
      <c r="IAG26" s="103"/>
      <c r="IAH26" s="103"/>
      <c r="IAI26" s="103"/>
      <c r="IAJ26" s="103"/>
      <c r="IAK26" s="103"/>
      <c r="IAL26" s="103"/>
      <c r="IAM26" s="103"/>
      <c r="IAN26" s="103"/>
      <c r="IAO26" s="103"/>
      <c r="IAP26" s="103"/>
      <c r="IAQ26" s="103"/>
      <c r="IAR26" s="103"/>
      <c r="IAS26" s="103"/>
      <c r="IAT26" s="103"/>
      <c r="IAU26" s="103"/>
      <c r="IAV26" s="103"/>
      <c r="IAW26" s="103"/>
      <c r="IAX26" s="103"/>
      <c r="IAY26" s="103"/>
      <c r="IAZ26" s="103"/>
      <c r="IBA26" s="103"/>
      <c r="IBB26" s="103"/>
      <c r="IBC26" s="103"/>
      <c r="IBD26" s="103"/>
      <c r="IBE26" s="103"/>
      <c r="IBF26" s="103"/>
      <c r="IBG26" s="103"/>
      <c r="IBH26" s="103"/>
      <c r="IBI26" s="103"/>
      <c r="IBJ26" s="103"/>
      <c r="IBK26" s="103"/>
      <c r="IBL26" s="103"/>
      <c r="IBM26" s="103"/>
      <c r="IBN26" s="103"/>
      <c r="IBO26" s="103"/>
      <c r="IBP26" s="103"/>
      <c r="IBQ26" s="103"/>
      <c r="IBR26" s="103"/>
      <c r="IBS26" s="103"/>
      <c r="IBT26" s="103"/>
      <c r="IBU26" s="103"/>
      <c r="IBV26" s="103"/>
      <c r="IBW26" s="103"/>
      <c r="IBX26" s="103"/>
      <c r="IBY26" s="103"/>
      <c r="IBZ26" s="103"/>
      <c r="ICA26" s="103"/>
      <c r="ICB26" s="103"/>
      <c r="ICC26" s="103"/>
      <c r="ICD26" s="103"/>
      <c r="ICE26" s="103"/>
      <c r="ICF26" s="103"/>
      <c r="ICG26" s="103"/>
      <c r="ICH26" s="103"/>
      <c r="ICI26" s="103"/>
      <c r="ICJ26" s="103"/>
      <c r="ICK26" s="103"/>
      <c r="ICL26" s="103"/>
      <c r="ICM26" s="103"/>
      <c r="ICN26" s="103"/>
      <c r="ICO26" s="103"/>
      <c r="ICP26" s="103"/>
      <c r="ICQ26" s="103"/>
      <c r="ICR26" s="103"/>
      <c r="ICS26" s="103"/>
      <c r="ICT26" s="103"/>
      <c r="ICU26" s="103"/>
      <c r="ICV26" s="103"/>
      <c r="ICW26" s="103"/>
      <c r="ICX26" s="103"/>
      <c r="ICY26" s="103"/>
      <c r="ICZ26" s="103"/>
      <c r="IDA26" s="103"/>
      <c r="IDB26" s="103"/>
      <c r="IDC26" s="103"/>
      <c r="IDD26" s="103"/>
      <c r="IDE26" s="103"/>
      <c r="IDF26" s="103"/>
      <c r="IDG26" s="103"/>
      <c r="IDH26" s="103"/>
      <c r="IDI26" s="103"/>
      <c r="IDJ26" s="103"/>
      <c r="IDK26" s="103"/>
      <c r="IDL26" s="103"/>
      <c r="IDM26" s="103"/>
      <c r="IDN26" s="103"/>
      <c r="IDO26" s="103"/>
      <c r="IDP26" s="103"/>
      <c r="IDQ26" s="103"/>
      <c r="IDR26" s="103"/>
      <c r="IDS26" s="103"/>
      <c r="IDT26" s="103"/>
      <c r="IDU26" s="103"/>
      <c r="IDV26" s="103"/>
      <c r="IDW26" s="103"/>
      <c r="IDX26" s="103"/>
      <c r="IDY26" s="103"/>
      <c r="IDZ26" s="103"/>
      <c r="IEA26" s="103"/>
      <c r="IEB26" s="103"/>
      <c r="IEC26" s="103"/>
      <c r="IED26" s="103"/>
      <c r="IEE26" s="103"/>
      <c r="IEF26" s="103"/>
      <c r="IEG26" s="103"/>
      <c r="IEH26" s="103"/>
      <c r="IEI26" s="103"/>
      <c r="IEJ26" s="103"/>
      <c r="IEK26" s="103"/>
      <c r="IEL26" s="103"/>
      <c r="IEM26" s="103"/>
      <c r="IEN26" s="103"/>
      <c r="IEO26" s="103"/>
      <c r="IEP26" s="103"/>
      <c r="IEQ26" s="103"/>
      <c r="IER26" s="103"/>
      <c r="IES26" s="103"/>
      <c r="IET26" s="103"/>
      <c r="IEU26" s="103"/>
      <c r="IEV26" s="103"/>
      <c r="IEW26" s="103"/>
      <c r="IEX26" s="103"/>
      <c r="IEY26" s="103"/>
      <c r="IEZ26" s="103"/>
      <c r="IFA26" s="103"/>
      <c r="IFB26" s="103"/>
      <c r="IFC26" s="103"/>
      <c r="IFD26" s="103"/>
      <c r="IFE26" s="103"/>
      <c r="IFF26" s="103"/>
      <c r="IFG26" s="103"/>
      <c r="IFH26" s="103"/>
      <c r="IFI26" s="103"/>
      <c r="IFJ26" s="103"/>
      <c r="IFK26" s="103"/>
      <c r="IFL26" s="103"/>
      <c r="IFM26" s="103"/>
      <c r="IFN26" s="103"/>
      <c r="IFO26" s="103"/>
      <c r="IFP26" s="103"/>
      <c r="IFQ26" s="103"/>
      <c r="IFR26" s="103"/>
      <c r="IFS26" s="103"/>
      <c r="IFT26" s="103"/>
      <c r="IFU26" s="103"/>
      <c r="IFV26" s="103"/>
      <c r="IFW26" s="103"/>
      <c r="IFX26" s="103"/>
      <c r="IFY26" s="103"/>
      <c r="IFZ26" s="103"/>
      <c r="IGA26" s="103"/>
      <c r="IGB26" s="103"/>
      <c r="IGC26" s="103"/>
      <c r="IGD26" s="103"/>
      <c r="IGE26" s="103"/>
      <c r="IGF26" s="103"/>
      <c r="IGG26" s="103"/>
      <c r="IGH26" s="103"/>
      <c r="IGI26" s="103"/>
      <c r="IGJ26" s="103"/>
      <c r="IGK26" s="103"/>
      <c r="IGL26" s="103"/>
      <c r="IGM26" s="103"/>
      <c r="IGN26" s="103"/>
      <c r="IGO26" s="103"/>
      <c r="IGP26" s="103"/>
      <c r="IGQ26" s="103"/>
      <c r="IGR26" s="103"/>
      <c r="IGS26" s="103"/>
      <c r="IGT26" s="103"/>
      <c r="IGU26" s="103"/>
      <c r="IGV26" s="103"/>
      <c r="IGW26" s="103"/>
      <c r="IGX26" s="103"/>
      <c r="IGY26" s="103"/>
      <c r="IGZ26" s="103"/>
      <c r="IHA26" s="103"/>
      <c r="IHB26" s="103"/>
      <c r="IHC26" s="103"/>
      <c r="IHD26" s="103"/>
      <c r="IHE26" s="103"/>
      <c r="IHF26" s="103"/>
      <c r="IHG26" s="103"/>
      <c r="IHH26" s="103"/>
      <c r="IHI26" s="103"/>
      <c r="IHJ26" s="103"/>
      <c r="IHK26" s="103"/>
      <c r="IHL26" s="103"/>
      <c r="IHM26" s="103"/>
      <c r="IHN26" s="103"/>
      <c r="IHO26" s="103"/>
      <c r="IHP26" s="103"/>
      <c r="IHQ26" s="103"/>
      <c r="IHR26" s="103"/>
      <c r="IHS26" s="103"/>
      <c r="IHT26" s="103"/>
      <c r="IHU26" s="103"/>
      <c r="IHV26" s="103"/>
      <c r="IHW26" s="103"/>
      <c r="IHX26" s="103"/>
      <c r="IHY26" s="103"/>
      <c r="IHZ26" s="103"/>
      <c r="IIA26" s="103"/>
      <c r="IIB26" s="103"/>
      <c r="IIC26" s="103"/>
      <c r="IID26" s="103"/>
      <c r="IIE26" s="103"/>
      <c r="IIF26" s="103"/>
      <c r="IIG26" s="103"/>
      <c r="IIH26" s="103"/>
      <c r="III26" s="103"/>
      <c r="IIJ26" s="103"/>
      <c r="IIK26" s="103"/>
      <c r="IIL26" s="103"/>
      <c r="IIM26" s="103"/>
      <c r="IIN26" s="103"/>
      <c r="IIO26" s="103"/>
      <c r="IIP26" s="103"/>
      <c r="IIQ26" s="103"/>
      <c r="IIR26" s="103"/>
      <c r="IIS26" s="103"/>
      <c r="IIT26" s="103"/>
      <c r="IIU26" s="103"/>
      <c r="IIV26" s="103"/>
      <c r="IIW26" s="103"/>
      <c r="IIX26" s="103"/>
      <c r="IIY26" s="103"/>
      <c r="IIZ26" s="103"/>
      <c r="IJA26" s="103"/>
      <c r="IJB26" s="103"/>
      <c r="IJC26" s="103"/>
      <c r="IJD26" s="103"/>
      <c r="IJE26" s="103"/>
      <c r="IJF26" s="103"/>
      <c r="IJG26" s="103"/>
      <c r="IJH26" s="103"/>
      <c r="IJI26" s="103"/>
      <c r="IJJ26" s="103"/>
      <c r="IJK26" s="103"/>
      <c r="IJL26" s="103"/>
      <c r="IJM26" s="103"/>
      <c r="IJN26" s="103"/>
      <c r="IJO26" s="103"/>
      <c r="IJP26" s="103"/>
      <c r="IJQ26" s="103"/>
      <c r="IJR26" s="103"/>
      <c r="IJS26" s="103"/>
      <c r="IJT26" s="103"/>
      <c r="IJU26" s="103"/>
      <c r="IJV26" s="103"/>
      <c r="IJW26" s="103"/>
      <c r="IJX26" s="103"/>
      <c r="IJY26" s="103"/>
      <c r="IJZ26" s="103"/>
      <c r="IKA26" s="103"/>
      <c r="IKB26" s="103"/>
      <c r="IKC26" s="103"/>
      <c r="IKD26" s="103"/>
      <c r="IKE26" s="103"/>
      <c r="IKF26" s="103"/>
      <c r="IKG26" s="103"/>
      <c r="IKH26" s="103"/>
      <c r="IKI26" s="103"/>
      <c r="IKJ26" s="103"/>
      <c r="IKK26" s="103"/>
      <c r="IKL26" s="103"/>
      <c r="IKM26" s="103"/>
      <c r="IKN26" s="103"/>
      <c r="IKO26" s="103"/>
      <c r="IKP26" s="103"/>
      <c r="IKQ26" s="103"/>
      <c r="IKR26" s="103"/>
      <c r="IKS26" s="103"/>
      <c r="IKT26" s="103"/>
      <c r="IKU26" s="103"/>
      <c r="IKV26" s="103"/>
      <c r="IKW26" s="103"/>
      <c r="IKX26" s="103"/>
      <c r="IKY26" s="103"/>
      <c r="IKZ26" s="103"/>
      <c r="ILA26" s="103"/>
      <c r="ILB26" s="103"/>
      <c r="ILC26" s="103"/>
      <c r="ILD26" s="103"/>
      <c r="ILE26" s="103"/>
      <c r="ILF26" s="103"/>
      <c r="ILG26" s="103"/>
      <c r="ILH26" s="103"/>
      <c r="ILI26" s="103"/>
      <c r="ILJ26" s="103"/>
      <c r="ILK26" s="103"/>
      <c r="ILL26" s="103"/>
      <c r="ILM26" s="103"/>
      <c r="ILN26" s="103"/>
      <c r="ILO26" s="103"/>
      <c r="ILP26" s="103"/>
      <c r="ILQ26" s="103"/>
      <c r="ILR26" s="103"/>
      <c r="ILS26" s="103"/>
      <c r="ILT26" s="103"/>
      <c r="ILU26" s="103"/>
      <c r="ILV26" s="103"/>
      <c r="ILW26" s="103"/>
      <c r="ILX26" s="103"/>
      <c r="ILY26" s="103"/>
      <c r="ILZ26" s="103"/>
      <c r="IMA26" s="103"/>
      <c r="IMB26" s="103"/>
      <c r="IMC26" s="103"/>
      <c r="IMD26" s="103"/>
      <c r="IME26" s="103"/>
      <c r="IMF26" s="103"/>
      <c r="IMG26" s="103"/>
      <c r="IMH26" s="103"/>
      <c r="IMI26" s="103"/>
      <c r="IMJ26" s="103"/>
      <c r="IMK26" s="103"/>
      <c r="IML26" s="103"/>
      <c r="IMM26" s="103"/>
      <c r="IMN26" s="103"/>
      <c r="IMO26" s="103"/>
      <c r="IMP26" s="103"/>
      <c r="IMQ26" s="103"/>
      <c r="IMR26" s="103"/>
      <c r="IMS26" s="103"/>
      <c r="IMT26" s="103"/>
      <c r="IMU26" s="103"/>
      <c r="IMV26" s="103"/>
      <c r="IMW26" s="103"/>
      <c r="IMX26" s="103"/>
      <c r="IMY26" s="103"/>
      <c r="IMZ26" s="103"/>
      <c r="INA26" s="103"/>
      <c r="INB26" s="103"/>
      <c r="INC26" s="103"/>
      <c r="IND26" s="103"/>
      <c r="INE26" s="103"/>
      <c r="INF26" s="103"/>
      <c r="ING26" s="103"/>
      <c r="INH26" s="103"/>
      <c r="INI26" s="103"/>
      <c r="INJ26" s="103"/>
      <c r="INK26" s="103"/>
      <c r="INL26" s="103"/>
      <c r="INM26" s="103"/>
      <c r="INN26" s="103"/>
      <c r="INO26" s="103"/>
      <c r="INP26" s="103"/>
      <c r="INQ26" s="103"/>
      <c r="INR26" s="103"/>
      <c r="INS26" s="103"/>
      <c r="INT26" s="103"/>
      <c r="INU26" s="103"/>
      <c r="INV26" s="103"/>
      <c r="INW26" s="103"/>
      <c r="INX26" s="103"/>
      <c r="INY26" s="103"/>
      <c r="INZ26" s="103"/>
      <c r="IOA26" s="103"/>
      <c r="IOB26" s="103"/>
      <c r="IOC26" s="103"/>
      <c r="IOD26" s="103"/>
      <c r="IOE26" s="103"/>
      <c r="IOF26" s="103"/>
      <c r="IOG26" s="103"/>
      <c r="IOH26" s="103"/>
      <c r="IOI26" s="103"/>
      <c r="IOJ26" s="103"/>
      <c r="IOK26" s="103"/>
      <c r="IOL26" s="103"/>
      <c r="IOM26" s="103"/>
      <c r="ION26" s="103"/>
      <c r="IOO26" s="103"/>
      <c r="IOP26" s="103"/>
      <c r="IOQ26" s="103"/>
      <c r="IOR26" s="103"/>
      <c r="IOS26" s="103"/>
      <c r="IOT26" s="103"/>
      <c r="IOU26" s="103"/>
      <c r="IOV26" s="103"/>
      <c r="IOW26" s="103"/>
      <c r="IOX26" s="103"/>
      <c r="IOY26" s="103"/>
      <c r="IOZ26" s="103"/>
      <c r="IPA26" s="103"/>
      <c r="IPB26" s="103"/>
      <c r="IPC26" s="103"/>
      <c r="IPD26" s="103"/>
      <c r="IPE26" s="103"/>
      <c r="IPF26" s="103"/>
      <c r="IPG26" s="103"/>
      <c r="IPH26" s="103"/>
      <c r="IPI26" s="103"/>
      <c r="IPJ26" s="103"/>
      <c r="IPK26" s="103"/>
      <c r="IPL26" s="103"/>
      <c r="IPM26" s="103"/>
      <c r="IPN26" s="103"/>
      <c r="IPO26" s="103"/>
      <c r="IPP26" s="103"/>
      <c r="IPQ26" s="103"/>
      <c r="IPR26" s="103"/>
      <c r="IPS26" s="103"/>
      <c r="IPT26" s="103"/>
      <c r="IPU26" s="103"/>
      <c r="IPV26" s="103"/>
      <c r="IPW26" s="103"/>
      <c r="IPX26" s="103"/>
      <c r="IPY26" s="103"/>
      <c r="IPZ26" s="103"/>
      <c r="IQA26" s="103"/>
      <c r="IQB26" s="103"/>
      <c r="IQC26" s="103"/>
      <c r="IQD26" s="103"/>
      <c r="IQE26" s="103"/>
      <c r="IQF26" s="103"/>
      <c r="IQG26" s="103"/>
      <c r="IQH26" s="103"/>
      <c r="IQI26" s="103"/>
      <c r="IQJ26" s="103"/>
      <c r="IQK26" s="103"/>
      <c r="IQL26" s="103"/>
      <c r="IQM26" s="103"/>
      <c r="IQN26" s="103"/>
      <c r="IQO26" s="103"/>
      <c r="IQP26" s="103"/>
      <c r="IQQ26" s="103"/>
      <c r="IQR26" s="103"/>
      <c r="IQS26" s="103"/>
      <c r="IQT26" s="103"/>
      <c r="IQU26" s="103"/>
      <c r="IQV26" s="103"/>
      <c r="IQW26" s="103"/>
      <c r="IQX26" s="103"/>
      <c r="IQY26" s="103"/>
      <c r="IQZ26" s="103"/>
      <c r="IRA26" s="103"/>
      <c r="IRB26" s="103"/>
      <c r="IRC26" s="103"/>
      <c r="IRD26" s="103"/>
      <c r="IRE26" s="103"/>
      <c r="IRF26" s="103"/>
      <c r="IRG26" s="103"/>
      <c r="IRH26" s="103"/>
      <c r="IRI26" s="103"/>
      <c r="IRJ26" s="103"/>
      <c r="IRK26" s="103"/>
      <c r="IRL26" s="103"/>
      <c r="IRM26" s="103"/>
      <c r="IRN26" s="103"/>
      <c r="IRO26" s="103"/>
      <c r="IRP26" s="103"/>
      <c r="IRQ26" s="103"/>
      <c r="IRR26" s="103"/>
      <c r="IRS26" s="103"/>
      <c r="IRT26" s="103"/>
      <c r="IRU26" s="103"/>
      <c r="IRV26" s="103"/>
      <c r="IRW26" s="103"/>
      <c r="IRX26" s="103"/>
      <c r="IRY26" s="103"/>
      <c r="IRZ26" s="103"/>
      <c r="ISA26" s="103"/>
      <c r="ISB26" s="103"/>
      <c r="ISC26" s="103"/>
      <c r="ISD26" s="103"/>
      <c r="ISE26" s="103"/>
      <c r="ISF26" s="103"/>
      <c r="ISG26" s="103"/>
      <c r="ISH26" s="103"/>
      <c r="ISI26" s="103"/>
      <c r="ISJ26" s="103"/>
      <c r="ISK26" s="103"/>
      <c r="ISL26" s="103"/>
      <c r="ISM26" s="103"/>
      <c r="ISN26" s="103"/>
      <c r="ISO26" s="103"/>
      <c r="ISP26" s="103"/>
      <c r="ISQ26" s="103"/>
      <c r="ISR26" s="103"/>
      <c r="ISS26" s="103"/>
      <c r="IST26" s="103"/>
      <c r="ISU26" s="103"/>
      <c r="ISV26" s="103"/>
      <c r="ISW26" s="103"/>
      <c r="ISX26" s="103"/>
      <c r="ISY26" s="103"/>
      <c r="ISZ26" s="103"/>
      <c r="ITA26" s="103"/>
      <c r="ITB26" s="103"/>
      <c r="ITC26" s="103"/>
      <c r="ITD26" s="103"/>
      <c r="ITE26" s="103"/>
      <c r="ITF26" s="103"/>
      <c r="ITG26" s="103"/>
      <c r="ITH26" s="103"/>
      <c r="ITI26" s="103"/>
      <c r="ITJ26" s="103"/>
      <c r="ITK26" s="103"/>
      <c r="ITL26" s="103"/>
      <c r="ITM26" s="103"/>
      <c r="ITN26" s="103"/>
      <c r="ITO26" s="103"/>
      <c r="ITP26" s="103"/>
      <c r="ITQ26" s="103"/>
      <c r="ITR26" s="103"/>
      <c r="ITS26" s="103"/>
      <c r="ITT26" s="103"/>
      <c r="ITU26" s="103"/>
      <c r="ITV26" s="103"/>
      <c r="ITW26" s="103"/>
      <c r="ITX26" s="103"/>
      <c r="ITY26" s="103"/>
      <c r="ITZ26" s="103"/>
      <c r="IUA26" s="103"/>
      <c r="IUB26" s="103"/>
      <c r="IUC26" s="103"/>
      <c r="IUD26" s="103"/>
      <c r="IUE26" s="103"/>
      <c r="IUF26" s="103"/>
      <c r="IUG26" s="103"/>
      <c r="IUH26" s="103"/>
      <c r="IUI26" s="103"/>
      <c r="IUJ26" s="103"/>
      <c r="IUK26" s="103"/>
      <c r="IUL26" s="103"/>
      <c r="IUM26" s="103"/>
      <c r="IUN26" s="103"/>
      <c r="IUO26" s="103"/>
      <c r="IUP26" s="103"/>
      <c r="IUQ26" s="103"/>
      <c r="IUR26" s="103"/>
      <c r="IUS26" s="103"/>
      <c r="IUT26" s="103"/>
      <c r="IUU26" s="103"/>
      <c r="IUV26" s="103"/>
      <c r="IUW26" s="103"/>
      <c r="IUX26" s="103"/>
      <c r="IUY26" s="103"/>
      <c r="IUZ26" s="103"/>
      <c r="IVA26" s="103"/>
      <c r="IVB26" s="103"/>
      <c r="IVC26" s="103"/>
      <c r="IVD26" s="103"/>
      <c r="IVE26" s="103"/>
      <c r="IVF26" s="103"/>
      <c r="IVG26" s="103"/>
      <c r="IVH26" s="103"/>
      <c r="IVI26" s="103"/>
      <c r="IVJ26" s="103"/>
      <c r="IVK26" s="103"/>
      <c r="IVL26" s="103"/>
      <c r="IVM26" s="103"/>
      <c r="IVN26" s="103"/>
      <c r="IVO26" s="103"/>
      <c r="IVP26" s="103"/>
      <c r="IVQ26" s="103"/>
      <c r="IVR26" s="103"/>
      <c r="IVS26" s="103"/>
      <c r="IVT26" s="103"/>
      <c r="IVU26" s="103"/>
      <c r="IVV26" s="103"/>
      <c r="IVW26" s="103"/>
      <c r="IVX26" s="103"/>
      <c r="IVY26" s="103"/>
      <c r="IVZ26" s="103"/>
      <c r="IWA26" s="103"/>
      <c r="IWB26" s="103"/>
      <c r="IWC26" s="103"/>
      <c r="IWD26" s="103"/>
      <c r="IWE26" s="103"/>
      <c r="IWF26" s="103"/>
      <c r="IWG26" s="103"/>
      <c r="IWH26" s="103"/>
      <c r="IWI26" s="103"/>
      <c r="IWJ26" s="103"/>
      <c r="IWK26" s="103"/>
      <c r="IWL26" s="103"/>
      <c r="IWM26" s="103"/>
      <c r="IWN26" s="103"/>
      <c r="IWO26" s="103"/>
      <c r="IWP26" s="103"/>
      <c r="IWQ26" s="103"/>
      <c r="IWR26" s="103"/>
      <c r="IWS26" s="103"/>
      <c r="IWT26" s="103"/>
      <c r="IWU26" s="103"/>
      <c r="IWV26" s="103"/>
      <c r="IWW26" s="103"/>
      <c r="IWX26" s="103"/>
      <c r="IWY26" s="103"/>
      <c r="IWZ26" s="103"/>
      <c r="IXA26" s="103"/>
      <c r="IXB26" s="103"/>
      <c r="IXC26" s="103"/>
      <c r="IXD26" s="103"/>
      <c r="IXE26" s="103"/>
      <c r="IXF26" s="103"/>
      <c r="IXG26" s="103"/>
      <c r="IXH26" s="103"/>
      <c r="IXI26" s="103"/>
      <c r="IXJ26" s="103"/>
      <c r="IXK26" s="103"/>
      <c r="IXL26" s="103"/>
      <c r="IXM26" s="103"/>
      <c r="IXN26" s="103"/>
      <c r="IXO26" s="103"/>
      <c r="IXP26" s="103"/>
      <c r="IXQ26" s="103"/>
      <c r="IXR26" s="103"/>
      <c r="IXS26" s="103"/>
      <c r="IXT26" s="103"/>
      <c r="IXU26" s="103"/>
      <c r="IXV26" s="103"/>
      <c r="IXW26" s="103"/>
      <c r="IXX26" s="103"/>
      <c r="IXY26" s="103"/>
      <c r="IXZ26" s="103"/>
      <c r="IYA26" s="103"/>
      <c r="IYB26" s="103"/>
      <c r="IYC26" s="103"/>
      <c r="IYD26" s="103"/>
      <c r="IYE26" s="103"/>
      <c r="IYF26" s="103"/>
      <c r="IYG26" s="103"/>
      <c r="IYH26" s="103"/>
      <c r="IYI26" s="103"/>
      <c r="IYJ26" s="103"/>
      <c r="IYK26" s="103"/>
      <c r="IYL26" s="103"/>
      <c r="IYM26" s="103"/>
      <c r="IYN26" s="103"/>
      <c r="IYO26" s="103"/>
      <c r="IYP26" s="103"/>
      <c r="IYQ26" s="103"/>
      <c r="IYR26" s="103"/>
      <c r="IYS26" s="103"/>
      <c r="IYT26" s="103"/>
      <c r="IYU26" s="103"/>
      <c r="IYV26" s="103"/>
      <c r="IYW26" s="103"/>
      <c r="IYX26" s="103"/>
      <c r="IYY26" s="103"/>
      <c r="IYZ26" s="103"/>
      <c r="IZA26" s="103"/>
      <c r="IZB26" s="103"/>
      <c r="IZC26" s="103"/>
      <c r="IZD26" s="103"/>
      <c r="IZE26" s="103"/>
      <c r="IZF26" s="103"/>
      <c r="IZG26" s="103"/>
      <c r="IZH26" s="103"/>
      <c r="IZI26" s="103"/>
      <c r="IZJ26" s="103"/>
      <c r="IZK26" s="103"/>
      <c r="IZL26" s="103"/>
      <c r="IZM26" s="103"/>
      <c r="IZN26" s="103"/>
      <c r="IZO26" s="103"/>
      <c r="IZP26" s="103"/>
      <c r="IZQ26" s="103"/>
      <c r="IZR26" s="103"/>
      <c r="IZS26" s="103"/>
      <c r="IZT26" s="103"/>
      <c r="IZU26" s="103"/>
      <c r="IZV26" s="103"/>
      <c r="IZW26" s="103"/>
      <c r="IZX26" s="103"/>
      <c r="IZY26" s="103"/>
      <c r="IZZ26" s="103"/>
      <c r="JAA26" s="103"/>
      <c r="JAB26" s="103"/>
      <c r="JAC26" s="103"/>
      <c r="JAD26" s="103"/>
      <c r="JAE26" s="103"/>
      <c r="JAF26" s="103"/>
      <c r="JAG26" s="103"/>
      <c r="JAH26" s="103"/>
      <c r="JAI26" s="103"/>
      <c r="JAJ26" s="103"/>
      <c r="JAK26" s="103"/>
      <c r="JAL26" s="103"/>
      <c r="JAM26" s="103"/>
      <c r="JAN26" s="103"/>
      <c r="JAO26" s="103"/>
      <c r="JAP26" s="103"/>
      <c r="JAQ26" s="103"/>
      <c r="JAR26" s="103"/>
      <c r="JAS26" s="103"/>
      <c r="JAT26" s="103"/>
      <c r="JAU26" s="103"/>
      <c r="JAV26" s="103"/>
      <c r="JAW26" s="103"/>
      <c r="JAX26" s="103"/>
      <c r="JAY26" s="103"/>
      <c r="JAZ26" s="103"/>
      <c r="JBA26" s="103"/>
      <c r="JBB26" s="103"/>
      <c r="JBC26" s="103"/>
      <c r="JBD26" s="103"/>
      <c r="JBE26" s="103"/>
      <c r="JBF26" s="103"/>
      <c r="JBG26" s="103"/>
      <c r="JBH26" s="103"/>
      <c r="JBI26" s="103"/>
      <c r="JBJ26" s="103"/>
      <c r="JBK26" s="103"/>
      <c r="JBL26" s="103"/>
      <c r="JBM26" s="103"/>
      <c r="JBN26" s="103"/>
      <c r="JBO26" s="103"/>
      <c r="JBP26" s="103"/>
      <c r="JBQ26" s="103"/>
      <c r="JBR26" s="103"/>
      <c r="JBS26" s="103"/>
      <c r="JBT26" s="103"/>
      <c r="JBU26" s="103"/>
      <c r="JBV26" s="103"/>
      <c r="JBW26" s="103"/>
      <c r="JBX26" s="103"/>
      <c r="JBY26" s="103"/>
      <c r="JBZ26" s="103"/>
      <c r="JCA26" s="103"/>
      <c r="JCB26" s="103"/>
      <c r="JCC26" s="103"/>
      <c r="JCD26" s="103"/>
      <c r="JCE26" s="103"/>
      <c r="JCF26" s="103"/>
      <c r="JCG26" s="103"/>
      <c r="JCH26" s="103"/>
      <c r="JCI26" s="103"/>
      <c r="JCJ26" s="103"/>
      <c r="JCK26" s="103"/>
      <c r="JCL26" s="103"/>
      <c r="JCM26" s="103"/>
      <c r="JCN26" s="103"/>
      <c r="JCO26" s="103"/>
      <c r="JCP26" s="103"/>
      <c r="JCQ26" s="103"/>
      <c r="JCR26" s="103"/>
      <c r="JCS26" s="103"/>
      <c r="JCT26" s="103"/>
      <c r="JCU26" s="103"/>
      <c r="JCV26" s="103"/>
      <c r="JCW26" s="103"/>
      <c r="JCX26" s="103"/>
      <c r="JCY26" s="103"/>
      <c r="JCZ26" s="103"/>
      <c r="JDA26" s="103"/>
      <c r="JDB26" s="103"/>
      <c r="JDC26" s="103"/>
      <c r="JDD26" s="103"/>
      <c r="JDE26" s="103"/>
      <c r="JDF26" s="103"/>
      <c r="JDG26" s="103"/>
      <c r="JDH26" s="103"/>
      <c r="JDI26" s="103"/>
      <c r="JDJ26" s="103"/>
      <c r="JDK26" s="103"/>
      <c r="JDL26" s="103"/>
      <c r="JDM26" s="103"/>
      <c r="JDN26" s="103"/>
      <c r="JDO26" s="103"/>
      <c r="JDP26" s="103"/>
      <c r="JDQ26" s="103"/>
      <c r="JDR26" s="103"/>
      <c r="JDS26" s="103"/>
      <c r="JDT26" s="103"/>
      <c r="JDU26" s="103"/>
      <c r="JDV26" s="103"/>
      <c r="JDW26" s="103"/>
      <c r="JDX26" s="103"/>
      <c r="JDY26" s="103"/>
      <c r="JDZ26" s="103"/>
      <c r="JEA26" s="103"/>
      <c r="JEB26" s="103"/>
      <c r="JEC26" s="103"/>
      <c r="JED26" s="103"/>
      <c r="JEE26" s="103"/>
      <c r="JEF26" s="103"/>
      <c r="JEG26" s="103"/>
      <c r="JEH26" s="103"/>
      <c r="JEI26" s="103"/>
      <c r="JEJ26" s="103"/>
      <c r="JEK26" s="103"/>
      <c r="JEL26" s="103"/>
      <c r="JEM26" s="103"/>
      <c r="JEN26" s="103"/>
      <c r="JEO26" s="103"/>
      <c r="JEP26" s="103"/>
      <c r="JEQ26" s="103"/>
      <c r="JER26" s="103"/>
      <c r="JES26" s="103"/>
      <c r="JET26" s="103"/>
      <c r="JEU26" s="103"/>
      <c r="JEV26" s="103"/>
      <c r="JEW26" s="103"/>
      <c r="JEX26" s="103"/>
      <c r="JEY26" s="103"/>
      <c r="JEZ26" s="103"/>
      <c r="JFA26" s="103"/>
      <c r="JFB26" s="103"/>
      <c r="JFC26" s="103"/>
      <c r="JFD26" s="103"/>
      <c r="JFE26" s="103"/>
      <c r="JFF26" s="103"/>
      <c r="JFG26" s="103"/>
      <c r="JFH26" s="103"/>
      <c r="JFI26" s="103"/>
      <c r="JFJ26" s="103"/>
      <c r="JFK26" s="103"/>
      <c r="JFL26" s="103"/>
      <c r="JFM26" s="103"/>
      <c r="JFN26" s="103"/>
      <c r="JFO26" s="103"/>
      <c r="JFP26" s="103"/>
      <c r="JFQ26" s="103"/>
      <c r="JFR26" s="103"/>
      <c r="JFS26" s="103"/>
      <c r="JFT26" s="103"/>
      <c r="JFU26" s="103"/>
      <c r="JFV26" s="103"/>
      <c r="JFW26" s="103"/>
      <c r="JFX26" s="103"/>
      <c r="JFY26" s="103"/>
      <c r="JFZ26" s="103"/>
      <c r="JGA26" s="103"/>
      <c r="JGB26" s="103"/>
      <c r="JGC26" s="103"/>
      <c r="JGD26" s="103"/>
      <c r="JGE26" s="103"/>
      <c r="JGF26" s="103"/>
      <c r="JGG26" s="103"/>
      <c r="JGH26" s="103"/>
      <c r="JGI26" s="103"/>
      <c r="JGJ26" s="103"/>
      <c r="JGK26" s="103"/>
      <c r="JGL26" s="103"/>
      <c r="JGM26" s="103"/>
      <c r="JGN26" s="103"/>
      <c r="JGO26" s="103"/>
      <c r="JGP26" s="103"/>
      <c r="JGQ26" s="103"/>
      <c r="JGR26" s="103"/>
      <c r="JGS26" s="103"/>
      <c r="JGT26" s="103"/>
      <c r="JGU26" s="103"/>
      <c r="JGV26" s="103"/>
      <c r="JGW26" s="103"/>
      <c r="JGX26" s="103"/>
      <c r="JGY26" s="103"/>
      <c r="JGZ26" s="103"/>
      <c r="JHA26" s="103"/>
      <c r="JHB26" s="103"/>
      <c r="JHC26" s="103"/>
      <c r="JHD26" s="103"/>
      <c r="JHE26" s="103"/>
      <c r="JHF26" s="103"/>
      <c r="JHG26" s="103"/>
      <c r="JHH26" s="103"/>
      <c r="JHI26" s="103"/>
      <c r="JHJ26" s="103"/>
      <c r="JHK26" s="103"/>
      <c r="JHL26" s="103"/>
      <c r="JHM26" s="103"/>
      <c r="JHN26" s="103"/>
      <c r="JHO26" s="103"/>
      <c r="JHP26" s="103"/>
      <c r="JHQ26" s="103"/>
      <c r="JHR26" s="103"/>
      <c r="JHS26" s="103"/>
      <c r="JHT26" s="103"/>
      <c r="JHU26" s="103"/>
      <c r="JHV26" s="103"/>
      <c r="JHW26" s="103"/>
      <c r="JHX26" s="103"/>
      <c r="JHY26" s="103"/>
      <c r="JHZ26" s="103"/>
      <c r="JIA26" s="103"/>
      <c r="JIB26" s="103"/>
      <c r="JIC26" s="103"/>
      <c r="JID26" s="103"/>
      <c r="JIE26" s="103"/>
      <c r="JIF26" s="103"/>
      <c r="JIG26" s="103"/>
      <c r="JIH26" s="103"/>
      <c r="JII26" s="103"/>
      <c r="JIJ26" s="103"/>
      <c r="JIK26" s="103"/>
      <c r="JIL26" s="103"/>
      <c r="JIM26" s="103"/>
      <c r="JIN26" s="103"/>
      <c r="JIO26" s="103"/>
      <c r="JIP26" s="103"/>
      <c r="JIQ26" s="103"/>
      <c r="JIR26" s="103"/>
      <c r="JIS26" s="103"/>
      <c r="JIT26" s="103"/>
      <c r="JIU26" s="103"/>
      <c r="JIV26" s="103"/>
      <c r="JIW26" s="103"/>
      <c r="JIX26" s="103"/>
      <c r="JIY26" s="103"/>
      <c r="JIZ26" s="103"/>
      <c r="JJA26" s="103"/>
      <c r="JJB26" s="103"/>
      <c r="JJC26" s="103"/>
      <c r="JJD26" s="103"/>
      <c r="JJE26" s="103"/>
      <c r="JJF26" s="103"/>
      <c r="JJG26" s="103"/>
      <c r="JJH26" s="103"/>
      <c r="JJI26" s="103"/>
      <c r="JJJ26" s="103"/>
      <c r="JJK26" s="103"/>
      <c r="JJL26" s="103"/>
      <c r="JJM26" s="103"/>
      <c r="JJN26" s="103"/>
      <c r="JJO26" s="103"/>
      <c r="JJP26" s="103"/>
      <c r="JJQ26" s="103"/>
      <c r="JJR26" s="103"/>
      <c r="JJS26" s="103"/>
      <c r="JJT26" s="103"/>
      <c r="JJU26" s="103"/>
      <c r="JJV26" s="103"/>
      <c r="JJW26" s="103"/>
      <c r="JJX26" s="103"/>
      <c r="JJY26" s="103"/>
      <c r="JJZ26" s="103"/>
      <c r="JKA26" s="103"/>
      <c r="JKB26" s="103"/>
      <c r="JKC26" s="103"/>
      <c r="JKD26" s="103"/>
      <c r="JKE26" s="103"/>
      <c r="JKF26" s="103"/>
      <c r="JKG26" s="103"/>
      <c r="JKH26" s="103"/>
      <c r="JKI26" s="103"/>
      <c r="JKJ26" s="103"/>
      <c r="JKK26" s="103"/>
      <c r="JKL26" s="103"/>
      <c r="JKM26" s="103"/>
      <c r="JKN26" s="103"/>
      <c r="JKO26" s="103"/>
      <c r="JKP26" s="103"/>
      <c r="JKQ26" s="103"/>
      <c r="JKR26" s="103"/>
      <c r="JKS26" s="103"/>
      <c r="JKT26" s="103"/>
      <c r="JKU26" s="103"/>
      <c r="JKV26" s="103"/>
      <c r="JKW26" s="103"/>
      <c r="JKX26" s="103"/>
      <c r="JKY26" s="103"/>
      <c r="JKZ26" s="103"/>
      <c r="JLA26" s="103"/>
      <c r="JLB26" s="103"/>
      <c r="JLC26" s="103"/>
      <c r="JLD26" s="103"/>
      <c r="JLE26" s="103"/>
      <c r="JLF26" s="103"/>
      <c r="JLG26" s="103"/>
      <c r="JLH26" s="103"/>
      <c r="JLI26" s="103"/>
      <c r="JLJ26" s="103"/>
      <c r="JLK26" s="103"/>
      <c r="JLL26" s="103"/>
      <c r="JLM26" s="103"/>
      <c r="JLN26" s="103"/>
      <c r="JLO26" s="103"/>
      <c r="JLP26" s="103"/>
      <c r="JLQ26" s="103"/>
      <c r="JLR26" s="103"/>
      <c r="JLS26" s="103"/>
      <c r="JLT26" s="103"/>
      <c r="JLU26" s="103"/>
      <c r="JLV26" s="103"/>
      <c r="JLW26" s="103"/>
      <c r="JLX26" s="103"/>
      <c r="JLY26" s="103"/>
      <c r="JLZ26" s="103"/>
      <c r="JMA26" s="103"/>
      <c r="JMB26" s="103"/>
      <c r="JMC26" s="103"/>
      <c r="JMD26" s="103"/>
      <c r="JME26" s="103"/>
      <c r="JMF26" s="103"/>
      <c r="JMG26" s="103"/>
      <c r="JMH26" s="103"/>
      <c r="JMI26" s="103"/>
      <c r="JMJ26" s="103"/>
      <c r="JMK26" s="103"/>
      <c r="JML26" s="103"/>
      <c r="JMM26" s="103"/>
      <c r="JMN26" s="103"/>
      <c r="JMO26" s="103"/>
      <c r="JMP26" s="103"/>
      <c r="JMQ26" s="103"/>
      <c r="JMR26" s="103"/>
      <c r="JMS26" s="103"/>
      <c r="JMT26" s="103"/>
      <c r="JMU26" s="103"/>
      <c r="JMV26" s="103"/>
      <c r="JMW26" s="103"/>
      <c r="JMX26" s="103"/>
      <c r="JMY26" s="103"/>
      <c r="JMZ26" s="103"/>
      <c r="JNA26" s="103"/>
      <c r="JNB26" s="103"/>
      <c r="JNC26" s="103"/>
      <c r="JND26" s="103"/>
      <c r="JNE26" s="103"/>
      <c r="JNF26" s="103"/>
      <c r="JNG26" s="103"/>
      <c r="JNH26" s="103"/>
      <c r="JNI26" s="103"/>
      <c r="JNJ26" s="103"/>
      <c r="JNK26" s="103"/>
      <c r="JNL26" s="103"/>
      <c r="JNM26" s="103"/>
      <c r="JNN26" s="103"/>
      <c r="JNO26" s="103"/>
      <c r="JNP26" s="103"/>
      <c r="JNQ26" s="103"/>
      <c r="JNR26" s="103"/>
      <c r="JNS26" s="103"/>
      <c r="JNT26" s="103"/>
      <c r="JNU26" s="103"/>
      <c r="JNV26" s="103"/>
      <c r="JNW26" s="103"/>
      <c r="JNX26" s="103"/>
      <c r="JNY26" s="103"/>
      <c r="JNZ26" s="103"/>
      <c r="JOA26" s="103"/>
      <c r="JOB26" s="103"/>
      <c r="JOC26" s="103"/>
      <c r="JOD26" s="103"/>
      <c r="JOE26" s="103"/>
      <c r="JOF26" s="103"/>
      <c r="JOG26" s="103"/>
      <c r="JOH26" s="103"/>
      <c r="JOI26" s="103"/>
      <c r="JOJ26" s="103"/>
      <c r="JOK26" s="103"/>
      <c r="JOL26" s="103"/>
      <c r="JOM26" s="103"/>
      <c r="JON26" s="103"/>
      <c r="JOO26" s="103"/>
      <c r="JOP26" s="103"/>
      <c r="JOQ26" s="103"/>
      <c r="JOR26" s="103"/>
      <c r="JOS26" s="103"/>
      <c r="JOT26" s="103"/>
      <c r="JOU26" s="103"/>
      <c r="JOV26" s="103"/>
      <c r="JOW26" s="103"/>
      <c r="JOX26" s="103"/>
      <c r="JOY26" s="103"/>
      <c r="JOZ26" s="103"/>
      <c r="JPA26" s="103"/>
      <c r="JPB26" s="103"/>
      <c r="JPC26" s="103"/>
      <c r="JPD26" s="103"/>
      <c r="JPE26" s="103"/>
      <c r="JPF26" s="103"/>
      <c r="JPG26" s="103"/>
      <c r="JPH26" s="103"/>
      <c r="JPI26" s="103"/>
      <c r="JPJ26" s="103"/>
      <c r="JPK26" s="103"/>
      <c r="JPL26" s="103"/>
      <c r="JPM26" s="103"/>
      <c r="JPN26" s="103"/>
      <c r="JPO26" s="103"/>
      <c r="JPP26" s="103"/>
      <c r="JPQ26" s="103"/>
      <c r="JPR26" s="103"/>
      <c r="JPS26" s="103"/>
      <c r="JPT26" s="103"/>
      <c r="JPU26" s="103"/>
      <c r="JPV26" s="103"/>
      <c r="JPW26" s="103"/>
      <c r="JPX26" s="103"/>
      <c r="JPY26" s="103"/>
      <c r="JPZ26" s="103"/>
      <c r="JQA26" s="103"/>
      <c r="JQB26" s="103"/>
      <c r="JQC26" s="103"/>
      <c r="JQD26" s="103"/>
      <c r="JQE26" s="103"/>
      <c r="JQF26" s="103"/>
      <c r="JQG26" s="103"/>
      <c r="JQH26" s="103"/>
      <c r="JQI26" s="103"/>
      <c r="JQJ26" s="103"/>
      <c r="JQK26" s="103"/>
      <c r="JQL26" s="103"/>
      <c r="JQM26" s="103"/>
      <c r="JQN26" s="103"/>
      <c r="JQO26" s="103"/>
      <c r="JQP26" s="103"/>
      <c r="JQQ26" s="103"/>
      <c r="JQR26" s="103"/>
      <c r="JQS26" s="103"/>
      <c r="JQT26" s="103"/>
      <c r="JQU26" s="103"/>
      <c r="JQV26" s="103"/>
      <c r="JQW26" s="103"/>
      <c r="JQX26" s="103"/>
      <c r="JQY26" s="103"/>
      <c r="JQZ26" s="103"/>
      <c r="JRA26" s="103"/>
      <c r="JRB26" s="103"/>
      <c r="JRC26" s="103"/>
      <c r="JRD26" s="103"/>
      <c r="JRE26" s="103"/>
      <c r="JRF26" s="103"/>
      <c r="JRG26" s="103"/>
      <c r="JRH26" s="103"/>
      <c r="JRI26" s="103"/>
      <c r="JRJ26" s="103"/>
      <c r="JRK26" s="103"/>
      <c r="JRL26" s="103"/>
      <c r="JRM26" s="103"/>
      <c r="JRN26" s="103"/>
      <c r="JRO26" s="103"/>
      <c r="JRP26" s="103"/>
      <c r="JRQ26" s="103"/>
      <c r="JRR26" s="103"/>
      <c r="JRS26" s="103"/>
      <c r="JRT26" s="103"/>
      <c r="JRU26" s="103"/>
      <c r="JRV26" s="103"/>
      <c r="JRW26" s="103"/>
      <c r="JRX26" s="103"/>
      <c r="JRY26" s="103"/>
      <c r="JRZ26" s="103"/>
      <c r="JSA26" s="103"/>
      <c r="JSB26" s="103"/>
      <c r="JSC26" s="103"/>
      <c r="JSD26" s="103"/>
      <c r="JSE26" s="103"/>
      <c r="JSF26" s="103"/>
      <c r="JSG26" s="103"/>
      <c r="JSH26" s="103"/>
      <c r="JSI26" s="103"/>
      <c r="JSJ26" s="103"/>
      <c r="JSK26" s="103"/>
      <c r="JSL26" s="103"/>
      <c r="JSM26" s="103"/>
      <c r="JSN26" s="103"/>
      <c r="JSO26" s="103"/>
      <c r="JSP26" s="103"/>
      <c r="JSQ26" s="103"/>
      <c r="JSR26" s="103"/>
      <c r="JSS26" s="103"/>
      <c r="JST26" s="103"/>
      <c r="JSU26" s="103"/>
      <c r="JSV26" s="103"/>
      <c r="JSW26" s="103"/>
      <c r="JSX26" s="103"/>
      <c r="JSY26" s="103"/>
      <c r="JSZ26" s="103"/>
      <c r="JTA26" s="103"/>
      <c r="JTB26" s="103"/>
      <c r="JTC26" s="103"/>
      <c r="JTD26" s="103"/>
      <c r="JTE26" s="103"/>
      <c r="JTF26" s="103"/>
      <c r="JTG26" s="103"/>
      <c r="JTH26" s="103"/>
      <c r="JTI26" s="103"/>
      <c r="JTJ26" s="103"/>
      <c r="JTK26" s="103"/>
      <c r="JTL26" s="103"/>
      <c r="JTM26" s="103"/>
      <c r="JTN26" s="103"/>
      <c r="JTO26" s="103"/>
      <c r="JTP26" s="103"/>
      <c r="JTQ26" s="103"/>
      <c r="JTR26" s="103"/>
      <c r="JTS26" s="103"/>
      <c r="JTT26" s="103"/>
      <c r="JTU26" s="103"/>
      <c r="JTV26" s="103"/>
      <c r="JTW26" s="103"/>
      <c r="JTX26" s="103"/>
      <c r="JTY26" s="103"/>
      <c r="JTZ26" s="103"/>
      <c r="JUA26" s="103"/>
      <c r="JUB26" s="103"/>
      <c r="JUC26" s="103"/>
      <c r="JUD26" s="103"/>
      <c r="JUE26" s="103"/>
      <c r="JUF26" s="103"/>
      <c r="JUG26" s="103"/>
      <c r="JUH26" s="103"/>
      <c r="JUI26" s="103"/>
      <c r="JUJ26" s="103"/>
      <c r="JUK26" s="103"/>
      <c r="JUL26" s="103"/>
      <c r="JUM26" s="103"/>
      <c r="JUN26" s="103"/>
      <c r="JUO26" s="103"/>
      <c r="JUP26" s="103"/>
      <c r="JUQ26" s="103"/>
      <c r="JUR26" s="103"/>
      <c r="JUS26" s="103"/>
      <c r="JUT26" s="103"/>
      <c r="JUU26" s="103"/>
      <c r="JUV26" s="103"/>
      <c r="JUW26" s="103"/>
      <c r="JUX26" s="103"/>
      <c r="JUY26" s="103"/>
      <c r="JUZ26" s="103"/>
      <c r="JVA26" s="103"/>
      <c r="JVB26" s="103"/>
      <c r="JVC26" s="103"/>
      <c r="JVD26" s="103"/>
      <c r="JVE26" s="103"/>
      <c r="JVF26" s="103"/>
      <c r="JVG26" s="103"/>
      <c r="JVH26" s="103"/>
      <c r="JVI26" s="103"/>
      <c r="JVJ26" s="103"/>
      <c r="JVK26" s="103"/>
      <c r="JVL26" s="103"/>
      <c r="JVM26" s="103"/>
      <c r="JVN26" s="103"/>
      <c r="JVO26" s="103"/>
      <c r="JVP26" s="103"/>
      <c r="JVQ26" s="103"/>
      <c r="JVR26" s="103"/>
      <c r="JVS26" s="103"/>
      <c r="JVT26" s="103"/>
      <c r="JVU26" s="103"/>
      <c r="JVV26" s="103"/>
      <c r="JVW26" s="103"/>
      <c r="JVX26" s="103"/>
      <c r="JVY26" s="103"/>
      <c r="JVZ26" s="103"/>
      <c r="JWA26" s="103"/>
      <c r="JWB26" s="103"/>
      <c r="JWC26" s="103"/>
      <c r="JWD26" s="103"/>
      <c r="JWE26" s="103"/>
      <c r="JWF26" s="103"/>
      <c r="JWG26" s="103"/>
      <c r="JWH26" s="103"/>
      <c r="JWI26" s="103"/>
      <c r="JWJ26" s="103"/>
      <c r="JWK26" s="103"/>
      <c r="JWL26" s="103"/>
      <c r="JWM26" s="103"/>
      <c r="JWN26" s="103"/>
      <c r="JWO26" s="103"/>
      <c r="JWP26" s="103"/>
      <c r="JWQ26" s="103"/>
      <c r="JWR26" s="103"/>
      <c r="JWS26" s="103"/>
      <c r="JWT26" s="103"/>
      <c r="JWU26" s="103"/>
      <c r="JWV26" s="103"/>
      <c r="JWW26" s="103"/>
      <c r="JWX26" s="103"/>
      <c r="JWY26" s="103"/>
      <c r="JWZ26" s="103"/>
      <c r="JXA26" s="103"/>
      <c r="JXB26" s="103"/>
      <c r="JXC26" s="103"/>
      <c r="JXD26" s="103"/>
      <c r="JXE26" s="103"/>
      <c r="JXF26" s="103"/>
      <c r="JXG26" s="103"/>
      <c r="JXH26" s="103"/>
      <c r="JXI26" s="103"/>
      <c r="JXJ26" s="103"/>
      <c r="JXK26" s="103"/>
      <c r="JXL26" s="103"/>
      <c r="JXM26" s="103"/>
      <c r="JXN26" s="103"/>
      <c r="JXO26" s="103"/>
      <c r="JXP26" s="103"/>
      <c r="JXQ26" s="103"/>
      <c r="JXR26" s="103"/>
      <c r="JXS26" s="103"/>
      <c r="JXT26" s="103"/>
      <c r="JXU26" s="103"/>
      <c r="JXV26" s="103"/>
      <c r="JXW26" s="103"/>
      <c r="JXX26" s="103"/>
      <c r="JXY26" s="103"/>
      <c r="JXZ26" s="103"/>
      <c r="JYA26" s="103"/>
      <c r="JYB26" s="103"/>
      <c r="JYC26" s="103"/>
      <c r="JYD26" s="103"/>
      <c r="JYE26" s="103"/>
      <c r="JYF26" s="103"/>
      <c r="JYG26" s="103"/>
      <c r="JYH26" s="103"/>
      <c r="JYI26" s="103"/>
      <c r="JYJ26" s="103"/>
      <c r="JYK26" s="103"/>
      <c r="JYL26" s="103"/>
      <c r="JYM26" s="103"/>
      <c r="JYN26" s="103"/>
      <c r="JYO26" s="103"/>
      <c r="JYP26" s="103"/>
      <c r="JYQ26" s="103"/>
      <c r="JYR26" s="103"/>
      <c r="JYS26" s="103"/>
      <c r="JYT26" s="103"/>
      <c r="JYU26" s="103"/>
      <c r="JYV26" s="103"/>
      <c r="JYW26" s="103"/>
      <c r="JYX26" s="103"/>
      <c r="JYY26" s="103"/>
      <c r="JYZ26" s="103"/>
      <c r="JZA26" s="103"/>
      <c r="JZB26" s="103"/>
      <c r="JZC26" s="103"/>
      <c r="JZD26" s="103"/>
      <c r="JZE26" s="103"/>
      <c r="JZF26" s="103"/>
      <c r="JZG26" s="103"/>
      <c r="JZH26" s="103"/>
      <c r="JZI26" s="103"/>
      <c r="JZJ26" s="103"/>
      <c r="JZK26" s="103"/>
      <c r="JZL26" s="103"/>
      <c r="JZM26" s="103"/>
      <c r="JZN26" s="103"/>
      <c r="JZO26" s="103"/>
      <c r="JZP26" s="103"/>
      <c r="JZQ26" s="103"/>
      <c r="JZR26" s="103"/>
      <c r="JZS26" s="103"/>
      <c r="JZT26" s="103"/>
      <c r="JZU26" s="103"/>
      <c r="JZV26" s="103"/>
      <c r="JZW26" s="103"/>
      <c r="JZX26" s="103"/>
      <c r="JZY26" s="103"/>
      <c r="JZZ26" s="103"/>
      <c r="KAA26" s="103"/>
      <c r="KAB26" s="103"/>
      <c r="KAC26" s="103"/>
      <c r="KAD26" s="103"/>
      <c r="KAE26" s="103"/>
      <c r="KAF26" s="103"/>
      <c r="KAG26" s="103"/>
      <c r="KAH26" s="103"/>
      <c r="KAI26" s="103"/>
      <c r="KAJ26" s="103"/>
      <c r="KAK26" s="103"/>
      <c r="KAL26" s="103"/>
      <c r="KAM26" s="103"/>
      <c r="KAN26" s="103"/>
      <c r="KAO26" s="103"/>
      <c r="KAP26" s="103"/>
      <c r="KAQ26" s="103"/>
      <c r="KAR26" s="103"/>
      <c r="KAS26" s="103"/>
      <c r="KAT26" s="103"/>
      <c r="KAU26" s="103"/>
      <c r="KAV26" s="103"/>
      <c r="KAW26" s="103"/>
      <c r="KAX26" s="103"/>
      <c r="KAY26" s="103"/>
      <c r="KAZ26" s="103"/>
      <c r="KBA26" s="103"/>
      <c r="KBB26" s="103"/>
      <c r="KBC26" s="103"/>
      <c r="KBD26" s="103"/>
      <c r="KBE26" s="103"/>
      <c r="KBF26" s="103"/>
      <c r="KBG26" s="103"/>
      <c r="KBH26" s="103"/>
      <c r="KBI26" s="103"/>
      <c r="KBJ26" s="103"/>
      <c r="KBK26" s="103"/>
      <c r="KBL26" s="103"/>
      <c r="KBM26" s="103"/>
      <c r="KBN26" s="103"/>
      <c r="KBO26" s="103"/>
      <c r="KBP26" s="103"/>
      <c r="KBQ26" s="103"/>
      <c r="KBR26" s="103"/>
      <c r="KBS26" s="103"/>
      <c r="KBT26" s="103"/>
      <c r="KBU26" s="103"/>
      <c r="KBV26" s="103"/>
      <c r="KBW26" s="103"/>
      <c r="KBX26" s="103"/>
      <c r="KBY26" s="103"/>
      <c r="KBZ26" s="103"/>
      <c r="KCA26" s="103"/>
      <c r="KCB26" s="103"/>
      <c r="KCC26" s="103"/>
      <c r="KCD26" s="103"/>
      <c r="KCE26" s="103"/>
      <c r="KCF26" s="103"/>
      <c r="KCG26" s="103"/>
      <c r="KCH26" s="103"/>
      <c r="KCI26" s="103"/>
      <c r="KCJ26" s="103"/>
      <c r="KCK26" s="103"/>
      <c r="KCL26" s="103"/>
      <c r="KCM26" s="103"/>
      <c r="KCN26" s="103"/>
      <c r="KCO26" s="103"/>
      <c r="KCP26" s="103"/>
      <c r="KCQ26" s="103"/>
      <c r="KCR26" s="103"/>
      <c r="KCS26" s="103"/>
      <c r="KCT26" s="103"/>
      <c r="KCU26" s="103"/>
      <c r="KCV26" s="103"/>
      <c r="KCW26" s="103"/>
      <c r="KCX26" s="103"/>
      <c r="KCY26" s="103"/>
      <c r="KCZ26" s="103"/>
      <c r="KDA26" s="103"/>
      <c r="KDB26" s="103"/>
      <c r="KDC26" s="103"/>
      <c r="KDD26" s="103"/>
      <c r="KDE26" s="103"/>
      <c r="KDF26" s="103"/>
      <c r="KDG26" s="103"/>
      <c r="KDH26" s="103"/>
      <c r="KDI26" s="103"/>
      <c r="KDJ26" s="103"/>
      <c r="KDK26" s="103"/>
      <c r="KDL26" s="103"/>
      <c r="KDM26" s="103"/>
      <c r="KDN26" s="103"/>
      <c r="KDO26" s="103"/>
      <c r="KDP26" s="103"/>
      <c r="KDQ26" s="103"/>
      <c r="KDR26" s="103"/>
      <c r="KDS26" s="103"/>
      <c r="KDT26" s="103"/>
      <c r="KDU26" s="103"/>
      <c r="KDV26" s="103"/>
      <c r="KDW26" s="103"/>
      <c r="KDX26" s="103"/>
      <c r="KDY26" s="103"/>
      <c r="KDZ26" s="103"/>
      <c r="KEA26" s="103"/>
      <c r="KEB26" s="103"/>
      <c r="KEC26" s="103"/>
      <c r="KED26" s="103"/>
      <c r="KEE26" s="103"/>
      <c r="KEF26" s="103"/>
      <c r="KEG26" s="103"/>
      <c r="KEH26" s="103"/>
      <c r="KEI26" s="103"/>
      <c r="KEJ26" s="103"/>
      <c r="KEK26" s="103"/>
      <c r="KEL26" s="103"/>
      <c r="KEM26" s="103"/>
      <c r="KEN26" s="103"/>
      <c r="KEO26" s="103"/>
      <c r="KEP26" s="103"/>
      <c r="KEQ26" s="103"/>
      <c r="KER26" s="103"/>
      <c r="KES26" s="103"/>
      <c r="KET26" s="103"/>
      <c r="KEU26" s="103"/>
      <c r="KEV26" s="103"/>
      <c r="KEW26" s="103"/>
      <c r="KEX26" s="103"/>
      <c r="KEY26" s="103"/>
      <c r="KEZ26" s="103"/>
      <c r="KFA26" s="103"/>
      <c r="KFB26" s="103"/>
      <c r="KFC26" s="103"/>
      <c r="KFD26" s="103"/>
      <c r="KFE26" s="103"/>
      <c r="KFF26" s="103"/>
      <c r="KFG26" s="103"/>
      <c r="KFH26" s="103"/>
      <c r="KFI26" s="103"/>
      <c r="KFJ26" s="103"/>
      <c r="KFK26" s="103"/>
      <c r="KFL26" s="103"/>
      <c r="KFM26" s="103"/>
      <c r="KFN26" s="103"/>
      <c r="KFO26" s="103"/>
      <c r="KFP26" s="103"/>
      <c r="KFQ26" s="103"/>
      <c r="KFR26" s="103"/>
      <c r="KFS26" s="103"/>
      <c r="KFT26" s="103"/>
      <c r="KFU26" s="103"/>
      <c r="KFV26" s="103"/>
      <c r="KFW26" s="103"/>
      <c r="KFX26" s="103"/>
      <c r="KFY26" s="103"/>
      <c r="KFZ26" s="103"/>
      <c r="KGA26" s="103"/>
      <c r="KGB26" s="103"/>
      <c r="KGC26" s="103"/>
      <c r="KGD26" s="103"/>
      <c r="KGE26" s="103"/>
      <c r="KGF26" s="103"/>
      <c r="KGG26" s="103"/>
      <c r="KGH26" s="103"/>
      <c r="KGI26" s="103"/>
      <c r="KGJ26" s="103"/>
      <c r="KGK26" s="103"/>
      <c r="KGL26" s="103"/>
      <c r="KGM26" s="103"/>
      <c r="KGN26" s="103"/>
      <c r="KGO26" s="103"/>
      <c r="KGP26" s="103"/>
      <c r="KGQ26" s="103"/>
      <c r="KGR26" s="103"/>
      <c r="KGS26" s="103"/>
      <c r="KGT26" s="103"/>
      <c r="KGU26" s="103"/>
      <c r="KGV26" s="103"/>
      <c r="KGW26" s="103"/>
      <c r="KGX26" s="103"/>
      <c r="KGY26" s="103"/>
      <c r="KGZ26" s="103"/>
      <c r="KHA26" s="103"/>
      <c r="KHB26" s="103"/>
      <c r="KHC26" s="103"/>
      <c r="KHD26" s="103"/>
      <c r="KHE26" s="103"/>
      <c r="KHF26" s="103"/>
      <c r="KHG26" s="103"/>
      <c r="KHH26" s="103"/>
      <c r="KHI26" s="103"/>
      <c r="KHJ26" s="103"/>
      <c r="KHK26" s="103"/>
      <c r="KHL26" s="103"/>
      <c r="KHM26" s="103"/>
      <c r="KHN26" s="103"/>
      <c r="KHO26" s="103"/>
      <c r="KHP26" s="103"/>
      <c r="KHQ26" s="103"/>
      <c r="KHR26" s="103"/>
      <c r="KHS26" s="103"/>
      <c r="KHT26" s="103"/>
      <c r="KHU26" s="103"/>
      <c r="KHV26" s="103"/>
      <c r="KHW26" s="103"/>
      <c r="KHX26" s="103"/>
      <c r="KHY26" s="103"/>
      <c r="KHZ26" s="103"/>
      <c r="KIA26" s="103"/>
      <c r="KIB26" s="103"/>
      <c r="KIC26" s="103"/>
      <c r="KID26" s="103"/>
      <c r="KIE26" s="103"/>
      <c r="KIF26" s="103"/>
      <c r="KIG26" s="103"/>
      <c r="KIH26" s="103"/>
      <c r="KII26" s="103"/>
      <c r="KIJ26" s="103"/>
      <c r="KIK26" s="103"/>
      <c r="KIL26" s="103"/>
      <c r="KIM26" s="103"/>
      <c r="KIN26" s="103"/>
      <c r="KIO26" s="103"/>
      <c r="KIP26" s="103"/>
      <c r="KIQ26" s="103"/>
      <c r="KIR26" s="103"/>
      <c r="KIS26" s="103"/>
      <c r="KIT26" s="103"/>
      <c r="KIU26" s="103"/>
      <c r="KIV26" s="103"/>
      <c r="KIW26" s="103"/>
      <c r="KIX26" s="103"/>
      <c r="KIY26" s="103"/>
      <c r="KIZ26" s="103"/>
      <c r="KJA26" s="103"/>
      <c r="KJB26" s="103"/>
      <c r="KJC26" s="103"/>
      <c r="KJD26" s="103"/>
      <c r="KJE26" s="103"/>
      <c r="KJF26" s="103"/>
      <c r="KJG26" s="103"/>
      <c r="KJH26" s="103"/>
      <c r="KJI26" s="103"/>
      <c r="KJJ26" s="103"/>
      <c r="KJK26" s="103"/>
      <c r="KJL26" s="103"/>
      <c r="KJM26" s="103"/>
      <c r="KJN26" s="103"/>
      <c r="KJO26" s="103"/>
      <c r="KJP26" s="103"/>
      <c r="KJQ26" s="103"/>
      <c r="KJR26" s="103"/>
      <c r="KJS26" s="103"/>
      <c r="KJT26" s="103"/>
      <c r="KJU26" s="103"/>
      <c r="KJV26" s="103"/>
      <c r="KJW26" s="103"/>
      <c r="KJX26" s="103"/>
      <c r="KJY26" s="103"/>
      <c r="KJZ26" s="103"/>
      <c r="KKA26" s="103"/>
      <c r="KKB26" s="103"/>
      <c r="KKC26" s="103"/>
      <c r="KKD26" s="103"/>
      <c r="KKE26" s="103"/>
      <c r="KKF26" s="103"/>
      <c r="KKG26" s="103"/>
      <c r="KKH26" s="103"/>
      <c r="KKI26" s="103"/>
      <c r="KKJ26" s="103"/>
      <c r="KKK26" s="103"/>
      <c r="KKL26" s="103"/>
      <c r="KKM26" s="103"/>
      <c r="KKN26" s="103"/>
      <c r="KKO26" s="103"/>
      <c r="KKP26" s="103"/>
      <c r="KKQ26" s="103"/>
      <c r="KKR26" s="103"/>
      <c r="KKS26" s="103"/>
      <c r="KKT26" s="103"/>
      <c r="KKU26" s="103"/>
      <c r="KKV26" s="103"/>
      <c r="KKW26" s="103"/>
      <c r="KKX26" s="103"/>
      <c r="KKY26" s="103"/>
      <c r="KKZ26" s="103"/>
      <c r="KLA26" s="103"/>
      <c r="KLB26" s="103"/>
      <c r="KLC26" s="103"/>
      <c r="KLD26" s="103"/>
      <c r="KLE26" s="103"/>
      <c r="KLF26" s="103"/>
      <c r="KLG26" s="103"/>
      <c r="KLH26" s="103"/>
      <c r="KLI26" s="103"/>
      <c r="KLJ26" s="103"/>
      <c r="KLK26" s="103"/>
      <c r="KLL26" s="103"/>
      <c r="KLM26" s="103"/>
      <c r="KLN26" s="103"/>
      <c r="KLO26" s="103"/>
      <c r="KLP26" s="103"/>
      <c r="KLQ26" s="103"/>
      <c r="KLR26" s="103"/>
      <c r="KLS26" s="103"/>
      <c r="KLT26" s="103"/>
      <c r="KLU26" s="103"/>
      <c r="KLV26" s="103"/>
      <c r="KLW26" s="103"/>
      <c r="KLX26" s="103"/>
      <c r="KLY26" s="103"/>
      <c r="KLZ26" s="103"/>
      <c r="KMA26" s="103"/>
      <c r="KMB26" s="103"/>
      <c r="KMC26" s="103"/>
      <c r="KMD26" s="103"/>
      <c r="KME26" s="103"/>
      <c r="KMF26" s="103"/>
      <c r="KMG26" s="103"/>
      <c r="KMH26" s="103"/>
      <c r="KMI26" s="103"/>
      <c r="KMJ26" s="103"/>
      <c r="KMK26" s="103"/>
      <c r="KML26" s="103"/>
      <c r="KMM26" s="103"/>
      <c r="KMN26" s="103"/>
      <c r="KMO26" s="103"/>
      <c r="KMP26" s="103"/>
      <c r="KMQ26" s="103"/>
      <c r="KMR26" s="103"/>
      <c r="KMS26" s="103"/>
      <c r="KMT26" s="103"/>
      <c r="KMU26" s="103"/>
      <c r="KMV26" s="103"/>
      <c r="KMW26" s="103"/>
      <c r="KMX26" s="103"/>
      <c r="KMY26" s="103"/>
      <c r="KMZ26" s="103"/>
      <c r="KNA26" s="103"/>
      <c r="KNB26" s="103"/>
      <c r="KNC26" s="103"/>
      <c r="KND26" s="103"/>
      <c r="KNE26" s="103"/>
      <c r="KNF26" s="103"/>
      <c r="KNG26" s="103"/>
      <c r="KNH26" s="103"/>
      <c r="KNI26" s="103"/>
      <c r="KNJ26" s="103"/>
      <c r="KNK26" s="103"/>
      <c r="KNL26" s="103"/>
      <c r="KNM26" s="103"/>
      <c r="KNN26" s="103"/>
      <c r="KNO26" s="103"/>
      <c r="KNP26" s="103"/>
      <c r="KNQ26" s="103"/>
      <c r="KNR26" s="103"/>
      <c r="KNS26" s="103"/>
      <c r="KNT26" s="103"/>
      <c r="KNU26" s="103"/>
      <c r="KNV26" s="103"/>
      <c r="KNW26" s="103"/>
      <c r="KNX26" s="103"/>
      <c r="KNY26" s="103"/>
      <c r="KNZ26" s="103"/>
      <c r="KOA26" s="103"/>
      <c r="KOB26" s="103"/>
      <c r="KOC26" s="103"/>
      <c r="KOD26" s="103"/>
      <c r="KOE26" s="103"/>
      <c r="KOF26" s="103"/>
      <c r="KOG26" s="103"/>
      <c r="KOH26" s="103"/>
      <c r="KOI26" s="103"/>
      <c r="KOJ26" s="103"/>
      <c r="KOK26" s="103"/>
      <c r="KOL26" s="103"/>
      <c r="KOM26" s="103"/>
      <c r="KON26" s="103"/>
      <c r="KOO26" s="103"/>
      <c r="KOP26" s="103"/>
      <c r="KOQ26" s="103"/>
      <c r="KOR26" s="103"/>
      <c r="KOS26" s="103"/>
      <c r="KOT26" s="103"/>
      <c r="KOU26" s="103"/>
      <c r="KOV26" s="103"/>
      <c r="KOW26" s="103"/>
      <c r="KOX26" s="103"/>
      <c r="KOY26" s="103"/>
      <c r="KOZ26" s="103"/>
      <c r="KPA26" s="103"/>
      <c r="KPB26" s="103"/>
      <c r="KPC26" s="103"/>
      <c r="KPD26" s="103"/>
      <c r="KPE26" s="103"/>
      <c r="KPF26" s="103"/>
      <c r="KPG26" s="103"/>
      <c r="KPH26" s="103"/>
      <c r="KPI26" s="103"/>
      <c r="KPJ26" s="103"/>
      <c r="KPK26" s="103"/>
      <c r="KPL26" s="103"/>
      <c r="KPM26" s="103"/>
      <c r="KPN26" s="103"/>
      <c r="KPO26" s="103"/>
      <c r="KPP26" s="103"/>
      <c r="KPQ26" s="103"/>
      <c r="KPR26" s="103"/>
      <c r="KPS26" s="103"/>
      <c r="KPT26" s="103"/>
      <c r="KPU26" s="103"/>
      <c r="KPV26" s="103"/>
      <c r="KPW26" s="103"/>
      <c r="KPX26" s="103"/>
      <c r="KPY26" s="103"/>
      <c r="KPZ26" s="103"/>
      <c r="KQA26" s="103"/>
      <c r="KQB26" s="103"/>
      <c r="KQC26" s="103"/>
      <c r="KQD26" s="103"/>
      <c r="KQE26" s="103"/>
      <c r="KQF26" s="103"/>
      <c r="KQG26" s="103"/>
      <c r="KQH26" s="103"/>
      <c r="KQI26" s="103"/>
      <c r="KQJ26" s="103"/>
      <c r="KQK26" s="103"/>
      <c r="KQL26" s="103"/>
      <c r="KQM26" s="103"/>
      <c r="KQN26" s="103"/>
      <c r="KQO26" s="103"/>
      <c r="KQP26" s="103"/>
      <c r="KQQ26" s="103"/>
      <c r="KQR26" s="103"/>
      <c r="KQS26" s="103"/>
      <c r="KQT26" s="103"/>
      <c r="KQU26" s="103"/>
      <c r="KQV26" s="103"/>
      <c r="KQW26" s="103"/>
      <c r="KQX26" s="103"/>
      <c r="KQY26" s="103"/>
      <c r="KQZ26" s="103"/>
      <c r="KRA26" s="103"/>
      <c r="KRB26" s="103"/>
      <c r="KRC26" s="103"/>
      <c r="KRD26" s="103"/>
      <c r="KRE26" s="103"/>
      <c r="KRF26" s="103"/>
      <c r="KRG26" s="103"/>
      <c r="KRH26" s="103"/>
      <c r="KRI26" s="103"/>
      <c r="KRJ26" s="103"/>
      <c r="KRK26" s="103"/>
      <c r="KRL26" s="103"/>
      <c r="KRM26" s="103"/>
      <c r="KRN26" s="103"/>
      <c r="KRO26" s="103"/>
      <c r="KRP26" s="103"/>
      <c r="KRQ26" s="103"/>
      <c r="KRR26" s="103"/>
      <c r="KRS26" s="103"/>
      <c r="KRT26" s="103"/>
      <c r="KRU26" s="103"/>
      <c r="KRV26" s="103"/>
      <c r="KRW26" s="103"/>
      <c r="KRX26" s="103"/>
      <c r="KRY26" s="103"/>
      <c r="KRZ26" s="103"/>
      <c r="KSA26" s="103"/>
      <c r="KSB26" s="103"/>
      <c r="KSC26" s="103"/>
      <c r="KSD26" s="103"/>
      <c r="KSE26" s="103"/>
      <c r="KSF26" s="103"/>
      <c r="KSG26" s="103"/>
      <c r="KSH26" s="103"/>
      <c r="KSI26" s="103"/>
      <c r="KSJ26" s="103"/>
      <c r="KSK26" s="103"/>
      <c r="KSL26" s="103"/>
      <c r="KSM26" s="103"/>
      <c r="KSN26" s="103"/>
      <c r="KSO26" s="103"/>
      <c r="KSP26" s="103"/>
      <c r="KSQ26" s="103"/>
      <c r="KSR26" s="103"/>
      <c r="KSS26" s="103"/>
      <c r="KST26" s="103"/>
      <c r="KSU26" s="103"/>
      <c r="KSV26" s="103"/>
      <c r="KSW26" s="103"/>
      <c r="KSX26" s="103"/>
      <c r="KSY26" s="103"/>
      <c r="KSZ26" s="103"/>
      <c r="KTA26" s="103"/>
      <c r="KTB26" s="103"/>
      <c r="KTC26" s="103"/>
      <c r="KTD26" s="103"/>
      <c r="KTE26" s="103"/>
      <c r="KTF26" s="103"/>
      <c r="KTG26" s="103"/>
      <c r="KTH26" s="103"/>
      <c r="KTI26" s="103"/>
      <c r="KTJ26" s="103"/>
      <c r="KTK26" s="103"/>
      <c r="KTL26" s="103"/>
      <c r="KTM26" s="103"/>
      <c r="KTN26" s="103"/>
      <c r="KTO26" s="103"/>
      <c r="KTP26" s="103"/>
      <c r="KTQ26" s="103"/>
      <c r="KTR26" s="103"/>
      <c r="KTS26" s="103"/>
      <c r="KTT26" s="103"/>
      <c r="KTU26" s="103"/>
      <c r="KTV26" s="103"/>
      <c r="KTW26" s="103"/>
      <c r="KTX26" s="103"/>
      <c r="KTY26" s="103"/>
      <c r="KTZ26" s="103"/>
      <c r="KUA26" s="103"/>
      <c r="KUB26" s="103"/>
      <c r="KUC26" s="103"/>
      <c r="KUD26" s="103"/>
      <c r="KUE26" s="103"/>
      <c r="KUF26" s="103"/>
      <c r="KUG26" s="103"/>
      <c r="KUH26" s="103"/>
      <c r="KUI26" s="103"/>
      <c r="KUJ26" s="103"/>
      <c r="KUK26" s="103"/>
      <c r="KUL26" s="103"/>
      <c r="KUM26" s="103"/>
      <c r="KUN26" s="103"/>
      <c r="KUO26" s="103"/>
      <c r="KUP26" s="103"/>
      <c r="KUQ26" s="103"/>
      <c r="KUR26" s="103"/>
      <c r="KUS26" s="103"/>
      <c r="KUT26" s="103"/>
      <c r="KUU26" s="103"/>
      <c r="KUV26" s="103"/>
      <c r="KUW26" s="103"/>
      <c r="KUX26" s="103"/>
      <c r="KUY26" s="103"/>
      <c r="KUZ26" s="103"/>
      <c r="KVA26" s="103"/>
      <c r="KVB26" s="103"/>
      <c r="KVC26" s="103"/>
      <c r="KVD26" s="103"/>
      <c r="KVE26" s="103"/>
      <c r="KVF26" s="103"/>
      <c r="KVG26" s="103"/>
      <c r="KVH26" s="103"/>
      <c r="KVI26" s="103"/>
      <c r="KVJ26" s="103"/>
      <c r="KVK26" s="103"/>
      <c r="KVL26" s="103"/>
      <c r="KVM26" s="103"/>
      <c r="KVN26" s="103"/>
      <c r="KVO26" s="103"/>
      <c r="KVP26" s="103"/>
      <c r="KVQ26" s="103"/>
      <c r="KVR26" s="103"/>
      <c r="KVS26" s="103"/>
      <c r="KVT26" s="103"/>
      <c r="KVU26" s="103"/>
      <c r="KVV26" s="103"/>
      <c r="KVW26" s="103"/>
      <c r="KVX26" s="103"/>
      <c r="KVY26" s="103"/>
      <c r="KVZ26" s="103"/>
      <c r="KWA26" s="103"/>
      <c r="KWB26" s="103"/>
      <c r="KWC26" s="103"/>
      <c r="KWD26" s="103"/>
      <c r="KWE26" s="103"/>
      <c r="KWF26" s="103"/>
      <c r="KWG26" s="103"/>
      <c r="KWH26" s="103"/>
      <c r="KWI26" s="103"/>
      <c r="KWJ26" s="103"/>
      <c r="KWK26" s="103"/>
      <c r="KWL26" s="103"/>
      <c r="KWM26" s="103"/>
      <c r="KWN26" s="103"/>
      <c r="KWO26" s="103"/>
      <c r="KWP26" s="103"/>
      <c r="KWQ26" s="103"/>
      <c r="KWR26" s="103"/>
      <c r="KWS26" s="103"/>
      <c r="KWT26" s="103"/>
      <c r="KWU26" s="103"/>
      <c r="KWV26" s="103"/>
      <c r="KWW26" s="103"/>
      <c r="KWX26" s="103"/>
      <c r="KWY26" s="103"/>
      <c r="KWZ26" s="103"/>
      <c r="KXA26" s="103"/>
      <c r="KXB26" s="103"/>
      <c r="KXC26" s="103"/>
      <c r="KXD26" s="103"/>
      <c r="KXE26" s="103"/>
      <c r="KXF26" s="103"/>
      <c r="KXG26" s="103"/>
      <c r="KXH26" s="103"/>
      <c r="KXI26" s="103"/>
      <c r="KXJ26" s="103"/>
      <c r="KXK26" s="103"/>
      <c r="KXL26" s="103"/>
      <c r="KXM26" s="103"/>
      <c r="KXN26" s="103"/>
      <c r="KXO26" s="103"/>
      <c r="KXP26" s="103"/>
      <c r="KXQ26" s="103"/>
      <c r="KXR26" s="103"/>
      <c r="KXS26" s="103"/>
      <c r="KXT26" s="103"/>
      <c r="KXU26" s="103"/>
      <c r="KXV26" s="103"/>
      <c r="KXW26" s="103"/>
      <c r="KXX26" s="103"/>
      <c r="KXY26" s="103"/>
      <c r="KXZ26" s="103"/>
      <c r="KYA26" s="103"/>
      <c r="KYB26" s="103"/>
      <c r="KYC26" s="103"/>
      <c r="KYD26" s="103"/>
      <c r="KYE26" s="103"/>
      <c r="KYF26" s="103"/>
      <c r="KYG26" s="103"/>
      <c r="KYH26" s="103"/>
      <c r="KYI26" s="103"/>
      <c r="KYJ26" s="103"/>
      <c r="KYK26" s="103"/>
      <c r="KYL26" s="103"/>
      <c r="KYM26" s="103"/>
      <c r="KYN26" s="103"/>
      <c r="KYO26" s="103"/>
      <c r="KYP26" s="103"/>
      <c r="KYQ26" s="103"/>
      <c r="KYR26" s="103"/>
      <c r="KYS26" s="103"/>
      <c r="KYT26" s="103"/>
      <c r="KYU26" s="103"/>
      <c r="KYV26" s="103"/>
      <c r="KYW26" s="103"/>
      <c r="KYX26" s="103"/>
      <c r="KYY26" s="103"/>
      <c r="KYZ26" s="103"/>
      <c r="KZA26" s="103"/>
      <c r="KZB26" s="103"/>
      <c r="KZC26" s="103"/>
      <c r="KZD26" s="103"/>
      <c r="KZE26" s="103"/>
      <c r="KZF26" s="103"/>
      <c r="KZG26" s="103"/>
      <c r="KZH26" s="103"/>
      <c r="KZI26" s="103"/>
      <c r="KZJ26" s="103"/>
      <c r="KZK26" s="103"/>
      <c r="KZL26" s="103"/>
      <c r="KZM26" s="103"/>
      <c r="KZN26" s="103"/>
      <c r="KZO26" s="103"/>
      <c r="KZP26" s="103"/>
      <c r="KZQ26" s="103"/>
      <c r="KZR26" s="103"/>
      <c r="KZS26" s="103"/>
      <c r="KZT26" s="103"/>
      <c r="KZU26" s="103"/>
      <c r="KZV26" s="103"/>
      <c r="KZW26" s="103"/>
      <c r="KZX26" s="103"/>
      <c r="KZY26" s="103"/>
      <c r="KZZ26" s="103"/>
      <c r="LAA26" s="103"/>
      <c r="LAB26" s="103"/>
      <c r="LAC26" s="103"/>
      <c r="LAD26" s="103"/>
      <c r="LAE26" s="103"/>
      <c r="LAF26" s="103"/>
      <c r="LAG26" s="103"/>
      <c r="LAH26" s="103"/>
      <c r="LAI26" s="103"/>
      <c r="LAJ26" s="103"/>
      <c r="LAK26" s="103"/>
      <c r="LAL26" s="103"/>
      <c r="LAM26" s="103"/>
      <c r="LAN26" s="103"/>
      <c r="LAO26" s="103"/>
      <c r="LAP26" s="103"/>
      <c r="LAQ26" s="103"/>
      <c r="LAR26" s="103"/>
      <c r="LAS26" s="103"/>
      <c r="LAT26" s="103"/>
      <c r="LAU26" s="103"/>
      <c r="LAV26" s="103"/>
      <c r="LAW26" s="103"/>
      <c r="LAX26" s="103"/>
      <c r="LAY26" s="103"/>
      <c r="LAZ26" s="103"/>
      <c r="LBA26" s="103"/>
      <c r="LBB26" s="103"/>
      <c r="LBC26" s="103"/>
      <c r="LBD26" s="103"/>
      <c r="LBE26" s="103"/>
      <c r="LBF26" s="103"/>
      <c r="LBG26" s="103"/>
      <c r="LBH26" s="103"/>
      <c r="LBI26" s="103"/>
      <c r="LBJ26" s="103"/>
      <c r="LBK26" s="103"/>
      <c r="LBL26" s="103"/>
      <c r="LBM26" s="103"/>
      <c r="LBN26" s="103"/>
      <c r="LBO26" s="103"/>
      <c r="LBP26" s="103"/>
      <c r="LBQ26" s="103"/>
      <c r="LBR26" s="103"/>
      <c r="LBS26" s="103"/>
      <c r="LBT26" s="103"/>
      <c r="LBU26" s="103"/>
      <c r="LBV26" s="103"/>
      <c r="LBW26" s="103"/>
      <c r="LBX26" s="103"/>
      <c r="LBY26" s="103"/>
      <c r="LBZ26" s="103"/>
      <c r="LCA26" s="103"/>
      <c r="LCB26" s="103"/>
      <c r="LCC26" s="103"/>
      <c r="LCD26" s="103"/>
      <c r="LCE26" s="103"/>
      <c r="LCF26" s="103"/>
      <c r="LCG26" s="103"/>
      <c r="LCH26" s="103"/>
      <c r="LCI26" s="103"/>
      <c r="LCJ26" s="103"/>
      <c r="LCK26" s="103"/>
      <c r="LCL26" s="103"/>
      <c r="LCM26" s="103"/>
      <c r="LCN26" s="103"/>
      <c r="LCO26" s="103"/>
      <c r="LCP26" s="103"/>
      <c r="LCQ26" s="103"/>
      <c r="LCR26" s="103"/>
      <c r="LCS26" s="103"/>
      <c r="LCT26" s="103"/>
      <c r="LCU26" s="103"/>
      <c r="LCV26" s="103"/>
      <c r="LCW26" s="103"/>
      <c r="LCX26" s="103"/>
      <c r="LCY26" s="103"/>
      <c r="LCZ26" s="103"/>
      <c r="LDA26" s="103"/>
      <c r="LDB26" s="103"/>
      <c r="LDC26" s="103"/>
      <c r="LDD26" s="103"/>
      <c r="LDE26" s="103"/>
      <c r="LDF26" s="103"/>
      <c r="LDG26" s="103"/>
      <c r="LDH26" s="103"/>
      <c r="LDI26" s="103"/>
      <c r="LDJ26" s="103"/>
      <c r="LDK26" s="103"/>
      <c r="LDL26" s="103"/>
      <c r="LDM26" s="103"/>
      <c r="LDN26" s="103"/>
      <c r="LDO26" s="103"/>
      <c r="LDP26" s="103"/>
      <c r="LDQ26" s="103"/>
      <c r="LDR26" s="103"/>
      <c r="LDS26" s="103"/>
      <c r="LDT26" s="103"/>
      <c r="LDU26" s="103"/>
      <c r="LDV26" s="103"/>
      <c r="LDW26" s="103"/>
      <c r="LDX26" s="103"/>
      <c r="LDY26" s="103"/>
      <c r="LDZ26" s="103"/>
      <c r="LEA26" s="103"/>
      <c r="LEB26" s="103"/>
      <c r="LEC26" s="103"/>
      <c r="LED26" s="103"/>
      <c r="LEE26" s="103"/>
      <c r="LEF26" s="103"/>
      <c r="LEG26" s="103"/>
      <c r="LEH26" s="103"/>
      <c r="LEI26" s="103"/>
      <c r="LEJ26" s="103"/>
      <c r="LEK26" s="103"/>
      <c r="LEL26" s="103"/>
      <c r="LEM26" s="103"/>
      <c r="LEN26" s="103"/>
      <c r="LEO26" s="103"/>
      <c r="LEP26" s="103"/>
      <c r="LEQ26" s="103"/>
      <c r="LER26" s="103"/>
      <c r="LES26" s="103"/>
      <c r="LET26" s="103"/>
      <c r="LEU26" s="103"/>
      <c r="LEV26" s="103"/>
      <c r="LEW26" s="103"/>
      <c r="LEX26" s="103"/>
      <c r="LEY26" s="103"/>
      <c r="LEZ26" s="103"/>
      <c r="LFA26" s="103"/>
      <c r="LFB26" s="103"/>
      <c r="LFC26" s="103"/>
      <c r="LFD26" s="103"/>
      <c r="LFE26" s="103"/>
      <c r="LFF26" s="103"/>
      <c r="LFG26" s="103"/>
      <c r="LFH26" s="103"/>
      <c r="LFI26" s="103"/>
      <c r="LFJ26" s="103"/>
      <c r="LFK26" s="103"/>
      <c r="LFL26" s="103"/>
      <c r="LFM26" s="103"/>
      <c r="LFN26" s="103"/>
      <c r="LFO26" s="103"/>
      <c r="LFP26" s="103"/>
      <c r="LFQ26" s="103"/>
      <c r="LFR26" s="103"/>
      <c r="LFS26" s="103"/>
      <c r="LFT26" s="103"/>
      <c r="LFU26" s="103"/>
      <c r="LFV26" s="103"/>
      <c r="LFW26" s="103"/>
      <c r="LFX26" s="103"/>
      <c r="LFY26" s="103"/>
      <c r="LFZ26" s="103"/>
      <c r="LGA26" s="103"/>
      <c r="LGB26" s="103"/>
      <c r="LGC26" s="103"/>
      <c r="LGD26" s="103"/>
      <c r="LGE26" s="103"/>
      <c r="LGF26" s="103"/>
      <c r="LGG26" s="103"/>
      <c r="LGH26" s="103"/>
      <c r="LGI26" s="103"/>
      <c r="LGJ26" s="103"/>
      <c r="LGK26" s="103"/>
      <c r="LGL26" s="103"/>
      <c r="LGM26" s="103"/>
      <c r="LGN26" s="103"/>
      <c r="LGO26" s="103"/>
      <c r="LGP26" s="103"/>
      <c r="LGQ26" s="103"/>
      <c r="LGR26" s="103"/>
      <c r="LGS26" s="103"/>
      <c r="LGT26" s="103"/>
      <c r="LGU26" s="103"/>
      <c r="LGV26" s="103"/>
      <c r="LGW26" s="103"/>
      <c r="LGX26" s="103"/>
      <c r="LGY26" s="103"/>
      <c r="LGZ26" s="103"/>
      <c r="LHA26" s="103"/>
      <c r="LHB26" s="103"/>
      <c r="LHC26" s="103"/>
      <c r="LHD26" s="103"/>
      <c r="LHE26" s="103"/>
      <c r="LHF26" s="103"/>
      <c r="LHG26" s="103"/>
      <c r="LHH26" s="103"/>
      <c r="LHI26" s="103"/>
      <c r="LHJ26" s="103"/>
      <c r="LHK26" s="103"/>
      <c r="LHL26" s="103"/>
      <c r="LHM26" s="103"/>
      <c r="LHN26" s="103"/>
      <c r="LHO26" s="103"/>
      <c r="LHP26" s="103"/>
      <c r="LHQ26" s="103"/>
      <c r="LHR26" s="103"/>
      <c r="LHS26" s="103"/>
      <c r="LHT26" s="103"/>
      <c r="LHU26" s="103"/>
      <c r="LHV26" s="103"/>
      <c r="LHW26" s="103"/>
      <c r="LHX26" s="103"/>
      <c r="LHY26" s="103"/>
      <c r="LHZ26" s="103"/>
      <c r="LIA26" s="103"/>
      <c r="LIB26" s="103"/>
      <c r="LIC26" s="103"/>
      <c r="LID26" s="103"/>
      <c r="LIE26" s="103"/>
      <c r="LIF26" s="103"/>
      <c r="LIG26" s="103"/>
      <c r="LIH26" s="103"/>
      <c r="LII26" s="103"/>
      <c r="LIJ26" s="103"/>
      <c r="LIK26" s="103"/>
      <c r="LIL26" s="103"/>
      <c r="LIM26" s="103"/>
      <c r="LIN26" s="103"/>
      <c r="LIO26" s="103"/>
      <c r="LIP26" s="103"/>
      <c r="LIQ26" s="103"/>
      <c r="LIR26" s="103"/>
      <c r="LIS26" s="103"/>
      <c r="LIT26" s="103"/>
      <c r="LIU26" s="103"/>
      <c r="LIV26" s="103"/>
      <c r="LIW26" s="103"/>
      <c r="LIX26" s="103"/>
      <c r="LIY26" s="103"/>
      <c r="LIZ26" s="103"/>
      <c r="LJA26" s="103"/>
      <c r="LJB26" s="103"/>
      <c r="LJC26" s="103"/>
      <c r="LJD26" s="103"/>
      <c r="LJE26" s="103"/>
      <c r="LJF26" s="103"/>
      <c r="LJG26" s="103"/>
      <c r="LJH26" s="103"/>
      <c r="LJI26" s="103"/>
      <c r="LJJ26" s="103"/>
      <c r="LJK26" s="103"/>
      <c r="LJL26" s="103"/>
      <c r="LJM26" s="103"/>
      <c r="LJN26" s="103"/>
      <c r="LJO26" s="103"/>
      <c r="LJP26" s="103"/>
      <c r="LJQ26" s="103"/>
      <c r="LJR26" s="103"/>
      <c r="LJS26" s="103"/>
      <c r="LJT26" s="103"/>
      <c r="LJU26" s="103"/>
      <c r="LJV26" s="103"/>
      <c r="LJW26" s="103"/>
      <c r="LJX26" s="103"/>
      <c r="LJY26" s="103"/>
      <c r="LJZ26" s="103"/>
      <c r="LKA26" s="103"/>
      <c r="LKB26" s="103"/>
      <c r="LKC26" s="103"/>
      <c r="LKD26" s="103"/>
      <c r="LKE26" s="103"/>
      <c r="LKF26" s="103"/>
      <c r="LKG26" s="103"/>
      <c r="LKH26" s="103"/>
      <c r="LKI26" s="103"/>
      <c r="LKJ26" s="103"/>
      <c r="LKK26" s="103"/>
      <c r="LKL26" s="103"/>
      <c r="LKM26" s="103"/>
      <c r="LKN26" s="103"/>
      <c r="LKO26" s="103"/>
      <c r="LKP26" s="103"/>
      <c r="LKQ26" s="103"/>
      <c r="LKR26" s="103"/>
      <c r="LKS26" s="103"/>
      <c r="LKT26" s="103"/>
      <c r="LKU26" s="103"/>
      <c r="LKV26" s="103"/>
      <c r="LKW26" s="103"/>
      <c r="LKX26" s="103"/>
      <c r="LKY26" s="103"/>
      <c r="LKZ26" s="103"/>
      <c r="LLA26" s="103"/>
      <c r="LLB26" s="103"/>
      <c r="LLC26" s="103"/>
      <c r="LLD26" s="103"/>
      <c r="LLE26" s="103"/>
      <c r="LLF26" s="103"/>
      <c r="LLG26" s="103"/>
      <c r="LLH26" s="103"/>
      <c r="LLI26" s="103"/>
      <c r="LLJ26" s="103"/>
      <c r="LLK26" s="103"/>
      <c r="LLL26" s="103"/>
      <c r="LLM26" s="103"/>
      <c r="LLN26" s="103"/>
      <c r="LLO26" s="103"/>
      <c r="LLP26" s="103"/>
      <c r="LLQ26" s="103"/>
      <c r="LLR26" s="103"/>
      <c r="LLS26" s="103"/>
      <c r="LLT26" s="103"/>
      <c r="LLU26" s="103"/>
      <c r="LLV26" s="103"/>
      <c r="LLW26" s="103"/>
      <c r="LLX26" s="103"/>
      <c r="LLY26" s="103"/>
      <c r="LLZ26" s="103"/>
      <c r="LMA26" s="103"/>
      <c r="LMB26" s="103"/>
      <c r="LMC26" s="103"/>
      <c r="LMD26" s="103"/>
      <c r="LME26" s="103"/>
      <c r="LMF26" s="103"/>
      <c r="LMG26" s="103"/>
      <c r="LMH26" s="103"/>
      <c r="LMI26" s="103"/>
      <c r="LMJ26" s="103"/>
      <c r="LMK26" s="103"/>
      <c r="LML26" s="103"/>
      <c r="LMM26" s="103"/>
      <c r="LMN26" s="103"/>
      <c r="LMO26" s="103"/>
      <c r="LMP26" s="103"/>
      <c r="LMQ26" s="103"/>
      <c r="LMR26" s="103"/>
      <c r="LMS26" s="103"/>
      <c r="LMT26" s="103"/>
      <c r="LMU26" s="103"/>
      <c r="LMV26" s="103"/>
      <c r="LMW26" s="103"/>
      <c r="LMX26" s="103"/>
      <c r="LMY26" s="103"/>
      <c r="LMZ26" s="103"/>
      <c r="LNA26" s="103"/>
      <c r="LNB26" s="103"/>
      <c r="LNC26" s="103"/>
      <c r="LND26" s="103"/>
      <c r="LNE26" s="103"/>
      <c r="LNF26" s="103"/>
      <c r="LNG26" s="103"/>
      <c r="LNH26" s="103"/>
      <c r="LNI26" s="103"/>
      <c r="LNJ26" s="103"/>
      <c r="LNK26" s="103"/>
      <c r="LNL26" s="103"/>
      <c r="LNM26" s="103"/>
      <c r="LNN26" s="103"/>
      <c r="LNO26" s="103"/>
      <c r="LNP26" s="103"/>
      <c r="LNQ26" s="103"/>
      <c r="LNR26" s="103"/>
      <c r="LNS26" s="103"/>
      <c r="LNT26" s="103"/>
      <c r="LNU26" s="103"/>
      <c r="LNV26" s="103"/>
      <c r="LNW26" s="103"/>
      <c r="LNX26" s="103"/>
      <c r="LNY26" s="103"/>
      <c r="LNZ26" s="103"/>
      <c r="LOA26" s="103"/>
      <c r="LOB26" s="103"/>
      <c r="LOC26" s="103"/>
      <c r="LOD26" s="103"/>
      <c r="LOE26" s="103"/>
      <c r="LOF26" s="103"/>
      <c r="LOG26" s="103"/>
      <c r="LOH26" s="103"/>
      <c r="LOI26" s="103"/>
      <c r="LOJ26" s="103"/>
      <c r="LOK26" s="103"/>
      <c r="LOL26" s="103"/>
      <c r="LOM26" s="103"/>
      <c r="LON26" s="103"/>
      <c r="LOO26" s="103"/>
      <c r="LOP26" s="103"/>
      <c r="LOQ26" s="103"/>
      <c r="LOR26" s="103"/>
      <c r="LOS26" s="103"/>
      <c r="LOT26" s="103"/>
      <c r="LOU26" s="103"/>
      <c r="LOV26" s="103"/>
      <c r="LOW26" s="103"/>
      <c r="LOX26" s="103"/>
      <c r="LOY26" s="103"/>
      <c r="LOZ26" s="103"/>
      <c r="LPA26" s="103"/>
      <c r="LPB26" s="103"/>
      <c r="LPC26" s="103"/>
      <c r="LPD26" s="103"/>
      <c r="LPE26" s="103"/>
      <c r="LPF26" s="103"/>
      <c r="LPG26" s="103"/>
      <c r="LPH26" s="103"/>
      <c r="LPI26" s="103"/>
      <c r="LPJ26" s="103"/>
      <c r="LPK26" s="103"/>
      <c r="LPL26" s="103"/>
      <c r="LPM26" s="103"/>
      <c r="LPN26" s="103"/>
      <c r="LPO26" s="103"/>
      <c r="LPP26" s="103"/>
      <c r="LPQ26" s="103"/>
      <c r="LPR26" s="103"/>
      <c r="LPS26" s="103"/>
      <c r="LPT26" s="103"/>
      <c r="LPU26" s="103"/>
      <c r="LPV26" s="103"/>
      <c r="LPW26" s="103"/>
      <c r="LPX26" s="103"/>
      <c r="LPY26" s="103"/>
      <c r="LPZ26" s="103"/>
      <c r="LQA26" s="103"/>
      <c r="LQB26" s="103"/>
      <c r="LQC26" s="103"/>
      <c r="LQD26" s="103"/>
      <c r="LQE26" s="103"/>
      <c r="LQF26" s="103"/>
      <c r="LQG26" s="103"/>
      <c r="LQH26" s="103"/>
      <c r="LQI26" s="103"/>
      <c r="LQJ26" s="103"/>
      <c r="LQK26" s="103"/>
      <c r="LQL26" s="103"/>
      <c r="LQM26" s="103"/>
      <c r="LQN26" s="103"/>
      <c r="LQO26" s="103"/>
      <c r="LQP26" s="103"/>
      <c r="LQQ26" s="103"/>
      <c r="LQR26" s="103"/>
      <c r="LQS26" s="103"/>
      <c r="LQT26" s="103"/>
      <c r="LQU26" s="103"/>
      <c r="LQV26" s="103"/>
      <c r="LQW26" s="103"/>
      <c r="LQX26" s="103"/>
      <c r="LQY26" s="103"/>
      <c r="LQZ26" s="103"/>
      <c r="LRA26" s="103"/>
      <c r="LRB26" s="103"/>
      <c r="LRC26" s="103"/>
      <c r="LRD26" s="103"/>
      <c r="LRE26" s="103"/>
      <c r="LRF26" s="103"/>
      <c r="LRG26" s="103"/>
      <c r="LRH26" s="103"/>
      <c r="LRI26" s="103"/>
      <c r="LRJ26" s="103"/>
      <c r="LRK26" s="103"/>
      <c r="LRL26" s="103"/>
      <c r="LRM26" s="103"/>
      <c r="LRN26" s="103"/>
      <c r="LRO26" s="103"/>
      <c r="LRP26" s="103"/>
      <c r="LRQ26" s="103"/>
      <c r="LRR26" s="103"/>
      <c r="LRS26" s="103"/>
      <c r="LRT26" s="103"/>
      <c r="LRU26" s="103"/>
      <c r="LRV26" s="103"/>
      <c r="LRW26" s="103"/>
      <c r="LRX26" s="103"/>
      <c r="LRY26" s="103"/>
      <c r="LRZ26" s="103"/>
      <c r="LSA26" s="103"/>
      <c r="LSB26" s="103"/>
      <c r="LSC26" s="103"/>
      <c r="LSD26" s="103"/>
      <c r="LSE26" s="103"/>
      <c r="LSF26" s="103"/>
      <c r="LSG26" s="103"/>
      <c r="LSH26" s="103"/>
      <c r="LSI26" s="103"/>
      <c r="LSJ26" s="103"/>
      <c r="LSK26" s="103"/>
      <c r="LSL26" s="103"/>
      <c r="LSM26" s="103"/>
      <c r="LSN26" s="103"/>
      <c r="LSO26" s="103"/>
      <c r="LSP26" s="103"/>
      <c r="LSQ26" s="103"/>
      <c r="LSR26" s="103"/>
      <c r="LSS26" s="103"/>
      <c r="LST26" s="103"/>
      <c r="LSU26" s="103"/>
      <c r="LSV26" s="103"/>
      <c r="LSW26" s="103"/>
      <c r="LSX26" s="103"/>
      <c r="LSY26" s="103"/>
      <c r="LSZ26" s="103"/>
      <c r="LTA26" s="103"/>
      <c r="LTB26" s="103"/>
      <c r="LTC26" s="103"/>
      <c r="LTD26" s="103"/>
      <c r="LTE26" s="103"/>
      <c r="LTF26" s="103"/>
      <c r="LTG26" s="103"/>
      <c r="LTH26" s="103"/>
      <c r="LTI26" s="103"/>
      <c r="LTJ26" s="103"/>
      <c r="LTK26" s="103"/>
      <c r="LTL26" s="103"/>
      <c r="LTM26" s="103"/>
      <c r="LTN26" s="103"/>
      <c r="LTO26" s="103"/>
      <c r="LTP26" s="103"/>
      <c r="LTQ26" s="103"/>
      <c r="LTR26" s="103"/>
      <c r="LTS26" s="103"/>
      <c r="LTT26" s="103"/>
      <c r="LTU26" s="103"/>
      <c r="LTV26" s="103"/>
      <c r="LTW26" s="103"/>
      <c r="LTX26" s="103"/>
      <c r="LTY26" s="103"/>
      <c r="LTZ26" s="103"/>
      <c r="LUA26" s="103"/>
      <c r="LUB26" s="103"/>
      <c r="LUC26" s="103"/>
      <c r="LUD26" s="103"/>
      <c r="LUE26" s="103"/>
      <c r="LUF26" s="103"/>
      <c r="LUG26" s="103"/>
      <c r="LUH26" s="103"/>
      <c r="LUI26" s="103"/>
      <c r="LUJ26" s="103"/>
      <c r="LUK26" s="103"/>
      <c r="LUL26" s="103"/>
      <c r="LUM26" s="103"/>
      <c r="LUN26" s="103"/>
      <c r="LUO26" s="103"/>
      <c r="LUP26" s="103"/>
      <c r="LUQ26" s="103"/>
      <c r="LUR26" s="103"/>
      <c r="LUS26" s="103"/>
      <c r="LUT26" s="103"/>
      <c r="LUU26" s="103"/>
      <c r="LUV26" s="103"/>
      <c r="LUW26" s="103"/>
      <c r="LUX26" s="103"/>
      <c r="LUY26" s="103"/>
      <c r="LUZ26" s="103"/>
      <c r="LVA26" s="103"/>
      <c r="LVB26" s="103"/>
      <c r="LVC26" s="103"/>
      <c r="LVD26" s="103"/>
      <c r="LVE26" s="103"/>
      <c r="LVF26" s="103"/>
      <c r="LVG26" s="103"/>
      <c r="LVH26" s="103"/>
      <c r="LVI26" s="103"/>
      <c r="LVJ26" s="103"/>
      <c r="LVK26" s="103"/>
      <c r="LVL26" s="103"/>
      <c r="LVM26" s="103"/>
      <c r="LVN26" s="103"/>
      <c r="LVO26" s="103"/>
      <c r="LVP26" s="103"/>
      <c r="LVQ26" s="103"/>
      <c r="LVR26" s="103"/>
      <c r="LVS26" s="103"/>
      <c r="LVT26" s="103"/>
      <c r="LVU26" s="103"/>
      <c r="LVV26" s="103"/>
      <c r="LVW26" s="103"/>
      <c r="LVX26" s="103"/>
      <c r="LVY26" s="103"/>
      <c r="LVZ26" s="103"/>
      <c r="LWA26" s="103"/>
      <c r="LWB26" s="103"/>
      <c r="LWC26" s="103"/>
      <c r="LWD26" s="103"/>
      <c r="LWE26" s="103"/>
      <c r="LWF26" s="103"/>
      <c r="LWG26" s="103"/>
      <c r="LWH26" s="103"/>
      <c r="LWI26" s="103"/>
      <c r="LWJ26" s="103"/>
      <c r="LWK26" s="103"/>
      <c r="LWL26" s="103"/>
      <c r="LWM26" s="103"/>
      <c r="LWN26" s="103"/>
      <c r="LWO26" s="103"/>
      <c r="LWP26" s="103"/>
      <c r="LWQ26" s="103"/>
      <c r="LWR26" s="103"/>
      <c r="LWS26" s="103"/>
      <c r="LWT26" s="103"/>
      <c r="LWU26" s="103"/>
      <c r="LWV26" s="103"/>
      <c r="LWW26" s="103"/>
      <c r="LWX26" s="103"/>
      <c r="LWY26" s="103"/>
      <c r="LWZ26" s="103"/>
      <c r="LXA26" s="103"/>
      <c r="LXB26" s="103"/>
      <c r="LXC26" s="103"/>
      <c r="LXD26" s="103"/>
      <c r="LXE26" s="103"/>
      <c r="LXF26" s="103"/>
      <c r="LXG26" s="103"/>
      <c r="LXH26" s="103"/>
      <c r="LXI26" s="103"/>
      <c r="LXJ26" s="103"/>
      <c r="LXK26" s="103"/>
      <c r="LXL26" s="103"/>
      <c r="LXM26" s="103"/>
      <c r="LXN26" s="103"/>
      <c r="LXO26" s="103"/>
      <c r="LXP26" s="103"/>
      <c r="LXQ26" s="103"/>
      <c r="LXR26" s="103"/>
      <c r="LXS26" s="103"/>
      <c r="LXT26" s="103"/>
      <c r="LXU26" s="103"/>
      <c r="LXV26" s="103"/>
      <c r="LXW26" s="103"/>
      <c r="LXX26" s="103"/>
      <c r="LXY26" s="103"/>
      <c r="LXZ26" s="103"/>
      <c r="LYA26" s="103"/>
      <c r="LYB26" s="103"/>
      <c r="LYC26" s="103"/>
      <c r="LYD26" s="103"/>
      <c r="LYE26" s="103"/>
      <c r="LYF26" s="103"/>
      <c r="LYG26" s="103"/>
      <c r="LYH26" s="103"/>
      <c r="LYI26" s="103"/>
      <c r="LYJ26" s="103"/>
      <c r="LYK26" s="103"/>
      <c r="LYL26" s="103"/>
      <c r="LYM26" s="103"/>
      <c r="LYN26" s="103"/>
      <c r="LYO26" s="103"/>
      <c r="LYP26" s="103"/>
      <c r="LYQ26" s="103"/>
      <c r="LYR26" s="103"/>
      <c r="LYS26" s="103"/>
      <c r="LYT26" s="103"/>
      <c r="LYU26" s="103"/>
      <c r="LYV26" s="103"/>
      <c r="LYW26" s="103"/>
      <c r="LYX26" s="103"/>
      <c r="LYY26" s="103"/>
      <c r="LYZ26" s="103"/>
      <c r="LZA26" s="103"/>
      <c r="LZB26" s="103"/>
      <c r="LZC26" s="103"/>
      <c r="LZD26" s="103"/>
      <c r="LZE26" s="103"/>
      <c r="LZF26" s="103"/>
      <c r="LZG26" s="103"/>
      <c r="LZH26" s="103"/>
      <c r="LZI26" s="103"/>
      <c r="LZJ26" s="103"/>
      <c r="LZK26" s="103"/>
      <c r="LZL26" s="103"/>
      <c r="LZM26" s="103"/>
      <c r="LZN26" s="103"/>
      <c r="LZO26" s="103"/>
      <c r="LZP26" s="103"/>
      <c r="LZQ26" s="103"/>
      <c r="LZR26" s="103"/>
      <c r="LZS26" s="103"/>
      <c r="LZT26" s="103"/>
      <c r="LZU26" s="103"/>
      <c r="LZV26" s="103"/>
      <c r="LZW26" s="103"/>
      <c r="LZX26" s="103"/>
      <c r="LZY26" s="103"/>
      <c r="LZZ26" s="103"/>
      <c r="MAA26" s="103"/>
      <c r="MAB26" s="103"/>
      <c r="MAC26" s="103"/>
      <c r="MAD26" s="103"/>
      <c r="MAE26" s="103"/>
      <c r="MAF26" s="103"/>
      <c r="MAG26" s="103"/>
      <c r="MAH26" s="103"/>
      <c r="MAI26" s="103"/>
      <c r="MAJ26" s="103"/>
      <c r="MAK26" s="103"/>
      <c r="MAL26" s="103"/>
      <c r="MAM26" s="103"/>
      <c r="MAN26" s="103"/>
      <c r="MAO26" s="103"/>
      <c r="MAP26" s="103"/>
      <c r="MAQ26" s="103"/>
      <c r="MAR26" s="103"/>
      <c r="MAS26" s="103"/>
      <c r="MAT26" s="103"/>
      <c r="MAU26" s="103"/>
      <c r="MAV26" s="103"/>
      <c r="MAW26" s="103"/>
      <c r="MAX26" s="103"/>
      <c r="MAY26" s="103"/>
      <c r="MAZ26" s="103"/>
      <c r="MBA26" s="103"/>
      <c r="MBB26" s="103"/>
      <c r="MBC26" s="103"/>
      <c r="MBD26" s="103"/>
      <c r="MBE26" s="103"/>
      <c r="MBF26" s="103"/>
      <c r="MBG26" s="103"/>
      <c r="MBH26" s="103"/>
      <c r="MBI26" s="103"/>
      <c r="MBJ26" s="103"/>
      <c r="MBK26" s="103"/>
      <c r="MBL26" s="103"/>
      <c r="MBM26" s="103"/>
      <c r="MBN26" s="103"/>
      <c r="MBO26" s="103"/>
      <c r="MBP26" s="103"/>
      <c r="MBQ26" s="103"/>
      <c r="MBR26" s="103"/>
      <c r="MBS26" s="103"/>
      <c r="MBT26" s="103"/>
      <c r="MBU26" s="103"/>
      <c r="MBV26" s="103"/>
      <c r="MBW26" s="103"/>
      <c r="MBX26" s="103"/>
      <c r="MBY26" s="103"/>
      <c r="MBZ26" s="103"/>
      <c r="MCA26" s="103"/>
      <c r="MCB26" s="103"/>
      <c r="MCC26" s="103"/>
      <c r="MCD26" s="103"/>
      <c r="MCE26" s="103"/>
      <c r="MCF26" s="103"/>
      <c r="MCG26" s="103"/>
      <c r="MCH26" s="103"/>
      <c r="MCI26" s="103"/>
      <c r="MCJ26" s="103"/>
      <c r="MCK26" s="103"/>
      <c r="MCL26" s="103"/>
      <c r="MCM26" s="103"/>
      <c r="MCN26" s="103"/>
      <c r="MCO26" s="103"/>
      <c r="MCP26" s="103"/>
      <c r="MCQ26" s="103"/>
      <c r="MCR26" s="103"/>
      <c r="MCS26" s="103"/>
      <c r="MCT26" s="103"/>
      <c r="MCU26" s="103"/>
      <c r="MCV26" s="103"/>
      <c r="MCW26" s="103"/>
      <c r="MCX26" s="103"/>
      <c r="MCY26" s="103"/>
      <c r="MCZ26" s="103"/>
      <c r="MDA26" s="103"/>
      <c r="MDB26" s="103"/>
      <c r="MDC26" s="103"/>
      <c r="MDD26" s="103"/>
      <c r="MDE26" s="103"/>
      <c r="MDF26" s="103"/>
      <c r="MDG26" s="103"/>
      <c r="MDH26" s="103"/>
      <c r="MDI26" s="103"/>
      <c r="MDJ26" s="103"/>
      <c r="MDK26" s="103"/>
      <c r="MDL26" s="103"/>
      <c r="MDM26" s="103"/>
      <c r="MDN26" s="103"/>
      <c r="MDO26" s="103"/>
      <c r="MDP26" s="103"/>
      <c r="MDQ26" s="103"/>
      <c r="MDR26" s="103"/>
      <c r="MDS26" s="103"/>
      <c r="MDT26" s="103"/>
      <c r="MDU26" s="103"/>
      <c r="MDV26" s="103"/>
      <c r="MDW26" s="103"/>
      <c r="MDX26" s="103"/>
      <c r="MDY26" s="103"/>
      <c r="MDZ26" s="103"/>
      <c r="MEA26" s="103"/>
      <c r="MEB26" s="103"/>
      <c r="MEC26" s="103"/>
      <c r="MED26" s="103"/>
      <c r="MEE26" s="103"/>
      <c r="MEF26" s="103"/>
      <c r="MEG26" s="103"/>
      <c r="MEH26" s="103"/>
      <c r="MEI26" s="103"/>
      <c r="MEJ26" s="103"/>
      <c r="MEK26" s="103"/>
      <c r="MEL26" s="103"/>
      <c r="MEM26" s="103"/>
      <c r="MEN26" s="103"/>
      <c r="MEO26" s="103"/>
      <c r="MEP26" s="103"/>
      <c r="MEQ26" s="103"/>
      <c r="MER26" s="103"/>
      <c r="MES26" s="103"/>
      <c r="MET26" s="103"/>
      <c r="MEU26" s="103"/>
      <c r="MEV26" s="103"/>
      <c r="MEW26" s="103"/>
      <c r="MEX26" s="103"/>
      <c r="MEY26" s="103"/>
      <c r="MEZ26" s="103"/>
      <c r="MFA26" s="103"/>
      <c r="MFB26" s="103"/>
      <c r="MFC26" s="103"/>
      <c r="MFD26" s="103"/>
      <c r="MFE26" s="103"/>
      <c r="MFF26" s="103"/>
      <c r="MFG26" s="103"/>
      <c r="MFH26" s="103"/>
      <c r="MFI26" s="103"/>
      <c r="MFJ26" s="103"/>
      <c r="MFK26" s="103"/>
      <c r="MFL26" s="103"/>
      <c r="MFM26" s="103"/>
      <c r="MFN26" s="103"/>
      <c r="MFO26" s="103"/>
      <c r="MFP26" s="103"/>
      <c r="MFQ26" s="103"/>
      <c r="MFR26" s="103"/>
      <c r="MFS26" s="103"/>
      <c r="MFT26" s="103"/>
      <c r="MFU26" s="103"/>
      <c r="MFV26" s="103"/>
      <c r="MFW26" s="103"/>
      <c r="MFX26" s="103"/>
      <c r="MFY26" s="103"/>
      <c r="MFZ26" s="103"/>
      <c r="MGA26" s="103"/>
      <c r="MGB26" s="103"/>
      <c r="MGC26" s="103"/>
      <c r="MGD26" s="103"/>
      <c r="MGE26" s="103"/>
      <c r="MGF26" s="103"/>
      <c r="MGG26" s="103"/>
      <c r="MGH26" s="103"/>
      <c r="MGI26" s="103"/>
      <c r="MGJ26" s="103"/>
      <c r="MGK26" s="103"/>
      <c r="MGL26" s="103"/>
      <c r="MGM26" s="103"/>
      <c r="MGN26" s="103"/>
      <c r="MGO26" s="103"/>
      <c r="MGP26" s="103"/>
      <c r="MGQ26" s="103"/>
      <c r="MGR26" s="103"/>
      <c r="MGS26" s="103"/>
      <c r="MGT26" s="103"/>
      <c r="MGU26" s="103"/>
      <c r="MGV26" s="103"/>
      <c r="MGW26" s="103"/>
      <c r="MGX26" s="103"/>
      <c r="MGY26" s="103"/>
      <c r="MGZ26" s="103"/>
      <c r="MHA26" s="103"/>
      <c r="MHB26" s="103"/>
      <c r="MHC26" s="103"/>
      <c r="MHD26" s="103"/>
      <c r="MHE26" s="103"/>
      <c r="MHF26" s="103"/>
      <c r="MHG26" s="103"/>
      <c r="MHH26" s="103"/>
      <c r="MHI26" s="103"/>
      <c r="MHJ26" s="103"/>
      <c r="MHK26" s="103"/>
      <c r="MHL26" s="103"/>
      <c r="MHM26" s="103"/>
      <c r="MHN26" s="103"/>
      <c r="MHO26" s="103"/>
      <c r="MHP26" s="103"/>
      <c r="MHQ26" s="103"/>
      <c r="MHR26" s="103"/>
      <c r="MHS26" s="103"/>
      <c r="MHT26" s="103"/>
      <c r="MHU26" s="103"/>
      <c r="MHV26" s="103"/>
      <c r="MHW26" s="103"/>
      <c r="MHX26" s="103"/>
      <c r="MHY26" s="103"/>
      <c r="MHZ26" s="103"/>
      <c r="MIA26" s="103"/>
      <c r="MIB26" s="103"/>
      <c r="MIC26" s="103"/>
      <c r="MID26" s="103"/>
      <c r="MIE26" s="103"/>
      <c r="MIF26" s="103"/>
      <c r="MIG26" s="103"/>
      <c r="MIH26" s="103"/>
      <c r="MII26" s="103"/>
      <c r="MIJ26" s="103"/>
      <c r="MIK26" s="103"/>
      <c r="MIL26" s="103"/>
      <c r="MIM26" s="103"/>
      <c r="MIN26" s="103"/>
      <c r="MIO26" s="103"/>
      <c r="MIP26" s="103"/>
      <c r="MIQ26" s="103"/>
      <c r="MIR26" s="103"/>
      <c r="MIS26" s="103"/>
      <c r="MIT26" s="103"/>
      <c r="MIU26" s="103"/>
      <c r="MIV26" s="103"/>
      <c r="MIW26" s="103"/>
      <c r="MIX26" s="103"/>
      <c r="MIY26" s="103"/>
      <c r="MIZ26" s="103"/>
      <c r="MJA26" s="103"/>
      <c r="MJB26" s="103"/>
      <c r="MJC26" s="103"/>
      <c r="MJD26" s="103"/>
      <c r="MJE26" s="103"/>
      <c r="MJF26" s="103"/>
      <c r="MJG26" s="103"/>
      <c r="MJH26" s="103"/>
      <c r="MJI26" s="103"/>
      <c r="MJJ26" s="103"/>
      <c r="MJK26" s="103"/>
      <c r="MJL26" s="103"/>
      <c r="MJM26" s="103"/>
      <c r="MJN26" s="103"/>
      <c r="MJO26" s="103"/>
      <c r="MJP26" s="103"/>
      <c r="MJQ26" s="103"/>
      <c r="MJR26" s="103"/>
      <c r="MJS26" s="103"/>
      <c r="MJT26" s="103"/>
      <c r="MJU26" s="103"/>
      <c r="MJV26" s="103"/>
      <c r="MJW26" s="103"/>
      <c r="MJX26" s="103"/>
      <c r="MJY26" s="103"/>
      <c r="MJZ26" s="103"/>
      <c r="MKA26" s="103"/>
      <c r="MKB26" s="103"/>
      <c r="MKC26" s="103"/>
      <c r="MKD26" s="103"/>
      <c r="MKE26" s="103"/>
      <c r="MKF26" s="103"/>
      <c r="MKG26" s="103"/>
      <c r="MKH26" s="103"/>
      <c r="MKI26" s="103"/>
      <c r="MKJ26" s="103"/>
      <c r="MKK26" s="103"/>
      <c r="MKL26" s="103"/>
      <c r="MKM26" s="103"/>
      <c r="MKN26" s="103"/>
      <c r="MKO26" s="103"/>
      <c r="MKP26" s="103"/>
      <c r="MKQ26" s="103"/>
      <c r="MKR26" s="103"/>
      <c r="MKS26" s="103"/>
      <c r="MKT26" s="103"/>
      <c r="MKU26" s="103"/>
      <c r="MKV26" s="103"/>
      <c r="MKW26" s="103"/>
      <c r="MKX26" s="103"/>
      <c r="MKY26" s="103"/>
      <c r="MKZ26" s="103"/>
      <c r="MLA26" s="103"/>
      <c r="MLB26" s="103"/>
      <c r="MLC26" s="103"/>
      <c r="MLD26" s="103"/>
      <c r="MLE26" s="103"/>
      <c r="MLF26" s="103"/>
      <c r="MLG26" s="103"/>
      <c r="MLH26" s="103"/>
      <c r="MLI26" s="103"/>
      <c r="MLJ26" s="103"/>
      <c r="MLK26" s="103"/>
      <c r="MLL26" s="103"/>
      <c r="MLM26" s="103"/>
      <c r="MLN26" s="103"/>
      <c r="MLO26" s="103"/>
      <c r="MLP26" s="103"/>
      <c r="MLQ26" s="103"/>
      <c r="MLR26" s="103"/>
      <c r="MLS26" s="103"/>
      <c r="MLT26" s="103"/>
      <c r="MLU26" s="103"/>
      <c r="MLV26" s="103"/>
      <c r="MLW26" s="103"/>
      <c r="MLX26" s="103"/>
      <c r="MLY26" s="103"/>
      <c r="MLZ26" s="103"/>
      <c r="MMA26" s="103"/>
      <c r="MMB26" s="103"/>
      <c r="MMC26" s="103"/>
      <c r="MMD26" s="103"/>
      <c r="MME26" s="103"/>
      <c r="MMF26" s="103"/>
      <c r="MMG26" s="103"/>
      <c r="MMH26" s="103"/>
      <c r="MMI26" s="103"/>
      <c r="MMJ26" s="103"/>
      <c r="MMK26" s="103"/>
      <c r="MML26" s="103"/>
      <c r="MMM26" s="103"/>
      <c r="MMN26" s="103"/>
      <c r="MMO26" s="103"/>
      <c r="MMP26" s="103"/>
      <c r="MMQ26" s="103"/>
      <c r="MMR26" s="103"/>
      <c r="MMS26" s="103"/>
      <c r="MMT26" s="103"/>
      <c r="MMU26" s="103"/>
      <c r="MMV26" s="103"/>
      <c r="MMW26" s="103"/>
      <c r="MMX26" s="103"/>
      <c r="MMY26" s="103"/>
      <c r="MMZ26" s="103"/>
      <c r="MNA26" s="103"/>
      <c r="MNB26" s="103"/>
      <c r="MNC26" s="103"/>
      <c r="MND26" s="103"/>
      <c r="MNE26" s="103"/>
      <c r="MNF26" s="103"/>
      <c r="MNG26" s="103"/>
      <c r="MNH26" s="103"/>
      <c r="MNI26" s="103"/>
      <c r="MNJ26" s="103"/>
      <c r="MNK26" s="103"/>
      <c r="MNL26" s="103"/>
      <c r="MNM26" s="103"/>
      <c r="MNN26" s="103"/>
      <c r="MNO26" s="103"/>
      <c r="MNP26" s="103"/>
      <c r="MNQ26" s="103"/>
      <c r="MNR26" s="103"/>
      <c r="MNS26" s="103"/>
      <c r="MNT26" s="103"/>
      <c r="MNU26" s="103"/>
      <c r="MNV26" s="103"/>
      <c r="MNW26" s="103"/>
      <c r="MNX26" s="103"/>
      <c r="MNY26" s="103"/>
      <c r="MNZ26" s="103"/>
      <c r="MOA26" s="103"/>
      <c r="MOB26" s="103"/>
      <c r="MOC26" s="103"/>
      <c r="MOD26" s="103"/>
      <c r="MOE26" s="103"/>
      <c r="MOF26" s="103"/>
      <c r="MOG26" s="103"/>
      <c r="MOH26" s="103"/>
      <c r="MOI26" s="103"/>
      <c r="MOJ26" s="103"/>
      <c r="MOK26" s="103"/>
      <c r="MOL26" s="103"/>
      <c r="MOM26" s="103"/>
      <c r="MON26" s="103"/>
      <c r="MOO26" s="103"/>
      <c r="MOP26" s="103"/>
      <c r="MOQ26" s="103"/>
      <c r="MOR26" s="103"/>
      <c r="MOS26" s="103"/>
      <c r="MOT26" s="103"/>
      <c r="MOU26" s="103"/>
      <c r="MOV26" s="103"/>
      <c r="MOW26" s="103"/>
      <c r="MOX26" s="103"/>
      <c r="MOY26" s="103"/>
      <c r="MOZ26" s="103"/>
      <c r="MPA26" s="103"/>
      <c r="MPB26" s="103"/>
      <c r="MPC26" s="103"/>
      <c r="MPD26" s="103"/>
      <c r="MPE26" s="103"/>
      <c r="MPF26" s="103"/>
      <c r="MPG26" s="103"/>
      <c r="MPH26" s="103"/>
      <c r="MPI26" s="103"/>
      <c r="MPJ26" s="103"/>
      <c r="MPK26" s="103"/>
      <c r="MPL26" s="103"/>
      <c r="MPM26" s="103"/>
      <c r="MPN26" s="103"/>
      <c r="MPO26" s="103"/>
      <c r="MPP26" s="103"/>
      <c r="MPQ26" s="103"/>
      <c r="MPR26" s="103"/>
      <c r="MPS26" s="103"/>
      <c r="MPT26" s="103"/>
      <c r="MPU26" s="103"/>
      <c r="MPV26" s="103"/>
      <c r="MPW26" s="103"/>
      <c r="MPX26" s="103"/>
      <c r="MPY26" s="103"/>
      <c r="MPZ26" s="103"/>
      <c r="MQA26" s="103"/>
      <c r="MQB26" s="103"/>
      <c r="MQC26" s="103"/>
      <c r="MQD26" s="103"/>
      <c r="MQE26" s="103"/>
      <c r="MQF26" s="103"/>
      <c r="MQG26" s="103"/>
      <c r="MQH26" s="103"/>
      <c r="MQI26" s="103"/>
      <c r="MQJ26" s="103"/>
      <c r="MQK26" s="103"/>
      <c r="MQL26" s="103"/>
      <c r="MQM26" s="103"/>
      <c r="MQN26" s="103"/>
      <c r="MQO26" s="103"/>
      <c r="MQP26" s="103"/>
      <c r="MQQ26" s="103"/>
      <c r="MQR26" s="103"/>
      <c r="MQS26" s="103"/>
      <c r="MQT26" s="103"/>
      <c r="MQU26" s="103"/>
      <c r="MQV26" s="103"/>
      <c r="MQW26" s="103"/>
      <c r="MQX26" s="103"/>
      <c r="MQY26" s="103"/>
      <c r="MQZ26" s="103"/>
      <c r="MRA26" s="103"/>
      <c r="MRB26" s="103"/>
      <c r="MRC26" s="103"/>
      <c r="MRD26" s="103"/>
      <c r="MRE26" s="103"/>
      <c r="MRF26" s="103"/>
      <c r="MRG26" s="103"/>
      <c r="MRH26" s="103"/>
      <c r="MRI26" s="103"/>
      <c r="MRJ26" s="103"/>
      <c r="MRK26" s="103"/>
      <c r="MRL26" s="103"/>
      <c r="MRM26" s="103"/>
      <c r="MRN26" s="103"/>
      <c r="MRO26" s="103"/>
      <c r="MRP26" s="103"/>
      <c r="MRQ26" s="103"/>
      <c r="MRR26" s="103"/>
      <c r="MRS26" s="103"/>
      <c r="MRT26" s="103"/>
      <c r="MRU26" s="103"/>
      <c r="MRV26" s="103"/>
      <c r="MRW26" s="103"/>
      <c r="MRX26" s="103"/>
      <c r="MRY26" s="103"/>
      <c r="MRZ26" s="103"/>
      <c r="MSA26" s="103"/>
      <c r="MSB26" s="103"/>
      <c r="MSC26" s="103"/>
      <c r="MSD26" s="103"/>
      <c r="MSE26" s="103"/>
      <c r="MSF26" s="103"/>
      <c r="MSG26" s="103"/>
      <c r="MSH26" s="103"/>
      <c r="MSI26" s="103"/>
      <c r="MSJ26" s="103"/>
      <c r="MSK26" s="103"/>
      <c r="MSL26" s="103"/>
      <c r="MSM26" s="103"/>
      <c r="MSN26" s="103"/>
      <c r="MSO26" s="103"/>
      <c r="MSP26" s="103"/>
      <c r="MSQ26" s="103"/>
      <c r="MSR26" s="103"/>
      <c r="MSS26" s="103"/>
      <c r="MST26" s="103"/>
      <c r="MSU26" s="103"/>
      <c r="MSV26" s="103"/>
      <c r="MSW26" s="103"/>
      <c r="MSX26" s="103"/>
      <c r="MSY26" s="103"/>
      <c r="MSZ26" s="103"/>
      <c r="MTA26" s="103"/>
      <c r="MTB26" s="103"/>
      <c r="MTC26" s="103"/>
      <c r="MTD26" s="103"/>
      <c r="MTE26" s="103"/>
      <c r="MTF26" s="103"/>
      <c r="MTG26" s="103"/>
      <c r="MTH26" s="103"/>
      <c r="MTI26" s="103"/>
      <c r="MTJ26" s="103"/>
      <c r="MTK26" s="103"/>
      <c r="MTL26" s="103"/>
      <c r="MTM26" s="103"/>
      <c r="MTN26" s="103"/>
      <c r="MTO26" s="103"/>
      <c r="MTP26" s="103"/>
      <c r="MTQ26" s="103"/>
      <c r="MTR26" s="103"/>
      <c r="MTS26" s="103"/>
      <c r="MTT26" s="103"/>
      <c r="MTU26" s="103"/>
      <c r="MTV26" s="103"/>
      <c r="MTW26" s="103"/>
      <c r="MTX26" s="103"/>
      <c r="MTY26" s="103"/>
      <c r="MTZ26" s="103"/>
      <c r="MUA26" s="103"/>
      <c r="MUB26" s="103"/>
      <c r="MUC26" s="103"/>
      <c r="MUD26" s="103"/>
      <c r="MUE26" s="103"/>
      <c r="MUF26" s="103"/>
      <c r="MUG26" s="103"/>
      <c r="MUH26" s="103"/>
      <c r="MUI26" s="103"/>
      <c r="MUJ26" s="103"/>
      <c r="MUK26" s="103"/>
      <c r="MUL26" s="103"/>
      <c r="MUM26" s="103"/>
      <c r="MUN26" s="103"/>
      <c r="MUO26" s="103"/>
      <c r="MUP26" s="103"/>
      <c r="MUQ26" s="103"/>
      <c r="MUR26" s="103"/>
      <c r="MUS26" s="103"/>
      <c r="MUT26" s="103"/>
      <c r="MUU26" s="103"/>
      <c r="MUV26" s="103"/>
      <c r="MUW26" s="103"/>
      <c r="MUX26" s="103"/>
      <c r="MUY26" s="103"/>
      <c r="MUZ26" s="103"/>
      <c r="MVA26" s="103"/>
      <c r="MVB26" s="103"/>
      <c r="MVC26" s="103"/>
      <c r="MVD26" s="103"/>
      <c r="MVE26" s="103"/>
      <c r="MVF26" s="103"/>
      <c r="MVG26" s="103"/>
      <c r="MVH26" s="103"/>
      <c r="MVI26" s="103"/>
      <c r="MVJ26" s="103"/>
      <c r="MVK26" s="103"/>
      <c r="MVL26" s="103"/>
      <c r="MVM26" s="103"/>
      <c r="MVN26" s="103"/>
      <c r="MVO26" s="103"/>
      <c r="MVP26" s="103"/>
      <c r="MVQ26" s="103"/>
      <c r="MVR26" s="103"/>
      <c r="MVS26" s="103"/>
      <c r="MVT26" s="103"/>
      <c r="MVU26" s="103"/>
      <c r="MVV26" s="103"/>
      <c r="MVW26" s="103"/>
      <c r="MVX26" s="103"/>
      <c r="MVY26" s="103"/>
      <c r="MVZ26" s="103"/>
      <c r="MWA26" s="103"/>
      <c r="MWB26" s="103"/>
      <c r="MWC26" s="103"/>
      <c r="MWD26" s="103"/>
      <c r="MWE26" s="103"/>
      <c r="MWF26" s="103"/>
      <c r="MWG26" s="103"/>
      <c r="MWH26" s="103"/>
      <c r="MWI26" s="103"/>
      <c r="MWJ26" s="103"/>
      <c r="MWK26" s="103"/>
      <c r="MWL26" s="103"/>
      <c r="MWM26" s="103"/>
      <c r="MWN26" s="103"/>
      <c r="MWO26" s="103"/>
      <c r="MWP26" s="103"/>
      <c r="MWQ26" s="103"/>
      <c r="MWR26" s="103"/>
      <c r="MWS26" s="103"/>
      <c r="MWT26" s="103"/>
      <c r="MWU26" s="103"/>
      <c r="MWV26" s="103"/>
      <c r="MWW26" s="103"/>
      <c r="MWX26" s="103"/>
      <c r="MWY26" s="103"/>
      <c r="MWZ26" s="103"/>
      <c r="MXA26" s="103"/>
      <c r="MXB26" s="103"/>
      <c r="MXC26" s="103"/>
      <c r="MXD26" s="103"/>
      <c r="MXE26" s="103"/>
      <c r="MXF26" s="103"/>
      <c r="MXG26" s="103"/>
      <c r="MXH26" s="103"/>
      <c r="MXI26" s="103"/>
      <c r="MXJ26" s="103"/>
      <c r="MXK26" s="103"/>
      <c r="MXL26" s="103"/>
      <c r="MXM26" s="103"/>
      <c r="MXN26" s="103"/>
      <c r="MXO26" s="103"/>
      <c r="MXP26" s="103"/>
      <c r="MXQ26" s="103"/>
      <c r="MXR26" s="103"/>
      <c r="MXS26" s="103"/>
      <c r="MXT26" s="103"/>
      <c r="MXU26" s="103"/>
      <c r="MXV26" s="103"/>
      <c r="MXW26" s="103"/>
      <c r="MXX26" s="103"/>
      <c r="MXY26" s="103"/>
      <c r="MXZ26" s="103"/>
      <c r="MYA26" s="103"/>
      <c r="MYB26" s="103"/>
      <c r="MYC26" s="103"/>
      <c r="MYD26" s="103"/>
      <c r="MYE26" s="103"/>
      <c r="MYF26" s="103"/>
      <c r="MYG26" s="103"/>
      <c r="MYH26" s="103"/>
      <c r="MYI26" s="103"/>
      <c r="MYJ26" s="103"/>
      <c r="MYK26" s="103"/>
      <c r="MYL26" s="103"/>
      <c r="MYM26" s="103"/>
      <c r="MYN26" s="103"/>
      <c r="MYO26" s="103"/>
      <c r="MYP26" s="103"/>
      <c r="MYQ26" s="103"/>
      <c r="MYR26" s="103"/>
      <c r="MYS26" s="103"/>
      <c r="MYT26" s="103"/>
      <c r="MYU26" s="103"/>
      <c r="MYV26" s="103"/>
      <c r="MYW26" s="103"/>
      <c r="MYX26" s="103"/>
      <c r="MYY26" s="103"/>
      <c r="MYZ26" s="103"/>
      <c r="MZA26" s="103"/>
      <c r="MZB26" s="103"/>
      <c r="MZC26" s="103"/>
      <c r="MZD26" s="103"/>
      <c r="MZE26" s="103"/>
      <c r="MZF26" s="103"/>
      <c r="MZG26" s="103"/>
      <c r="MZH26" s="103"/>
      <c r="MZI26" s="103"/>
      <c r="MZJ26" s="103"/>
      <c r="MZK26" s="103"/>
      <c r="MZL26" s="103"/>
      <c r="MZM26" s="103"/>
      <c r="MZN26" s="103"/>
      <c r="MZO26" s="103"/>
      <c r="MZP26" s="103"/>
      <c r="MZQ26" s="103"/>
      <c r="MZR26" s="103"/>
      <c r="MZS26" s="103"/>
      <c r="MZT26" s="103"/>
      <c r="MZU26" s="103"/>
      <c r="MZV26" s="103"/>
      <c r="MZW26" s="103"/>
      <c r="MZX26" s="103"/>
      <c r="MZY26" s="103"/>
      <c r="MZZ26" s="103"/>
      <c r="NAA26" s="103"/>
      <c r="NAB26" s="103"/>
      <c r="NAC26" s="103"/>
      <c r="NAD26" s="103"/>
      <c r="NAE26" s="103"/>
      <c r="NAF26" s="103"/>
      <c r="NAG26" s="103"/>
      <c r="NAH26" s="103"/>
      <c r="NAI26" s="103"/>
      <c r="NAJ26" s="103"/>
      <c r="NAK26" s="103"/>
      <c r="NAL26" s="103"/>
      <c r="NAM26" s="103"/>
      <c r="NAN26" s="103"/>
      <c r="NAO26" s="103"/>
      <c r="NAP26" s="103"/>
      <c r="NAQ26" s="103"/>
      <c r="NAR26" s="103"/>
      <c r="NAS26" s="103"/>
      <c r="NAT26" s="103"/>
      <c r="NAU26" s="103"/>
      <c r="NAV26" s="103"/>
      <c r="NAW26" s="103"/>
      <c r="NAX26" s="103"/>
      <c r="NAY26" s="103"/>
      <c r="NAZ26" s="103"/>
      <c r="NBA26" s="103"/>
      <c r="NBB26" s="103"/>
      <c r="NBC26" s="103"/>
      <c r="NBD26" s="103"/>
      <c r="NBE26" s="103"/>
      <c r="NBF26" s="103"/>
      <c r="NBG26" s="103"/>
      <c r="NBH26" s="103"/>
      <c r="NBI26" s="103"/>
      <c r="NBJ26" s="103"/>
      <c r="NBK26" s="103"/>
      <c r="NBL26" s="103"/>
      <c r="NBM26" s="103"/>
      <c r="NBN26" s="103"/>
      <c r="NBO26" s="103"/>
      <c r="NBP26" s="103"/>
      <c r="NBQ26" s="103"/>
      <c r="NBR26" s="103"/>
      <c r="NBS26" s="103"/>
      <c r="NBT26" s="103"/>
      <c r="NBU26" s="103"/>
      <c r="NBV26" s="103"/>
      <c r="NBW26" s="103"/>
      <c r="NBX26" s="103"/>
      <c r="NBY26" s="103"/>
      <c r="NBZ26" s="103"/>
      <c r="NCA26" s="103"/>
      <c r="NCB26" s="103"/>
      <c r="NCC26" s="103"/>
      <c r="NCD26" s="103"/>
      <c r="NCE26" s="103"/>
      <c r="NCF26" s="103"/>
      <c r="NCG26" s="103"/>
      <c r="NCH26" s="103"/>
      <c r="NCI26" s="103"/>
      <c r="NCJ26" s="103"/>
      <c r="NCK26" s="103"/>
      <c r="NCL26" s="103"/>
      <c r="NCM26" s="103"/>
      <c r="NCN26" s="103"/>
      <c r="NCO26" s="103"/>
      <c r="NCP26" s="103"/>
      <c r="NCQ26" s="103"/>
      <c r="NCR26" s="103"/>
      <c r="NCS26" s="103"/>
      <c r="NCT26" s="103"/>
      <c r="NCU26" s="103"/>
      <c r="NCV26" s="103"/>
      <c r="NCW26" s="103"/>
      <c r="NCX26" s="103"/>
      <c r="NCY26" s="103"/>
      <c r="NCZ26" s="103"/>
      <c r="NDA26" s="103"/>
      <c r="NDB26" s="103"/>
      <c r="NDC26" s="103"/>
      <c r="NDD26" s="103"/>
      <c r="NDE26" s="103"/>
      <c r="NDF26" s="103"/>
      <c r="NDG26" s="103"/>
      <c r="NDH26" s="103"/>
      <c r="NDI26" s="103"/>
      <c r="NDJ26" s="103"/>
      <c r="NDK26" s="103"/>
      <c r="NDL26" s="103"/>
      <c r="NDM26" s="103"/>
      <c r="NDN26" s="103"/>
      <c r="NDO26" s="103"/>
      <c r="NDP26" s="103"/>
      <c r="NDQ26" s="103"/>
      <c r="NDR26" s="103"/>
      <c r="NDS26" s="103"/>
      <c r="NDT26" s="103"/>
      <c r="NDU26" s="103"/>
      <c r="NDV26" s="103"/>
      <c r="NDW26" s="103"/>
      <c r="NDX26" s="103"/>
      <c r="NDY26" s="103"/>
      <c r="NDZ26" s="103"/>
      <c r="NEA26" s="103"/>
      <c r="NEB26" s="103"/>
      <c r="NEC26" s="103"/>
      <c r="NED26" s="103"/>
      <c r="NEE26" s="103"/>
      <c r="NEF26" s="103"/>
      <c r="NEG26" s="103"/>
      <c r="NEH26" s="103"/>
      <c r="NEI26" s="103"/>
      <c r="NEJ26" s="103"/>
      <c r="NEK26" s="103"/>
      <c r="NEL26" s="103"/>
      <c r="NEM26" s="103"/>
      <c r="NEN26" s="103"/>
      <c r="NEO26" s="103"/>
      <c r="NEP26" s="103"/>
      <c r="NEQ26" s="103"/>
      <c r="NER26" s="103"/>
      <c r="NES26" s="103"/>
      <c r="NET26" s="103"/>
      <c r="NEU26" s="103"/>
      <c r="NEV26" s="103"/>
      <c r="NEW26" s="103"/>
      <c r="NEX26" s="103"/>
      <c r="NEY26" s="103"/>
      <c r="NEZ26" s="103"/>
      <c r="NFA26" s="103"/>
      <c r="NFB26" s="103"/>
      <c r="NFC26" s="103"/>
      <c r="NFD26" s="103"/>
      <c r="NFE26" s="103"/>
      <c r="NFF26" s="103"/>
      <c r="NFG26" s="103"/>
      <c r="NFH26" s="103"/>
      <c r="NFI26" s="103"/>
      <c r="NFJ26" s="103"/>
      <c r="NFK26" s="103"/>
      <c r="NFL26" s="103"/>
      <c r="NFM26" s="103"/>
      <c r="NFN26" s="103"/>
      <c r="NFO26" s="103"/>
      <c r="NFP26" s="103"/>
      <c r="NFQ26" s="103"/>
      <c r="NFR26" s="103"/>
      <c r="NFS26" s="103"/>
      <c r="NFT26" s="103"/>
      <c r="NFU26" s="103"/>
      <c r="NFV26" s="103"/>
      <c r="NFW26" s="103"/>
      <c r="NFX26" s="103"/>
      <c r="NFY26" s="103"/>
      <c r="NFZ26" s="103"/>
      <c r="NGA26" s="103"/>
      <c r="NGB26" s="103"/>
      <c r="NGC26" s="103"/>
      <c r="NGD26" s="103"/>
      <c r="NGE26" s="103"/>
      <c r="NGF26" s="103"/>
      <c r="NGG26" s="103"/>
      <c r="NGH26" s="103"/>
      <c r="NGI26" s="103"/>
      <c r="NGJ26" s="103"/>
      <c r="NGK26" s="103"/>
      <c r="NGL26" s="103"/>
      <c r="NGM26" s="103"/>
      <c r="NGN26" s="103"/>
      <c r="NGO26" s="103"/>
      <c r="NGP26" s="103"/>
      <c r="NGQ26" s="103"/>
      <c r="NGR26" s="103"/>
      <c r="NGS26" s="103"/>
      <c r="NGT26" s="103"/>
      <c r="NGU26" s="103"/>
      <c r="NGV26" s="103"/>
      <c r="NGW26" s="103"/>
      <c r="NGX26" s="103"/>
      <c r="NGY26" s="103"/>
      <c r="NGZ26" s="103"/>
      <c r="NHA26" s="103"/>
      <c r="NHB26" s="103"/>
      <c r="NHC26" s="103"/>
      <c r="NHD26" s="103"/>
      <c r="NHE26" s="103"/>
      <c r="NHF26" s="103"/>
      <c r="NHG26" s="103"/>
      <c r="NHH26" s="103"/>
      <c r="NHI26" s="103"/>
      <c r="NHJ26" s="103"/>
      <c r="NHK26" s="103"/>
      <c r="NHL26" s="103"/>
      <c r="NHM26" s="103"/>
      <c r="NHN26" s="103"/>
      <c r="NHO26" s="103"/>
      <c r="NHP26" s="103"/>
      <c r="NHQ26" s="103"/>
      <c r="NHR26" s="103"/>
      <c r="NHS26" s="103"/>
      <c r="NHT26" s="103"/>
      <c r="NHU26" s="103"/>
      <c r="NHV26" s="103"/>
      <c r="NHW26" s="103"/>
      <c r="NHX26" s="103"/>
      <c r="NHY26" s="103"/>
      <c r="NHZ26" s="103"/>
      <c r="NIA26" s="103"/>
      <c r="NIB26" s="103"/>
      <c r="NIC26" s="103"/>
      <c r="NID26" s="103"/>
      <c r="NIE26" s="103"/>
      <c r="NIF26" s="103"/>
      <c r="NIG26" s="103"/>
      <c r="NIH26" s="103"/>
      <c r="NII26" s="103"/>
      <c r="NIJ26" s="103"/>
      <c r="NIK26" s="103"/>
      <c r="NIL26" s="103"/>
      <c r="NIM26" s="103"/>
      <c r="NIN26" s="103"/>
      <c r="NIO26" s="103"/>
      <c r="NIP26" s="103"/>
      <c r="NIQ26" s="103"/>
      <c r="NIR26" s="103"/>
      <c r="NIS26" s="103"/>
      <c r="NIT26" s="103"/>
      <c r="NIU26" s="103"/>
      <c r="NIV26" s="103"/>
      <c r="NIW26" s="103"/>
      <c r="NIX26" s="103"/>
      <c r="NIY26" s="103"/>
      <c r="NIZ26" s="103"/>
      <c r="NJA26" s="103"/>
      <c r="NJB26" s="103"/>
      <c r="NJC26" s="103"/>
      <c r="NJD26" s="103"/>
      <c r="NJE26" s="103"/>
      <c r="NJF26" s="103"/>
      <c r="NJG26" s="103"/>
      <c r="NJH26" s="103"/>
      <c r="NJI26" s="103"/>
      <c r="NJJ26" s="103"/>
      <c r="NJK26" s="103"/>
      <c r="NJL26" s="103"/>
      <c r="NJM26" s="103"/>
      <c r="NJN26" s="103"/>
      <c r="NJO26" s="103"/>
      <c r="NJP26" s="103"/>
      <c r="NJQ26" s="103"/>
      <c r="NJR26" s="103"/>
      <c r="NJS26" s="103"/>
      <c r="NJT26" s="103"/>
      <c r="NJU26" s="103"/>
      <c r="NJV26" s="103"/>
      <c r="NJW26" s="103"/>
      <c r="NJX26" s="103"/>
      <c r="NJY26" s="103"/>
      <c r="NJZ26" s="103"/>
      <c r="NKA26" s="103"/>
      <c r="NKB26" s="103"/>
      <c r="NKC26" s="103"/>
      <c r="NKD26" s="103"/>
      <c r="NKE26" s="103"/>
      <c r="NKF26" s="103"/>
      <c r="NKG26" s="103"/>
      <c r="NKH26" s="103"/>
      <c r="NKI26" s="103"/>
      <c r="NKJ26" s="103"/>
      <c r="NKK26" s="103"/>
      <c r="NKL26" s="103"/>
      <c r="NKM26" s="103"/>
      <c r="NKN26" s="103"/>
      <c r="NKO26" s="103"/>
      <c r="NKP26" s="103"/>
      <c r="NKQ26" s="103"/>
      <c r="NKR26" s="103"/>
      <c r="NKS26" s="103"/>
      <c r="NKT26" s="103"/>
      <c r="NKU26" s="103"/>
      <c r="NKV26" s="103"/>
      <c r="NKW26" s="103"/>
      <c r="NKX26" s="103"/>
      <c r="NKY26" s="103"/>
      <c r="NKZ26" s="103"/>
      <c r="NLA26" s="103"/>
      <c r="NLB26" s="103"/>
      <c r="NLC26" s="103"/>
      <c r="NLD26" s="103"/>
      <c r="NLE26" s="103"/>
      <c r="NLF26" s="103"/>
      <c r="NLG26" s="103"/>
      <c r="NLH26" s="103"/>
      <c r="NLI26" s="103"/>
      <c r="NLJ26" s="103"/>
      <c r="NLK26" s="103"/>
      <c r="NLL26" s="103"/>
      <c r="NLM26" s="103"/>
      <c r="NLN26" s="103"/>
      <c r="NLO26" s="103"/>
      <c r="NLP26" s="103"/>
      <c r="NLQ26" s="103"/>
      <c r="NLR26" s="103"/>
      <c r="NLS26" s="103"/>
      <c r="NLT26" s="103"/>
      <c r="NLU26" s="103"/>
      <c r="NLV26" s="103"/>
      <c r="NLW26" s="103"/>
      <c r="NLX26" s="103"/>
      <c r="NLY26" s="103"/>
      <c r="NLZ26" s="103"/>
      <c r="NMA26" s="103"/>
      <c r="NMB26" s="103"/>
      <c r="NMC26" s="103"/>
      <c r="NMD26" s="103"/>
      <c r="NME26" s="103"/>
      <c r="NMF26" s="103"/>
      <c r="NMG26" s="103"/>
      <c r="NMH26" s="103"/>
      <c r="NMI26" s="103"/>
      <c r="NMJ26" s="103"/>
      <c r="NMK26" s="103"/>
      <c r="NML26" s="103"/>
      <c r="NMM26" s="103"/>
      <c r="NMN26" s="103"/>
      <c r="NMO26" s="103"/>
      <c r="NMP26" s="103"/>
      <c r="NMQ26" s="103"/>
      <c r="NMR26" s="103"/>
      <c r="NMS26" s="103"/>
      <c r="NMT26" s="103"/>
      <c r="NMU26" s="103"/>
      <c r="NMV26" s="103"/>
      <c r="NMW26" s="103"/>
      <c r="NMX26" s="103"/>
      <c r="NMY26" s="103"/>
      <c r="NMZ26" s="103"/>
      <c r="NNA26" s="103"/>
      <c r="NNB26" s="103"/>
      <c r="NNC26" s="103"/>
      <c r="NND26" s="103"/>
      <c r="NNE26" s="103"/>
      <c r="NNF26" s="103"/>
      <c r="NNG26" s="103"/>
      <c r="NNH26" s="103"/>
      <c r="NNI26" s="103"/>
      <c r="NNJ26" s="103"/>
      <c r="NNK26" s="103"/>
      <c r="NNL26" s="103"/>
      <c r="NNM26" s="103"/>
      <c r="NNN26" s="103"/>
      <c r="NNO26" s="103"/>
      <c r="NNP26" s="103"/>
      <c r="NNQ26" s="103"/>
      <c r="NNR26" s="103"/>
      <c r="NNS26" s="103"/>
      <c r="NNT26" s="103"/>
      <c r="NNU26" s="103"/>
      <c r="NNV26" s="103"/>
      <c r="NNW26" s="103"/>
      <c r="NNX26" s="103"/>
      <c r="NNY26" s="103"/>
      <c r="NNZ26" s="103"/>
      <c r="NOA26" s="103"/>
      <c r="NOB26" s="103"/>
      <c r="NOC26" s="103"/>
      <c r="NOD26" s="103"/>
      <c r="NOE26" s="103"/>
      <c r="NOF26" s="103"/>
      <c r="NOG26" s="103"/>
      <c r="NOH26" s="103"/>
      <c r="NOI26" s="103"/>
      <c r="NOJ26" s="103"/>
      <c r="NOK26" s="103"/>
      <c r="NOL26" s="103"/>
      <c r="NOM26" s="103"/>
      <c r="NON26" s="103"/>
      <c r="NOO26" s="103"/>
      <c r="NOP26" s="103"/>
      <c r="NOQ26" s="103"/>
      <c r="NOR26" s="103"/>
      <c r="NOS26" s="103"/>
      <c r="NOT26" s="103"/>
      <c r="NOU26" s="103"/>
      <c r="NOV26" s="103"/>
      <c r="NOW26" s="103"/>
      <c r="NOX26" s="103"/>
      <c r="NOY26" s="103"/>
      <c r="NOZ26" s="103"/>
      <c r="NPA26" s="103"/>
      <c r="NPB26" s="103"/>
      <c r="NPC26" s="103"/>
      <c r="NPD26" s="103"/>
      <c r="NPE26" s="103"/>
      <c r="NPF26" s="103"/>
      <c r="NPG26" s="103"/>
      <c r="NPH26" s="103"/>
      <c r="NPI26" s="103"/>
      <c r="NPJ26" s="103"/>
      <c r="NPK26" s="103"/>
      <c r="NPL26" s="103"/>
      <c r="NPM26" s="103"/>
      <c r="NPN26" s="103"/>
      <c r="NPO26" s="103"/>
      <c r="NPP26" s="103"/>
      <c r="NPQ26" s="103"/>
      <c r="NPR26" s="103"/>
      <c r="NPS26" s="103"/>
      <c r="NPT26" s="103"/>
      <c r="NPU26" s="103"/>
      <c r="NPV26" s="103"/>
      <c r="NPW26" s="103"/>
      <c r="NPX26" s="103"/>
      <c r="NPY26" s="103"/>
      <c r="NPZ26" s="103"/>
      <c r="NQA26" s="103"/>
      <c r="NQB26" s="103"/>
      <c r="NQC26" s="103"/>
      <c r="NQD26" s="103"/>
      <c r="NQE26" s="103"/>
      <c r="NQF26" s="103"/>
      <c r="NQG26" s="103"/>
      <c r="NQH26" s="103"/>
      <c r="NQI26" s="103"/>
      <c r="NQJ26" s="103"/>
      <c r="NQK26" s="103"/>
      <c r="NQL26" s="103"/>
      <c r="NQM26" s="103"/>
      <c r="NQN26" s="103"/>
      <c r="NQO26" s="103"/>
      <c r="NQP26" s="103"/>
      <c r="NQQ26" s="103"/>
      <c r="NQR26" s="103"/>
      <c r="NQS26" s="103"/>
      <c r="NQT26" s="103"/>
      <c r="NQU26" s="103"/>
      <c r="NQV26" s="103"/>
      <c r="NQW26" s="103"/>
      <c r="NQX26" s="103"/>
      <c r="NQY26" s="103"/>
      <c r="NQZ26" s="103"/>
      <c r="NRA26" s="103"/>
      <c r="NRB26" s="103"/>
      <c r="NRC26" s="103"/>
      <c r="NRD26" s="103"/>
      <c r="NRE26" s="103"/>
      <c r="NRF26" s="103"/>
      <c r="NRG26" s="103"/>
      <c r="NRH26" s="103"/>
      <c r="NRI26" s="103"/>
      <c r="NRJ26" s="103"/>
      <c r="NRK26" s="103"/>
      <c r="NRL26" s="103"/>
      <c r="NRM26" s="103"/>
      <c r="NRN26" s="103"/>
      <c r="NRO26" s="103"/>
      <c r="NRP26" s="103"/>
      <c r="NRQ26" s="103"/>
      <c r="NRR26" s="103"/>
      <c r="NRS26" s="103"/>
      <c r="NRT26" s="103"/>
      <c r="NRU26" s="103"/>
      <c r="NRV26" s="103"/>
      <c r="NRW26" s="103"/>
      <c r="NRX26" s="103"/>
      <c r="NRY26" s="103"/>
      <c r="NRZ26" s="103"/>
      <c r="NSA26" s="103"/>
      <c r="NSB26" s="103"/>
      <c r="NSC26" s="103"/>
      <c r="NSD26" s="103"/>
      <c r="NSE26" s="103"/>
      <c r="NSF26" s="103"/>
      <c r="NSG26" s="103"/>
      <c r="NSH26" s="103"/>
      <c r="NSI26" s="103"/>
      <c r="NSJ26" s="103"/>
      <c r="NSK26" s="103"/>
      <c r="NSL26" s="103"/>
      <c r="NSM26" s="103"/>
      <c r="NSN26" s="103"/>
      <c r="NSO26" s="103"/>
      <c r="NSP26" s="103"/>
      <c r="NSQ26" s="103"/>
      <c r="NSR26" s="103"/>
      <c r="NSS26" s="103"/>
      <c r="NST26" s="103"/>
      <c r="NSU26" s="103"/>
      <c r="NSV26" s="103"/>
      <c r="NSW26" s="103"/>
      <c r="NSX26" s="103"/>
      <c r="NSY26" s="103"/>
      <c r="NSZ26" s="103"/>
      <c r="NTA26" s="103"/>
      <c r="NTB26" s="103"/>
      <c r="NTC26" s="103"/>
      <c r="NTD26" s="103"/>
      <c r="NTE26" s="103"/>
      <c r="NTF26" s="103"/>
      <c r="NTG26" s="103"/>
      <c r="NTH26" s="103"/>
      <c r="NTI26" s="103"/>
      <c r="NTJ26" s="103"/>
      <c r="NTK26" s="103"/>
      <c r="NTL26" s="103"/>
      <c r="NTM26" s="103"/>
      <c r="NTN26" s="103"/>
      <c r="NTO26" s="103"/>
      <c r="NTP26" s="103"/>
      <c r="NTQ26" s="103"/>
      <c r="NTR26" s="103"/>
      <c r="NTS26" s="103"/>
      <c r="NTT26" s="103"/>
      <c r="NTU26" s="103"/>
      <c r="NTV26" s="103"/>
      <c r="NTW26" s="103"/>
      <c r="NTX26" s="103"/>
      <c r="NTY26" s="103"/>
      <c r="NTZ26" s="103"/>
      <c r="NUA26" s="103"/>
      <c r="NUB26" s="103"/>
      <c r="NUC26" s="103"/>
      <c r="NUD26" s="103"/>
      <c r="NUE26" s="103"/>
      <c r="NUF26" s="103"/>
      <c r="NUG26" s="103"/>
      <c r="NUH26" s="103"/>
      <c r="NUI26" s="103"/>
      <c r="NUJ26" s="103"/>
      <c r="NUK26" s="103"/>
      <c r="NUL26" s="103"/>
      <c r="NUM26" s="103"/>
      <c r="NUN26" s="103"/>
      <c r="NUO26" s="103"/>
      <c r="NUP26" s="103"/>
      <c r="NUQ26" s="103"/>
      <c r="NUR26" s="103"/>
      <c r="NUS26" s="103"/>
      <c r="NUT26" s="103"/>
      <c r="NUU26" s="103"/>
      <c r="NUV26" s="103"/>
      <c r="NUW26" s="103"/>
      <c r="NUX26" s="103"/>
      <c r="NUY26" s="103"/>
      <c r="NUZ26" s="103"/>
      <c r="NVA26" s="103"/>
      <c r="NVB26" s="103"/>
      <c r="NVC26" s="103"/>
      <c r="NVD26" s="103"/>
      <c r="NVE26" s="103"/>
      <c r="NVF26" s="103"/>
      <c r="NVG26" s="103"/>
      <c r="NVH26" s="103"/>
      <c r="NVI26" s="103"/>
      <c r="NVJ26" s="103"/>
      <c r="NVK26" s="103"/>
      <c r="NVL26" s="103"/>
      <c r="NVM26" s="103"/>
      <c r="NVN26" s="103"/>
      <c r="NVO26" s="103"/>
      <c r="NVP26" s="103"/>
      <c r="NVQ26" s="103"/>
      <c r="NVR26" s="103"/>
      <c r="NVS26" s="103"/>
      <c r="NVT26" s="103"/>
      <c r="NVU26" s="103"/>
      <c r="NVV26" s="103"/>
      <c r="NVW26" s="103"/>
      <c r="NVX26" s="103"/>
      <c r="NVY26" s="103"/>
      <c r="NVZ26" s="103"/>
      <c r="NWA26" s="103"/>
      <c r="NWB26" s="103"/>
      <c r="NWC26" s="103"/>
      <c r="NWD26" s="103"/>
      <c r="NWE26" s="103"/>
      <c r="NWF26" s="103"/>
      <c r="NWG26" s="103"/>
      <c r="NWH26" s="103"/>
      <c r="NWI26" s="103"/>
      <c r="NWJ26" s="103"/>
      <c r="NWK26" s="103"/>
      <c r="NWL26" s="103"/>
      <c r="NWM26" s="103"/>
      <c r="NWN26" s="103"/>
      <c r="NWO26" s="103"/>
      <c r="NWP26" s="103"/>
      <c r="NWQ26" s="103"/>
      <c r="NWR26" s="103"/>
      <c r="NWS26" s="103"/>
      <c r="NWT26" s="103"/>
      <c r="NWU26" s="103"/>
      <c r="NWV26" s="103"/>
      <c r="NWW26" s="103"/>
      <c r="NWX26" s="103"/>
      <c r="NWY26" s="103"/>
      <c r="NWZ26" s="103"/>
      <c r="NXA26" s="103"/>
      <c r="NXB26" s="103"/>
      <c r="NXC26" s="103"/>
      <c r="NXD26" s="103"/>
      <c r="NXE26" s="103"/>
      <c r="NXF26" s="103"/>
      <c r="NXG26" s="103"/>
      <c r="NXH26" s="103"/>
      <c r="NXI26" s="103"/>
      <c r="NXJ26" s="103"/>
      <c r="NXK26" s="103"/>
      <c r="NXL26" s="103"/>
      <c r="NXM26" s="103"/>
      <c r="NXN26" s="103"/>
      <c r="NXO26" s="103"/>
      <c r="NXP26" s="103"/>
      <c r="NXQ26" s="103"/>
      <c r="NXR26" s="103"/>
      <c r="NXS26" s="103"/>
      <c r="NXT26" s="103"/>
      <c r="NXU26" s="103"/>
      <c r="NXV26" s="103"/>
      <c r="NXW26" s="103"/>
      <c r="NXX26" s="103"/>
      <c r="NXY26" s="103"/>
      <c r="NXZ26" s="103"/>
      <c r="NYA26" s="103"/>
      <c r="NYB26" s="103"/>
      <c r="NYC26" s="103"/>
      <c r="NYD26" s="103"/>
      <c r="NYE26" s="103"/>
      <c r="NYF26" s="103"/>
      <c r="NYG26" s="103"/>
      <c r="NYH26" s="103"/>
      <c r="NYI26" s="103"/>
      <c r="NYJ26" s="103"/>
      <c r="NYK26" s="103"/>
      <c r="NYL26" s="103"/>
      <c r="NYM26" s="103"/>
      <c r="NYN26" s="103"/>
      <c r="NYO26" s="103"/>
      <c r="NYP26" s="103"/>
      <c r="NYQ26" s="103"/>
      <c r="NYR26" s="103"/>
      <c r="NYS26" s="103"/>
      <c r="NYT26" s="103"/>
      <c r="NYU26" s="103"/>
      <c r="NYV26" s="103"/>
      <c r="NYW26" s="103"/>
      <c r="NYX26" s="103"/>
      <c r="NYY26" s="103"/>
      <c r="NYZ26" s="103"/>
      <c r="NZA26" s="103"/>
      <c r="NZB26" s="103"/>
      <c r="NZC26" s="103"/>
      <c r="NZD26" s="103"/>
      <c r="NZE26" s="103"/>
      <c r="NZF26" s="103"/>
      <c r="NZG26" s="103"/>
      <c r="NZH26" s="103"/>
      <c r="NZI26" s="103"/>
      <c r="NZJ26" s="103"/>
      <c r="NZK26" s="103"/>
      <c r="NZL26" s="103"/>
      <c r="NZM26" s="103"/>
      <c r="NZN26" s="103"/>
      <c r="NZO26" s="103"/>
      <c r="NZP26" s="103"/>
      <c r="NZQ26" s="103"/>
      <c r="NZR26" s="103"/>
      <c r="NZS26" s="103"/>
      <c r="NZT26" s="103"/>
      <c r="NZU26" s="103"/>
      <c r="NZV26" s="103"/>
      <c r="NZW26" s="103"/>
      <c r="NZX26" s="103"/>
      <c r="NZY26" s="103"/>
      <c r="NZZ26" s="103"/>
      <c r="OAA26" s="103"/>
      <c r="OAB26" s="103"/>
      <c r="OAC26" s="103"/>
      <c r="OAD26" s="103"/>
      <c r="OAE26" s="103"/>
      <c r="OAF26" s="103"/>
      <c r="OAG26" s="103"/>
      <c r="OAH26" s="103"/>
      <c r="OAI26" s="103"/>
      <c r="OAJ26" s="103"/>
      <c r="OAK26" s="103"/>
      <c r="OAL26" s="103"/>
      <c r="OAM26" s="103"/>
      <c r="OAN26" s="103"/>
      <c r="OAO26" s="103"/>
      <c r="OAP26" s="103"/>
      <c r="OAQ26" s="103"/>
      <c r="OAR26" s="103"/>
      <c r="OAS26" s="103"/>
      <c r="OAT26" s="103"/>
      <c r="OAU26" s="103"/>
      <c r="OAV26" s="103"/>
      <c r="OAW26" s="103"/>
      <c r="OAX26" s="103"/>
      <c r="OAY26" s="103"/>
      <c r="OAZ26" s="103"/>
      <c r="OBA26" s="103"/>
      <c r="OBB26" s="103"/>
      <c r="OBC26" s="103"/>
      <c r="OBD26" s="103"/>
      <c r="OBE26" s="103"/>
      <c r="OBF26" s="103"/>
      <c r="OBG26" s="103"/>
      <c r="OBH26" s="103"/>
      <c r="OBI26" s="103"/>
      <c r="OBJ26" s="103"/>
      <c r="OBK26" s="103"/>
      <c r="OBL26" s="103"/>
      <c r="OBM26" s="103"/>
      <c r="OBN26" s="103"/>
      <c r="OBO26" s="103"/>
      <c r="OBP26" s="103"/>
      <c r="OBQ26" s="103"/>
      <c r="OBR26" s="103"/>
      <c r="OBS26" s="103"/>
      <c r="OBT26" s="103"/>
      <c r="OBU26" s="103"/>
      <c r="OBV26" s="103"/>
      <c r="OBW26" s="103"/>
      <c r="OBX26" s="103"/>
      <c r="OBY26" s="103"/>
      <c r="OBZ26" s="103"/>
      <c r="OCA26" s="103"/>
      <c r="OCB26" s="103"/>
      <c r="OCC26" s="103"/>
      <c r="OCD26" s="103"/>
      <c r="OCE26" s="103"/>
      <c r="OCF26" s="103"/>
      <c r="OCG26" s="103"/>
      <c r="OCH26" s="103"/>
      <c r="OCI26" s="103"/>
      <c r="OCJ26" s="103"/>
      <c r="OCK26" s="103"/>
      <c r="OCL26" s="103"/>
      <c r="OCM26" s="103"/>
      <c r="OCN26" s="103"/>
      <c r="OCO26" s="103"/>
      <c r="OCP26" s="103"/>
      <c r="OCQ26" s="103"/>
      <c r="OCR26" s="103"/>
      <c r="OCS26" s="103"/>
      <c r="OCT26" s="103"/>
      <c r="OCU26" s="103"/>
      <c r="OCV26" s="103"/>
      <c r="OCW26" s="103"/>
      <c r="OCX26" s="103"/>
      <c r="OCY26" s="103"/>
      <c r="OCZ26" s="103"/>
      <c r="ODA26" s="103"/>
      <c r="ODB26" s="103"/>
      <c r="ODC26" s="103"/>
      <c r="ODD26" s="103"/>
      <c r="ODE26" s="103"/>
      <c r="ODF26" s="103"/>
      <c r="ODG26" s="103"/>
      <c r="ODH26" s="103"/>
      <c r="ODI26" s="103"/>
      <c r="ODJ26" s="103"/>
      <c r="ODK26" s="103"/>
      <c r="ODL26" s="103"/>
      <c r="ODM26" s="103"/>
      <c r="ODN26" s="103"/>
      <c r="ODO26" s="103"/>
      <c r="ODP26" s="103"/>
      <c r="ODQ26" s="103"/>
      <c r="ODR26" s="103"/>
      <c r="ODS26" s="103"/>
      <c r="ODT26" s="103"/>
      <c r="ODU26" s="103"/>
      <c r="ODV26" s="103"/>
      <c r="ODW26" s="103"/>
      <c r="ODX26" s="103"/>
      <c r="ODY26" s="103"/>
      <c r="ODZ26" s="103"/>
      <c r="OEA26" s="103"/>
      <c r="OEB26" s="103"/>
      <c r="OEC26" s="103"/>
      <c r="OED26" s="103"/>
      <c r="OEE26" s="103"/>
      <c r="OEF26" s="103"/>
      <c r="OEG26" s="103"/>
      <c r="OEH26" s="103"/>
      <c r="OEI26" s="103"/>
      <c r="OEJ26" s="103"/>
      <c r="OEK26" s="103"/>
      <c r="OEL26" s="103"/>
      <c r="OEM26" s="103"/>
      <c r="OEN26" s="103"/>
      <c r="OEO26" s="103"/>
      <c r="OEP26" s="103"/>
      <c r="OEQ26" s="103"/>
      <c r="OER26" s="103"/>
      <c r="OES26" s="103"/>
      <c r="OET26" s="103"/>
      <c r="OEU26" s="103"/>
      <c r="OEV26" s="103"/>
      <c r="OEW26" s="103"/>
      <c r="OEX26" s="103"/>
      <c r="OEY26" s="103"/>
      <c r="OEZ26" s="103"/>
      <c r="OFA26" s="103"/>
      <c r="OFB26" s="103"/>
      <c r="OFC26" s="103"/>
      <c r="OFD26" s="103"/>
      <c r="OFE26" s="103"/>
      <c r="OFF26" s="103"/>
      <c r="OFG26" s="103"/>
      <c r="OFH26" s="103"/>
      <c r="OFI26" s="103"/>
      <c r="OFJ26" s="103"/>
      <c r="OFK26" s="103"/>
      <c r="OFL26" s="103"/>
      <c r="OFM26" s="103"/>
      <c r="OFN26" s="103"/>
      <c r="OFO26" s="103"/>
      <c r="OFP26" s="103"/>
      <c r="OFQ26" s="103"/>
      <c r="OFR26" s="103"/>
      <c r="OFS26" s="103"/>
      <c r="OFT26" s="103"/>
      <c r="OFU26" s="103"/>
      <c r="OFV26" s="103"/>
      <c r="OFW26" s="103"/>
      <c r="OFX26" s="103"/>
      <c r="OFY26" s="103"/>
      <c r="OFZ26" s="103"/>
      <c r="OGA26" s="103"/>
      <c r="OGB26" s="103"/>
      <c r="OGC26" s="103"/>
      <c r="OGD26" s="103"/>
      <c r="OGE26" s="103"/>
      <c r="OGF26" s="103"/>
      <c r="OGG26" s="103"/>
      <c r="OGH26" s="103"/>
      <c r="OGI26" s="103"/>
      <c r="OGJ26" s="103"/>
      <c r="OGK26" s="103"/>
      <c r="OGL26" s="103"/>
      <c r="OGM26" s="103"/>
      <c r="OGN26" s="103"/>
      <c r="OGO26" s="103"/>
      <c r="OGP26" s="103"/>
      <c r="OGQ26" s="103"/>
      <c r="OGR26" s="103"/>
      <c r="OGS26" s="103"/>
      <c r="OGT26" s="103"/>
      <c r="OGU26" s="103"/>
      <c r="OGV26" s="103"/>
      <c r="OGW26" s="103"/>
      <c r="OGX26" s="103"/>
      <c r="OGY26" s="103"/>
      <c r="OGZ26" s="103"/>
      <c r="OHA26" s="103"/>
      <c r="OHB26" s="103"/>
      <c r="OHC26" s="103"/>
      <c r="OHD26" s="103"/>
      <c r="OHE26" s="103"/>
      <c r="OHF26" s="103"/>
      <c r="OHG26" s="103"/>
      <c r="OHH26" s="103"/>
      <c r="OHI26" s="103"/>
      <c r="OHJ26" s="103"/>
      <c r="OHK26" s="103"/>
      <c r="OHL26" s="103"/>
      <c r="OHM26" s="103"/>
      <c r="OHN26" s="103"/>
      <c r="OHO26" s="103"/>
      <c r="OHP26" s="103"/>
      <c r="OHQ26" s="103"/>
      <c r="OHR26" s="103"/>
      <c r="OHS26" s="103"/>
      <c r="OHT26" s="103"/>
      <c r="OHU26" s="103"/>
      <c r="OHV26" s="103"/>
      <c r="OHW26" s="103"/>
      <c r="OHX26" s="103"/>
      <c r="OHY26" s="103"/>
      <c r="OHZ26" s="103"/>
      <c r="OIA26" s="103"/>
      <c r="OIB26" s="103"/>
      <c r="OIC26" s="103"/>
      <c r="OID26" s="103"/>
      <c r="OIE26" s="103"/>
      <c r="OIF26" s="103"/>
      <c r="OIG26" s="103"/>
      <c r="OIH26" s="103"/>
      <c r="OII26" s="103"/>
      <c r="OIJ26" s="103"/>
      <c r="OIK26" s="103"/>
      <c r="OIL26" s="103"/>
      <c r="OIM26" s="103"/>
      <c r="OIN26" s="103"/>
      <c r="OIO26" s="103"/>
      <c r="OIP26" s="103"/>
      <c r="OIQ26" s="103"/>
      <c r="OIR26" s="103"/>
      <c r="OIS26" s="103"/>
      <c r="OIT26" s="103"/>
      <c r="OIU26" s="103"/>
      <c r="OIV26" s="103"/>
      <c r="OIW26" s="103"/>
      <c r="OIX26" s="103"/>
      <c r="OIY26" s="103"/>
      <c r="OIZ26" s="103"/>
      <c r="OJA26" s="103"/>
      <c r="OJB26" s="103"/>
      <c r="OJC26" s="103"/>
      <c r="OJD26" s="103"/>
      <c r="OJE26" s="103"/>
      <c r="OJF26" s="103"/>
      <c r="OJG26" s="103"/>
      <c r="OJH26" s="103"/>
      <c r="OJI26" s="103"/>
      <c r="OJJ26" s="103"/>
      <c r="OJK26" s="103"/>
      <c r="OJL26" s="103"/>
      <c r="OJM26" s="103"/>
      <c r="OJN26" s="103"/>
      <c r="OJO26" s="103"/>
      <c r="OJP26" s="103"/>
      <c r="OJQ26" s="103"/>
      <c r="OJR26" s="103"/>
      <c r="OJS26" s="103"/>
      <c r="OJT26" s="103"/>
      <c r="OJU26" s="103"/>
      <c r="OJV26" s="103"/>
      <c r="OJW26" s="103"/>
      <c r="OJX26" s="103"/>
      <c r="OJY26" s="103"/>
      <c r="OJZ26" s="103"/>
      <c r="OKA26" s="103"/>
      <c r="OKB26" s="103"/>
      <c r="OKC26" s="103"/>
      <c r="OKD26" s="103"/>
      <c r="OKE26" s="103"/>
      <c r="OKF26" s="103"/>
      <c r="OKG26" s="103"/>
      <c r="OKH26" s="103"/>
      <c r="OKI26" s="103"/>
      <c r="OKJ26" s="103"/>
      <c r="OKK26" s="103"/>
      <c r="OKL26" s="103"/>
      <c r="OKM26" s="103"/>
      <c r="OKN26" s="103"/>
      <c r="OKO26" s="103"/>
      <c r="OKP26" s="103"/>
      <c r="OKQ26" s="103"/>
      <c r="OKR26" s="103"/>
      <c r="OKS26" s="103"/>
      <c r="OKT26" s="103"/>
      <c r="OKU26" s="103"/>
      <c r="OKV26" s="103"/>
      <c r="OKW26" s="103"/>
      <c r="OKX26" s="103"/>
      <c r="OKY26" s="103"/>
      <c r="OKZ26" s="103"/>
      <c r="OLA26" s="103"/>
      <c r="OLB26" s="103"/>
      <c r="OLC26" s="103"/>
      <c r="OLD26" s="103"/>
      <c r="OLE26" s="103"/>
      <c r="OLF26" s="103"/>
      <c r="OLG26" s="103"/>
      <c r="OLH26" s="103"/>
      <c r="OLI26" s="103"/>
      <c r="OLJ26" s="103"/>
      <c r="OLK26" s="103"/>
      <c r="OLL26" s="103"/>
      <c r="OLM26" s="103"/>
      <c r="OLN26" s="103"/>
      <c r="OLO26" s="103"/>
      <c r="OLP26" s="103"/>
      <c r="OLQ26" s="103"/>
      <c r="OLR26" s="103"/>
      <c r="OLS26" s="103"/>
      <c r="OLT26" s="103"/>
      <c r="OLU26" s="103"/>
      <c r="OLV26" s="103"/>
      <c r="OLW26" s="103"/>
      <c r="OLX26" s="103"/>
      <c r="OLY26" s="103"/>
      <c r="OLZ26" s="103"/>
      <c r="OMA26" s="103"/>
      <c r="OMB26" s="103"/>
      <c r="OMC26" s="103"/>
      <c r="OMD26" s="103"/>
      <c r="OME26" s="103"/>
      <c r="OMF26" s="103"/>
      <c r="OMG26" s="103"/>
      <c r="OMH26" s="103"/>
      <c r="OMI26" s="103"/>
      <c r="OMJ26" s="103"/>
      <c r="OMK26" s="103"/>
      <c r="OML26" s="103"/>
      <c r="OMM26" s="103"/>
      <c r="OMN26" s="103"/>
      <c r="OMO26" s="103"/>
      <c r="OMP26" s="103"/>
      <c r="OMQ26" s="103"/>
      <c r="OMR26" s="103"/>
      <c r="OMS26" s="103"/>
      <c r="OMT26" s="103"/>
      <c r="OMU26" s="103"/>
      <c r="OMV26" s="103"/>
      <c r="OMW26" s="103"/>
      <c r="OMX26" s="103"/>
      <c r="OMY26" s="103"/>
      <c r="OMZ26" s="103"/>
      <c r="ONA26" s="103"/>
      <c r="ONB26" s="103"/>
      <c r="ONC26" s="103"/>
      <c r="OND26" s="103"/>
      <c r="ONE26" s="103"/>
      <c r="ONF26" s="103"/>
      <c r="ONG26" s="103"/>
      <c r="ONH26" s="103"/>
      <c r="ONI26" s="103"/>
      <c r="ONJ26" s="103"/>
      <c r="ONK26" s="103"/>
      <c r="ONL26" s="103"/>
      <c r="ONM26" s="103"/>
      <c r="ONN26" s="103"/>
      <c r="ONO26" s="103"/>
      <c r="ONP26" s="103"/>
      <c r="ONQ26" s="103"/>
      <c r="ONR26" s="103"/>
      <c r="ONS26" s="103"/>
      <c r="ONT26" s="103"/>
      <c r="ONU26" s="103"/>
      <c r="ONV26" s="103"/>
      <c r="ONW26" s="103"/>
      <c r="ONX26" s="103"/>
      <c r="ONY26" s="103"/>
      <c r="ONZ26" s="103"/>
      <c r="OOA26" s="103"/>
      <c r="OOB26" s="103"/>
      <c r="OOC26" s="103"/>
      <c r="OOD26" s="103"/>
      <c r="OOE26" s="103"/>
      <c r="OOF26" s="103"/>
      <c r="OOG26" s="103"/>
      <c r="OOH26" s="103"/>
      <c r="OOI26" s="103"/>
      <c r="OOJ26" s="103"/>
      <c r="OOK26" s="103"/>
      <c r="OOL26" s="103"/>
      <c r="OOM26" s="103"/>
      <c r="OON26" s="103"/>
      <c r="OOO26" s="103"/>
      <c r="OOP26" s="103"/>
      <c r="OOQ26" s="103"/>
      <c r="OOR26" s="103"/>
      <c r="OOS26" s="103"/>
      <c r="OOT26" s="103"/>
      <c r="OOU26" s="103"/>
      <c r="OOV26" s="103"/>
      <c r="OOW26" s="103"/>
      <c r="OOX26" s="103"/>
      <c r="OOY26" s="103"/>
      <c r="OOZ26" s="103"/>
      <c r="OPA26" s="103"/>
      <c r="OPB26" s="103"/>
      <c r="OPC26" s="103"/>
      <c r="OPD26" s="103"/>
      <c r="OPE26" s="103"/>
      <c r="OPF26" s="103"/>
      <c r="OPG26" s="103"/>
      <c r="OPH26" s="103"/>
      <c r="OPI26" s="103"/>
      <c r="OPJ26" s="103"/>
      <c r="OPK26" s="103"/>
      <c r="OPL26" s="103"/>
      <c r="OPM26" s="103"/>
      <c r="OPN26" s="103"/>
      <c r="OPO26" s="103"/>
      <c r="OPP26" s="103"/>
      <c r="OPQ26" s="103"/>
      <c r="OPR26" s="103"/>
      <c r="OPS26" s="103"/>
      <c r="OPT26" s="103"/>
      <c r="OPU26" s="103"/>
      <c r="OPV26" s="103"/>
      <c r="OPW26" s="103"/>
      <c r="OPX26" s="103"/>
      <c r="OPY26" s="103"/>
      <c r="OPZ26" s="103"/>
      <c r="OQA26" s="103"/>
      <c r="OQB26" s="103"/>
      <c r="OQC26" s="103"/>
      <c r="OQD26" s="103"/>
      <c r="OQE26" s="103"/>
      <c r="OQF26" s="103"/>
      <c r="OQG26" s="103"/>
      <c r="OQH26" s="103"/>
      <c r="OQI26" s="103"/>
      <c r="OQJ26" s="103"/>
      <c r="OQK26" s="103"/>
      <c r="OQL26" s="103"/>
      <c r="OQM26" s="103"/>
      <c r="OQN26" s="103"/>
      <c r="OQO26" s="103"/>
      <c r="OQP26" s="103"/>
      <c r="OQQ26" s="103"/>
      <c r="OQR26" s="103"/>
      <c r="OQS26" s="103"/>
      <c r="OQT26" s="103"/>
      <c r="OQU26" s="103"/>
      <c r="OQV26" s="103"/>
      <c r="OQW26" s="103"/>
      <c r="OQX26" s="103"/>
      <c r="OQY26" s="103"/>
      <c r="OQZ26" s="103"/>
      <c r="ORA26" s="103"/>
      <c r="ORB26" s="103"/>
      <c r="ORC26" s="103"/>
      <c r="ORD26" s="103"/>
      <c r="ORE26" s="103"/>
      <c r="ORF26" s="103"/>
      <c r="ORG26" s="103"/>
      <c r="ORH26" s="103"/>
      <c r="ORI26" s="103"/>
      <c r="ORJ26" s="103"/>
      <c r="ORK26" s="103"/>
      <c r="ORL26" s="103"/>
      <c r="ORM26" s="103"/>
      <c r="ORN26" s="103"/>
      <c r="ORO26" s="103"/>
      <c r="ORP26" s="103"/>
      <c r="ORQ26" s="103"/>
      <c r="ORR26" s="103"/>
      <c r="ORS26" s="103"/>
      <c r="ORT26" s="103"/>
      <c r="ORU26" s="103"/>
      <c r="ORV26" s="103"/>
      <c r="ORW26" s="103"/>
      <c r="ORX26" s="103"/>
      <c r="ORY26" s="103"/>
      <c r="ORZ26" s="103"/>
      <c r="OSA26" s="103"/>
      <c r="OSB26" s="103"/>
      <c r="OSC26" s="103"/>
      <c r="OSD26" s="103"/>
      <c r="OSE26" s="103"/>
      <c r="OSF26" s="103"/>
      <c r="OSG26" s="103"/>
      <c r="OSH26" s="103"/>
      <c r="OSI26" s="103"/>
      <c r="OSJ26" s="103"/>
      <c r="OSK26" s="103"/>
      <c r="OSL26" s="103"/>
      <c r="OSM26" s="103"/>
      <c r="OSN26" s="103"/>
      <c r="OSO26" s="103"/>
      <c r="OSP26" s="103"/>
      <c r="OSQ26" s="103"/>
      <c r="OSR26" s="103"/>
      <c r="OSS26" s="103"/>
      <c r="OST26" s="103"/>
      <c r="OSU26" s="103"/>
      <c r="OSV26" s="103"/>
      <c r="OSW26" s="103"/>
      <c r="OSX26" s="103"/>
      <c r="OSY26" s="103"/>
      <c r="OSZ26" s="103"/>
      <c r="OTA26" s="103"/>
      <c r="OTB26" s="103"/>
      <c r="OTC26" s="103"/>
      <c r="OTD26" s="103"/>
      <c r="OTE26" s="103"/>
      <c r="OTF26" s="103"/>
      <c r="OTG26" s="103"/>
      <c r="OTH26" s="103"/>
      <c r="OTI26" s="103"/>
      <c r="OTJ26" s="103"/>
      <c r="OTK26" s="103"/>
      <c r="OTL26" s="103"/>
      <c r="OTM26" s="103"/>
      <c r="OTN26" s="103"/>
      <c r="OTO26" s="103"/>
      <c r="OTP26" s="103"/>
      <c r="OTQ26" s="103"/>
      <c r="OTR26" s="103"/>
      <c r="OTS26" s="103"/>
      <c r="OTT26" s="103"/>
      <c r="OTU26" s="103"/>
      <c r="OTV26" s="103"/>
      <c r="OTW26" s="103"/>
      <c r="OTX26" s="103"/>
      <c r="OTY26" s="103"/>
      <c r="OTZ26" s="103"/>
      <c r="OUA26" s="103"/>
      <c r="OUB26" s="103"/>
      <c r="OUC26" s="103"/>
      <c r="OUD26" s="103"/>
      <c r="OUE26" s="103"/>
      <c r="OUF26" s="103"/>
      <c r="OUG26" s="103"/>
      <c r="OUH26" s="103"/>
      <c r="OUI26" s="103"/>
      <c r="OUJ26" s="103"/>
      <c r="OUK26" s="103"/>
      <c r="OUL26" s="103"/>
      <c r="OUM26" s="103"/>
      <c r="OUN26" s="103"/>
      <c r="OUO26" s="103"/>
      <c r="OUP26" s="103"/>
      <c r="OUQ26" s="103"/>
      <c r="OUR26" s="103"/>
      <c r="OUS26" s="103"/>
      <c r="OUT26" s="103"/>
      <c r="OUU26" s="103"/>
      <c r="OUV26" s="103"/>
      <c r="OUW26" s="103"/>
      <c r="OUX26" s="103"/>
      <c r="OUY26" s="103"/>
      <c r="OUZ26" s="103"/>
      <c r="OVA26" s="103"/>
      <c r="OVB26" s="103"/>
      <c r="OVC26" s="103"/>
      <c r="OVD26" s="103"/>
      <c r="OVE26" s="103"/>
      <c r="OVF26" s="103"/>
      <c r="OVG26" s="103"/>
      <c r="OVH26" s="103"/>
      <c r="OVI26" s="103"/>
      <c r="OVJ26" s="103"/>
      <c r="OVK26" s="103"/>
      <c r="OVL26" s="103"/>
      <c r="OVM26" s="103"/>
      <c r="OVN26" s="103"/>
      <c r="OVO26" s="103"/>
      <c r="OVP26" s="103"/>
      <c r="OVQ26" s="103"/>
      <c r="OVR26" s="103"/>
      <c r="OVS26" s="103"/>
      <c r="OVT26" s="103"/>
      <c r="OVU26" s="103"/>
      <c r="OVV26" s="103"/>
      <c r="OVW26" s="103"/>
      <c r="OVX26" s="103"/>
      <c r="OVY26" s="103"/>
      <c r="OVZ26" s="103"/>
      <c r="OWA26" s="103"/>
      <c r="OWB26" s="103"/>
      <c r="OWC26" s="103"/>
      <c r="OWD26" s="103"/>
      <c r="OWE26" s="103"/>
      <c r="OWF26" s="103"/>
      <c r="OWG26" s="103"/>
      <c r="OWH26" s="103"/>
      <c r="OWI26" s="103"/>
      <c r="OWJ26" s="103"/>
      <c r="OWK26" s="103"/>
      <c r="OWL26" s="103"/>
      <c r="OWM26" s="103"/>
      <c r="OWN26" s="103"/>
      <c r="OWO26" s="103"/>
      <c r="OWP26" s="103"/>
      <c r="OWQ26" s="103"/>
      <c r="OWR26" s="103"/>
      <c r="OWS26" s="103"/>
      <c r="OWT26" s="103"/>
      <c r="OWU26" s="103"/>
      <c r="OWV26" s="103"/>
      <c r="OWW26" s="103"/>
      <c r="OWX26" s="103"/>
      <c r="OWY26" s="103"/>
      <c r="OWZ26" s="103"/>
      <c r="OXA26" s="103"/>
      <c r="OXB26" s="103"/>
      <c r="OXC26" s="103"/>
      <c r="OXD26" s="103"/>
      <c r="OXE26" s="103"/>
      <c r="OXF26" s="103"/>
      <c r="OXG26" s="103"/>
      <c r="OXH26" s="103"/>
      <c r="OXI26" s="103"/>
      <c r="OXJ26" s="103"/>
      <c r="OXK26" s="103"/>
      <c r="OXL26" s="103"/>
      <c r="OXM26" s="103"/>
      <c r="OXN26" s="103"/>
      <c r="OXO26" s="103"/>
      <c r="OXP26" s="103"/>
      <c r="OXQ26" s="103"/>
      <c r="OXR26" s="103"/>
      <c r="OXS26" s="103"/>
      <c r="OXT26" s="103"/>
      <c r="OXU26" s="103"/>
      <c r="OXV26" s="103"/>
      <c r="OXW26" s="103"/>
      <c r="OXX26" s="103"/>
      <c r="OXY26" s="103"/>
      <c r="OXZ26" s="103"/>
      <c r="OYA26" s="103"/>
      <c r="OYB26" s="103"/>
      <c r="OYC26" s="103"/>
      <c r="OYD26" s="103"/>
      <c r="OYE26" s="103"/>
      <c r="OYF26" s="103"/>
      <c r="OYG26" s="103"/>
      <c r="OYH26" s="103"/>
      <c r="OYI26" s="103"/>
      <c r="OYJ26" s="103"/>
      <c r="OYK26" s="103"/>
      <c r="OYL26" s="103"/>
      <c r="OYM26" s="103"/>
      <c r="OYN26" s="103"/>
      <c r="OYO26" s="103"/>
      <c r="OYP26" s="103"/>
      <c r="OYQ26" s="103"/>
      <c r="OYR26" s="103"/>
      <c r="OYS26" s="103"/>
      <c r="OYT26" s="103"/>
      <c r="OYU26" s="103"/>
      <c r="OYV26" s="103"/>
      <c r="OYW26" s="103"/>
      <c r="OYX26" s="103"/>
      <c r="OYY26" s="103"/>
      <c r="OYZ26" s="103"/>
      <c r="OZA26" s="103"/>
      <c r="OZB26" s="103"/>
      <c r="OZC26" s="103"/>
      <c r="OZD26" s="103"/>
      <c r="OZE26" s="103"/>
      <c r="OZF26" s="103"/>
      <c r="OZG26" s="103"/>
      <c r="OZH26" s="103"/>
      <c r="OZI26" s="103"/>
      <c r="OZJ26" s="103"/>
      <c r="OZK26" s="103"/>
      <c r="OZL26" s="103"/>
      <c r="OZM26" s="103"/>
      <c r="OZN26" s="103"/>
      <c r="OZO26" s="103"/>
      <c r="OZP26" s="103"/>
      <c r="OZQ26" s="103"/>
      <c r="OZR26" s="103"/>
      <c r="OZS26" s="103"/>
      <c r="OZT26" s="103"/>
      <c r="OZU26" s="103"/>
      <c r="OZV26" s="103"/>
      <c r="OZW26" s="103"/>
      <c r="OZX26" s="103"/>
      <c r="OZY26" s="103"/>
      <c r="OZZ26" s="103"/>
      <c r="PAA26" s="103"/>
      <c r="PAB26" s="103"/>
      <c r="PAC26" s="103"/>
      <c r="PAD26" s="103"/>
      <c r="PAE26" s="103"/>
      <c r="PAF26" s="103"/>
      <c r="PAG26" s="103"/>
      <c r="PAH26" s="103"/>
      <c r="PAI26" s="103"/>
      <c r="PAJ26" s="103"/>
      <c r="PAK26" s="103"/>
      <c r="PAL26" s="103"/>
      <c r="PAM26" s="103"/>
      <c r="PAN26" s="103"/>
      <c r="PAO26" s="103"/>
      <c r="PAP26" s="103"/>
      <c r="PAQ26" s="103"/>
      <c r="PAR26" s="103"/>
      <c r="PAS26" s="103"/>
      <c r="PAT26" s="103"/>
      <c r="PAU26" s="103"/>
      <c r="PAV26" s="103"/>
      <c r="PAW26" s="103"/>
      <c r="PAX26" s="103"/>
      <c r="PAY26" s="103"/>
      <c r="PAZ26" s="103"/>
      <c r="PBA26" s="103"/>
      <c r="PBB26" s="103"/>
      <c r="PBC26" s="103"/>
      <c r="PBD26" s="103"/>
      <c r="PBE26" s="103"/>
      <c r="PBF26" s="103"/>
      <c r="PBG26" s="103"/>
      <c r="PBH26" s="103"/>
      <c r="PBI26" s="103"/>
      <c r="PBJ26" s="103"/>
      <c r="PBK26" s="103"/>
      <c r="PBL26" s="103"/>
      <c r="PBM26" s="103"/>
      <c r="PBN26" s="103"/>
      <c r="PBO26" s="103"/>
      <c r="PBP26" s="103"/>
      <c r="PBQ26" s="103"/>
      <c r="PBR26" s="103"/>
      <c r="PBS26" s="103"/>
      <c r="PBT26" s="103"/>
      <c r="PBU26" s="103"/>
      <c r="PBV26" s="103"/>
      <c r="PBW26" s="103"/>
      <c r="PBX26" s="103"/>
      <c r="PBY26" s="103"/>
      <c r="PBZ26" s="103"/>
      <c r="PCA26" s="103"/>
      <c r="PCB26" s="103"/>
      <c r="PCC26" s="103"/>
      <c r="PCD26" s="103"/>
      <c r="PCE26" s="103"/>
      <c r="PCF26" s="103"/>
      <c r="PCG26" s="103"/>
      <c r="PCH26" s="103"/>
      <c r="PCI26" s="103"/>
      <c r="PCJ26" s="103"/>
      <c r="PCK26" s="103"/>
      <c r="PCL26" s="103"/>
      <c r="PCM26" s="103"/>
      <c r="PCN26" s="103"/>
      <c r="PCO26" s="103"/>
      <c r="PCP26" s="103"/>
      <c r="PCQ26" s="103"/>
      <c r="PCR26" s="103"/>
      <c r="PCS26" s="103"/>
      <c r="PCT26" s="103"/>
      <c r="PCU26" s="103"/>
      <c r="PCV26" s="103"/>
      <c r="PCW26" s="103"/>
      <c r="PCX26" s="103"/>
      <c r="PCY26" s="103"/>
      <c r="PCZ26" s="103"/>
      <c r="PDA26" s="103"/>
      <c r="PDB26" s="103"/>
      <c r="PDC26" s="103"/>
      <c r="PDD26" s="103"/>
      <c r="PDE26" s="103"/>
      <c r="PDF26" s="103"/>
      <c r="PDG26" s="103"/>
      <c r="PDH26" s="103"/>
      <c r="PDI26" s="103"/>
      <c r="PDJ26" s="103"/>
      <c r="PDK26" s="103"/>
      <c r="PDL26" s="103"/>
      <c r="PDM26" s="103"/>
      <c r="PDN26" s="103"/>
      <c r="PDO26" s="103"/>
      <c r="PDP26" s="103"/>
      <c r="PDQ26" s="103"/>
      <c r="PDR26" s="103"/>
      <c r="PDS26" s="103"/>
      <c r="PDT26" s="103"/>
      <c r="PDU26" s="103"/>
      <c r="PDV26" s="103"/>
      <c r="PDW26" s="103"/>
      <c r="PDX26" s="103"/>
      <c r="PDY26" s="103"/>
      <c r="PDZ26" s="103"/>
      <c r="PEA26" s="103"/>
      <c r="PEB26" s="103"/>
      <c r="PEC26" s="103"/>
      <c r="PED26" s="103"/>
      <c r="PEE26" s="103"/>
      <c r="PEF26" s="103"/>
      <c r="PEG26" s="103"/>
      <c r="PEH26" s="103"/>
      <c r="PEI26" s="103"/>
      <c r="PEJ26" s="103"/>
      <c r="PEK26" s="103"/>
      <c r="PEL26" s="103"/>
      <c r="PEM26" s="103"/>
      <c r="PEN26" s="103"/>
      <c r="PEO26" s="103"/>
      <c r="PEP26" s="103"/>
      <c r="PEQ26" s="103"/>
      <c r="PER26" s="103"/>
      <c r="PES26" s="103"/>
      <c r="PET26" s="103"/>
      <c r="PEU26" s="103"/>
      <c r="PEV26" s="103"/>
      <c r="PEW26" s="103"/>
      <c r="PEX26" s="103"/>
      <c r="PEY26" s="103"/>
      <c r="PEZ26" s="103"/>
      <c r="PFA26" s="103"/>
      <c r="PFB26" s="103"/>
      <c r="PFC26" s="103"/>
      <c r="PFD26" s="103"/>
      <c r="PFE26" s="103"/>
      <c r="PFF26" s="103"/>
      <c r="PFG26" s="103"/>
      <c r="PFH26" s="103"/>
      <c r="PFI26" s="103"/>
      <c r="PFJ26" s="103"/>
      <c r="PFK26" s="103"/>
      <c r="PFL26" s="103"/>
      <c r="PFM26" s="103"/>
      <c r="PFN26" s="103"/>
      <c r="PFO26" s="103"/>
      <c r="PFP26" s="103"/>
      <c r="PFQ26" s="103"/>
      <c r="PFR26" s="103"/>
      <c r="PFS26" s="103"/>
      <c r="PFT26" s="103"/>
      <c r="PFU26" s="103"/>
      <c r="PFV26" s="103"/>
      <c r="PFW26" s="103"/>
      <c r="PFX26" s="103"/>
      <c r="PFY26" s="103"/>
      <c r="PFZ26" s="103"/>
      <c r="PGA26" s="103"/>
      <c r="PGB26" s="103"/>
      <c r="PGC26" s="103"/>
      <c r="PGD26" s="103"/>
      <c r="PGE26" s="103"/>
      <c r="PGF26" s="103"/>
      <c r="PGG26" s="103"/>
      <c r="PGH26" s="103"/>
      <c r="PGI26" s="103"/>
      <c r="PGJ26" s="103"/>
      <c r="PGK26" s="103"/>
      <c r="PGL26" s="103"/>
      <c r="PGM26" s="103"/>
      <c r="PGN26" s="103"/>
      <c r="PGO26" s="103"/>
      <c r="PGP26" s="103"/>
      <c r="PGQ26" s="103"/>
      <c r="PGR26" s="103"/>
      <c r="PGS26" s="103"/>
      <c r="PGT26" s="103"/>
      <c r="PGU26" s="103"/>
      <c r="PGV26" s="103"/>
      <c r="PGW26" s="103"/>
      <c r="PGX26" s="103"/>
      <c r="PGY26" s="103"/>
      <c r="PGZ26" s="103"/>
      <c r="PHA26" s="103"/>
      <c r="PHB26" s="103"/>
      <c r="PHC26" s="103"/>
      <c r="PHD26" s="103"/>
      <c r="PHE26" s="103"/>
      <c r="PHF26" s="103"/>
      <c r="PHG26" s="103"/>
      <c r="PHH26" s="103"/>
      <c r="PHI26" s="103"/>
      <c r="PHJ26" s="103"/>
      <c r="PHK26" s="103"/>
      <c r="PHL26" s="103"/>
      <c r="PHM26" s="103"/>
      <c r="PHN26" s="103"/>
      <c r="PHO26" s="103"/>
      <c r="PHP26" s="103"/>
      <c r="PHQ26" s="103"/>
      <c r="PHR26" s="103"/>
      <c r="PHS26" s="103"/>
      <c r="PHT26" s="103"/>
      <c r="PHU26" s="103"/>
      <c r="PHV26" s="103"/>
      <c r="PHW26" s="103"/>
      <c r="PHX26" s="103"/>
      <c r="PHY26" s="103"/>
      <c r="PHZ26" s="103"/>
      <c r="PIA26" s="103"/>
      <c r="PIB26" s="103"/>
      <c r="PIC26" s="103"/>
      <c r="PID26" s="103"/>
      <c r="PIE26" s="103"/>
      <c r="PIF26" s="103"/>
      <c r="PIG26" s="103"/>
      <c r="PIH26" s="103"/>
      <c r="PII26" s="103"/>
      <c r="PIJ26" s="103"/>
      <c r="PIK26" s="103"/>
      <c r="PIL26" s="103"/>
      <c r="PIM26" s="103"/>
      <c r="PIN26" s="103"/>
      <c r="PIO26" s="103"/>
      <c r="PIP26" s="103"/>
      <c r="PIQ26" s="103"/>
      <c r="PIR26" s="103"/>
      <c r="PIS26" s="103"/>
      <c r="PIT26" s="103"/>
      <c r="PIU26" s="103"/>
      <c r="PIV26" s="103"/>
      <c r="PIW26" s="103"/>
      <c r="PIX26" s="103"/>
      <c r="PIY26" s="103"/>
      <c r="PIZ26" s="103"/>
      <c r="PJA26" s="103"/>
      <c r="PJB26" s="103"/>
      <c r="PJC26" s="103"/>
      <c r="PJD26" s="103"/>
      <c r="PJE26" s="103"/>
      <c r="PJF26" s="103"/>
      <c r="PJG26" s="103"/>
      <c r="PJH26" s="103"/>
      <c r="PJI26" s="103"/>
      <c r="PJJ26" s="103"/>
      <c r="PJK26" s="103"/>
      <c r="PJL26" s="103"/>
      <c r="PJM26" s="103"/>
      <c r="PJN26" s="103"/>
      <c r="PJO26" s="103"/>
      <c r="PJP26" s="103"/>
      <c r="PJQ26" s="103"/>
      <c r="PJR26" s="103"/>
      <c r="PJS26" s="103"/>
      <c r="PJT26" s="103"/>
      <c r="PJU26" s="103"/>
      <c r="PJV26" s="103"/>
      <c r="PJW26" s="103"/>
      <c r="PJX26" s="103"/>
      <c r="PJY26" s="103"/>
      <c r="PJZ26" s="103"/>
      <c r="PKA26" s="103"/>
      <c r="PKB26" s="103"/>
      <c r="PKC26" s="103"/>
      <c r="PKD26" s="103"/>
      <c r="PKE26" s="103"/>
      <c r="PKF26" s="103"/>
      <c r="PKG26" s="103"/>
      <c r="PKH26" s="103"/>
      <c r="PKI26" s="103"/>
      <c r="PKJ26" s="103"/>
      <c r="PKK26" s="103"/>
      <c r="PKL26" s="103"/>
      <c r="PKM26" s="103"/>
      <c r="PKN26" s="103"/>
      <c r="PKO26" s="103"/>
      <c r="PKP26" s="103"/>
      <c r="PKQ26" s="103"/>
      <c r="PKR26" s="103"/>
      <c r="PKS26" s="103"/>
      <c r="PKT26" s="103"/>
      <c r="PKU26" s="103"/>
      <c r="PKV26" s="103"/>
      <c r="PKW26" s="103"/>
      <c r="PKX26" s="103"/>
      <c r="PKY26" s="103"/>
      <c r="PKZ26" s="103"/>
      <c r="PLA26" s="103"/>
      <c r="PLB26" s="103"/>
      <c r="PLC26" s="103"/>
      <c r="PLD26" s="103"/>
      <c r="PLE26" s="103"/>
      <c r="PLF26" s="103"/>
      <c r="PLG26" s="103"/>
      <c r="PLH26" s="103"/>
      <c r="PLI26" s="103"/>
      <c r="PLJ26" s="103"/>
      <c r="PLK26" s="103"/>
      <c r="PLL26" s="103"/>
      <c r="PLM26" s="103"/>
      <c r="PLN26" s="103"/>
      <c r="PLO26" s="103"/>
      <c r="PLP26" s="103"/>
      <c r="PLQ26" s="103"/>
      <c r="PLR26" s="103"/>
      <c r="PLS26" s="103"/>
      <c r="PLT26" s="103"/>
      <c r="PLU26" s="103"/>
      <c r="PLV26" s="103"/>
      <c r="PLW26" s="103"/>
      <c r="PLX26" s="103"/>
      <c r="PLY26" s="103"/>
      <c r="PLZ26" s="103"/>
      <c r="PMA26" s="103"/>
      <c r="PMB26" s="103"/>
      <c r="PMC26" s="103"/>
      <c r="PMD26" s="103"/>
      <c r="PME26" s="103"/>
      <c r="PMF26" s="103"/>
      <c r="PMG26" s="103"/>
      <c r="PMH26" s="103"/>
      <c r="PMI26" s="103"/>
      <c r="PMJ26" s="103"/>
      <c r="PMK26" s="103"/>
      <c r="PML26" s="103"/>
      <c r="PMM26" s="103"/>
      <c r="PMN26" s="103"/>
      <c r="PMO26" s="103"/>
      <c r="PMP26" s="103"/>
      <c r="PMQ26" s="103"/>
      <c r="PMR26" s="103"/>
      <c r="PMS26" s="103"/>
      <c r="PMT26" s="103"/>
      <c r="PMU26" s="103"/>
      <c r="PMV26" s="103"/>
      <c r="PMW26" s="103"/>
      <c r="PMX26" s="103"/>
      <c r="PMY26" s="103"/>
      <c r="PMZ26" s="103"/>
      <c r="PNA26" s="103"/>
      <c r="PNB26" s="103"/>
      <c r="PNC26" s="103"/>
      <c r="PND26" s="103"/>
      <c r="PNE26" s="103"/>
      <c r="PNF26" s="103"/>
      <c r="PNG26" s="103"/>
      <c r="PNH26" s="103"/>
      <c r="PNI26" s="103"/>
      <c r="PNJ26" s="103"/>
      <c r="PNK26" s="103"/>
      <c r="PNL26" s="103"/>
      <c r="PNM26" s="103"/>
      <c r="PNN26" s="103"/>
      <c r="PNO26" s="103"/>
      <c r="PNP26" s="103"/>
      <c r="PNQ26" s="103"/>
      <c r="PNR26" s="103"/>
      <c r="PNS26" s="103"/>
      <c r="PNT26" s="103"/>
      <c r="PNU26" s="103"/>
      <c r="PNV26" s="103"/>
      <c r="PNW26" s="103"/>
      <c r="PNX26" s="103"/>
      <c r="PNY26" s="103"/>
      <c r="PNZ26" s="103"/>
      <c r="POA26" s="103"/>
      <c r="POB26" s="103"/>
      <c r="POC26" s="103"/>
      <c r="POD26" s="103"/>
      <c r="POE26" s="103"/>
      <c r="POF26" s="103"/>
      <c r="POG26" s="103"/>
      <c r="POH26" s="103"/>
      <c r="POI26" s="103"/>
      <c r="POJ26" s="103"/>
      <c r="POK26" s="103"/>
      <c r="POL26" s="103"/>
      <c r="POM26" s="103"/>
      <c r="PON26" s="103"/>
      <c r="POO26" s="103"/>
      <c r="POP26" s="103"/>
      <c r="POQ26" s="103"/>
      <c r="POR26" s="103"/>
      <c r="POS26" s="103"/>
      <c r="POT26" s="103"/>
      <c r="POU26" s="103"/>
      <c r="POV26" s="103"/>
      <c r="POW26" s="103"/>
      <c r="POX26" s="103"/>
      <c r="POY26" s="103"/>
      <c r="POZ26" s="103"/>
      <c r="PPA26" s="103"/>
      <c r="PPB26" s="103"/>
      <c r="PPC26" s="103"/>
      <c r="PPD26" s="103"/>
      <c r="PPE26" s="103"/>
      <c r="PPF26" s="103"/>
      <c r="PPG26" s="103"/>
      <c r="PPH26" s="103"/>
      <c r="PPI26" s="103"/>
      <c r="PPJ26" s="103"/>
      <c r="PPK26" s="103"/>
      <c r="PPL26" s="103"/>
      <c r="PPM26" s="103"/>
      <c r="PPN26" s="103"/>
      <c r="PPO26" s="103"/>
      <c r="PPP26" s="103"/>
      <c r="PPQ26" s="103"/>
      <c r="PPR26" s="103"/>
      <c r="PPS26" s="103"/>
      <c r="PPT26" s="103"/>
      <c r="PPU26" s="103"/>
      <c r="PPV26" s="103"/>
      <c r="PPW26" s="103"/>
      <c r="PPX26" s="103"/>
      <c r="PPY26" s="103"/>
      <c r="PPZ26" s="103"/>
      <c r="PQA26" s="103"/>
      <c r="PQB26" s="103"/>
      <c r="PQC26" s="103"/>
      <c r="PQD26" s="103"/>
      <c r="PQE26" s="103"/>
      <c r="PQF26" s="103"/>
      <c r="PQG26" s="103"/>
      <c r="PQH26" s="103"/>
      <c r="PQI26" s="103"/>
      <c r="PQJ26" s="103"/>
      <c r="PQK26" s="103"/>
      <c r="PQL26" s="103"/>
      <c r="PQM26" s="103"/>
      <c r="PQN26" s="103"/>
      <c r="PQO26" s="103"/>
      <c r="PQP26" s="103"/>
      <c r="PQQ26" s="103"/>
      <c r="PQR26" s="103"/>
      <c r="PQS26" s="103"/>
      <c r="PQT26" s="103"/>
      <c r="PQU26" s="103"/>
      <c r="PQV26" s="103"/>
      <c r="PQW26" s="103"/>
      <c r="PQX26" s="103"/>
      <c r="PQY26" s="103"/>
      <c r="PQZ26" s="103"/>
      <c r="PRA26" s="103"/>
      <c r="PRB26" s="103"/>
      <c r="PRC26" s="103"/>
      <c r="PRD26" s="103"/>
      <c r="PRE26" s="103"/>
      <c r="PRF26" s="103"/>
      <c r="PRG26" s="103"/>
      <c r="PRH26" s="103"/>
      <c r="PRI26" s="103"/>
      <c r="PRJ26" s="103"/>
      <c r="PRK26" s="103"/>
      <c r="PRL26" s="103"/>
      <c r="PRM26" s="103"/>
      <c r="PRN26" s="103"/>
      <c r="PRO26" s="103"/>
      <c r="PRP26" s="103"/>
      <c r="PRQ26" s="103"/>
      <c r="PRR26" s="103"/>
      <c r="PRS26" s="103"/>
      <c r="PRT26" s="103"/>
      <c r="PRU26" s="103"/>
      <c r="PRV26" s="103"/>
      <c r="PRW26" s="103"/>
      <c r="PRX26" s="103"/>
      <c r="PRY26" s="103"/>
      <c r="PRZ26" s="103"/>
      <c r="PSA26" s="103"/>
      <c r="PSB26" s="103"/>
      <c r="PSC26" s="103"/>
      <c r="PSD26" s="103"/>
      <c r="PSE26" s="103"/>
      <c r="PSF26" s="103"/>
      <c r="PSG26" s="103"/>
      <c r="PSH26" s="103"/>
      <c r="PSI26" s="103"/>
      <c r="PSJ26" s="103"/>
      <c r="PSK26" s="103"/>
      <c r="PSL26" s="103"/>
      <c r="PSM26" s="103"/>
      <c r="PSN26" s="103"/>
      <c r="PSO26" s="103"/>
      <c r="PSP26" s="103"/>
      <c r="PSQ26" s="103"/>
      <c r="PSR26" s="103"/>
      <c r="PSS26" s="103"/>
      <c r="PST26" s="103"/>
      <c r="PSU26" s="103"/>
      <c r="PSV26" s="103"/>
      <c r="PSW26" s="103"/>
      <c r="PSX26" s="103"/>
      <c r="PSY26" s="103"/>
      <c r="PSZ26" s="103"/>
      <c r="PTA26" s="103"/>
      <c r="PTB26" s="103"/>
      <c r="PTC26" s="103"/>
      <c r="PTD26" s="103"/>
      <c r="PTE26" s="103"/>
      <c r="PTF26" s="103"/>
      <c r="PTG26" s="103"/>
      <c r="PTH26" s="103"/>
      <c r="PTI26" s="103"/>
      <c r="PTJ26" s="103"/>
      <c r="PTK26" s="103"/>
      <c r="PTL26" s="103"/>
      <c r="PTM26" s="103"/>
      <c r="PTN26" s="103"/>
      <c r="PTO26" s="103"/>
      <c r="PTP26" s="103"/>
      <c r="PTQ26" s="103"/>
      <c r="PTR26" s="103"/>
      <c r="PTS26" s="103"/>
      <c r="PTT26" s="103"/>
      <c r="PTU26" s="103"/>
      <c r="PTV26" s="103"/>
      <c r="PTW26" s="103"/>
      <c r="PTX26" s="103"/>
      <c r="PTY26" s="103"/>
      <c r="PTZ26" s="103"/>
      <c r="PUA26" s="103"/>
      <c r="PUB26" s="103"/>
      <c r="PUC26" s="103"/>
      <c r="PUD26" s="103"/>
      <c r="PUE26" s="103"/>
      <c r="PUF26" s="103"/>
      <c r="PUG26" s="103"/>
      <c r="PUH26" s="103"/>
      <c r="PUI26" s="103"/>
      <c r="PUJ26" s="103"/>
      <c r="PUK26" s="103"/>
      <c r="PUL26" s="103"/>
      <c r="PUM26" s="103"/>
      <c r="PUN26" s="103"/>
      <c r="PUO26" s="103"/>
      <c r="PUP26" s="103"/>
      <c r="PUQ26" s="103"/>
      <c r="PUR26" s="103"/>
      <c r="PUS26" s="103"/>
      <c r="PUT26" s="103"/>
      <c r="PUU26" s="103"/>
      <c r="PUV26" s="103"/>
      <c r="PUW26" s="103"/>
      <c r="PUX26" s="103"/>
      <c r="PUY26" s="103"/>
      <c r="PUZ26" s="103"/>
      <c r="PVA26" s="103"/>
      <c r="PVB26" s="103"/>
      <c r="PVC26" s="103"/>
      <c r="PVD26" s="103"/>
      <c r="PVE26" s="103"/>
      <c r="PVF26" s="103"/>
      <c r="PVG26" s="103"/>
      <c r="PVH26" s="103"/>
      <c r="PVI26" s="103"/>
      <c r="PVJ26" s="103"/>
      <c r="PVK26" s="103"/>
      <c r="PVL26" s="103"/>
      <c r="PVM26" s="103"/>
      <c r="PVN26" s="103"/>
      <c r="PVO26" s="103"/>
      <c r="PVP26" s="103"/>
      <c r="PVQ26" s="103"/>
      <c r="PVR26" s="103"/>
      <c r="PVS26" s="103"/>
      <c r="PVT26" s="103"/>
      <c r="PVU26" s="103"/>
      <c r="PVV26" s="103"/>
      <c r="PVW26" s="103"/>
      <c r="PVX26" s="103"/>
      <c r="PVY26" s="103"/>
      <c r="PVZ26" s="103"/>
      <c r="PWA26" s="103"/>
      <c r="PWB26" s="103"/>
      <c r="PWC26" s="103"/>
      <c r="PWD26" s="103"/>
      <c r="PWE26" s="103"/>
      <c r="PWF26" s="103"/>
      <c r="PWG26" s="103"/>
      <c r="PWH26" s="103"/>
      <c r="PWI26" s="103"/>
      <c r="PWJ26" s="103"/>
      <c r="PWK26" s="103"/>
      <c r="PWL26" s="103"/>
      <c r="PWM26" s="103"/>
      <c r="PWN26" s="103"/>
      <c r="PWO26" s="103"/>
      <c r="PWP26" s="103"/>
      <c r="PWQ26" s="103"/>
      <c r="PWR26" s="103"/>
      <c r="PWS26" s="103"/>
      <c r="PWT26" s="103"/>
      <c r="PWU26" s="103"/>
      <c r="PWV26" s="103"/>
      <c r="PWW26" s="103"/>
      <c r="PWX26" s="103"/>
      <c r="PWY26" s="103"/>
      <c r="PWZ26" s="103"/>
      <c r="PXA26" s="103"/>
      <c r="PXB26" s="103"/>
      <c r="PXC26" s="103"/>
      <c r="PXD26" s="103"/>
      <c r="PXE26" s="103"/>
      <c r="PXF26" s="103"/>
      <c r="PXG26" s="103"/>
      <c r="PXH26" s="103"/>
      <c r="PXI26" s="103"/>
      <c r="PXJ26" s="103"/>
      <c r="PXK26" s="103"/>
      <c r="PXL26" s="103"/>
      <c r="PXM26" s="103"/>
      <c r="PXN26" s="103"/>
      <c r="PXO26" s="103"/>
      <c r="PXP26" s="103"/>
      <c r="PXQ26" s="103"/>
      <c r="PXR26" s="103"/>
      <c r="PXS26" s="103"/>
      <c r="PXT26" s="103"/>
      <c r="PXU26" s="103"/>
      <c r="PXV26" s="103"/>
      <c r="PXW26" s="103"/>
      <c r="PXX26" s="103"/>
      <c r="PXY26" s="103"/>
      <c r="PXZ26" s="103"/>
      <c r="PYA26" s="103"/>
      <c r="PYB26" s="103"/>
      <c r="PYC26" s="103"/>
      <c r="PYD26" s="103"/>
      <c r="PYE26" s="103"/>
      <c r="PYF26" s="103"/>
      <c r="PYG26" s="103"/>
      <c r="PYH26" s="103"/>
      <c r="PYI26" s="103"/>
      <c r="PYJ26" s="103"/>
      <c r="PYK26" s="103"/>
      <c r="PYL26" s="103"/>
      <c r="PYM26" s="103"/>
      <c r="PYN26" s="103"/>
      <c r="PYO26" s="103"/>
      <c r="PYP26" s="103"/>
      <c r="PYQ26" s="103"/>
      <c r="PYR26" s="103"/>
      <c r="PYS26" s="103"/>
      <c r="PYT26" s="103"/>
      <c r="PYU26" s="103"/>
      <c r="PYV26" s="103"/>
      <c r="PYW26" s="103"/>
      <c r="PYX26" s="103"/>
      <c r="PYY26" s="103"/>
      <c r="PYZ26" s="103"/>
      <c r="PZA26" s="103"/>
      <c r="PZB26" s="103"/>
      <c r="PZC26" s="103"/>
      <c r="PZD26" s="103"/>
      <c r="PZE26" s="103"/>
      <c r="PZF26" s="103"/>
      <c r="PZG26" s="103"/>
      <c r="PZH26" s="103"/>
      <c r="PZI26" s="103"/>
      <c r="PZJ26" s="103"/>
      <c r="PZK26" s="103"/>
      <c r="PZL26" s="103"/>
      <c r="PZM26" s="103"/>
      <c r="PZN26" s="103"/>
      <c r="PZO26" s="103"/>
      <c r="PZP26" s="103"/>
      <c r="PZQ26" s="103"/>
      <c r="PZR26" s="103"/>
      <c r="PZS26" s="103"/>
      <c r="PZT26" s="103"/>
      <c r="PZU26" s="103"/>
      <c r="PZV26" s="103"/>
      <c r="PZW26" s="103"/>
      <c r="PZX26" s="103"/>
      <c r="PZY26" s="103"/>
      <c r="PZZ26" s="103"/>
      <c r="QAA26" s="103"/>
      <c r="QAB26" s="103"/>
      <c r="QAC26" s="103"/>
      <c r="QAD26" s="103"/>
      <c r="QAE26" s="103"/>
      <c r="QAF26" s="103"/>
      <c r="QAG26" s="103"/>
      <c r="QAH26" s="103"/>
      <c r="QAI26" s="103"/>
      <c r="QAJ26" s="103"/>
      <c r="QAK26" s="103"/>
      <c r="QAL26" s="103"/>
      <c r="QAM26" s="103"/>
      <c r="QAN26" s="103"/>
      <c r="QAO26" s="103"/>
      <c r="QAP26" s="103"/>
      <c r="QAQ26" s="103"/>
      <c r="QAR26" s="103"/>
      <c r="QAS26" s="103"/>
      <c r="QAT26" s="103"/>
      <c r="QAU26" s="103"/>
      <c r="QAV26" s="103"/>
      <c r="QAW26" s="103"/>
      <c r="QAX26" s="103"/>
      <c r="QAY26" s="103"/>
      <c r="QAZ26" s="103"/>
      <c r="QBA26" s="103"/>
      <c r="QBB26" s="103"/>
      <c r="QBC26" s="103"/>
      <c r="QBD26" s="103"/>
      <c r="QBE26" s="103"/>
      <c r="QBF26" s="103"/>
      <c r="QBG26" s="103"/>
      <c r="QBH26" s="103"/>
      <c r="QBI26" s="103"/>
      <c r="QBJ26" s="103"/>
      <c r="QBK26" s="103"/>
      <c r="QBL26" s="103"/>
      <c r="QBM26" s="103"/>
      <c r="QBN26" s="103"/>
      <c r="QBO26" s="103"/>
      <c r="QBP26" s="103"/>
      <c r="QBQ26" s="103"/>
      <c r="QBR26" s="103"/>
      <c r="QBS26" s="103"/>
      <c r="QBT26" s="103"/>
      <c r="QBU26" s="103"/>
      <c r="QBV26" s="103"/>
      <c r="QBW26" s="103"/>
      <c r="QBX26" s="103"/>
      <c r="QBY26" s="103"/>
      <c r="QBZ26" s="103"/>
      <c r="QCA26" s="103"/>
      <c r="QCB26" s="103"/>
      <c r="QCC26" s="103"/>
      <c r="QCD26" s="103"/>
      <c r="QCE26" s="103"/>
      <c r="QCF26" s="103"/>
      <c r="QCG26" s="103"/>
      <c r="QCH26" s="103"/>
      <c r="QCI26" s="103"/>
      <c r="QCJ26" s="103"/>
      <c r="QCK26" s="103"/>
      <c r="QCL26" s="103"/>
      <c r="QCM26" s="103"/>
      <c r="QCN26" s="103"/>
      <c r="QCO26" s="103"/>
      <c r="QCP26" s="103"/>
      <c r="QCQ26" s="103"/>
      <c r="QCR26" s="103"/>
      <c r="QCS26" s="103"/>
      <c r="QCT26" s="103"/>
      <c r="QCU26" s="103"/>
      <c r="QCV26" s="103"/>
      <c r="QCW26" s="103"/>
      <c r="QCX26" s="103"/>
      <c r="QCY26" s="103"/>
      <c r="QCZ26" s="103"/>
      <c r="QDA26" s="103"/>
      <c r="QDB26" s="103"/>
      <c r="QDC26" s="103"/>
      <c r="QDD26" s="103"/>
      <c r="QDE26" s="103"/>
      <c r="QDF26" s="103"/>
      <c r="QDG26" s="103"/>
      <c r="QDH26" s="103"/>
      <c r="QDI26" s="103"/>
      <c r="QDJ26" s="103"/>
      <c r="QDK26" s="103"/>
      <c r="QDL26" s="103"/>
      <c r="QDM26" s="103"/>
      <c r="QDN26" s="103"/>
      <c r="QDO26" s="103"/>
      <c r="QDP26" s="103"/>
      <c r="QDQ26" s="103"/>
      <c r="QDR26" s="103"/>
      <c r="QDS26" s="103"/>
      <c r="QDT26" s="103"/>
      <c r="QDU26" s="103"/>
      <c r="QDV26" s="103"/>
      <c r="QDW26" s="103"/>
      <c r="QDX26" s="103"/>
      <c r="QDY26" s="103"/>
      <c r="QDZ26" s="103"/>
      <c r="QEA26" s="103"/>
      <c r="QEB26" s="103"/>
      <c r="QEC26" s="103"/>
      <c r="QED26" s="103"/>
      <c r="QEE26" s="103"/>
      <c r="QEF26" s="103"/>
      <c r="QEG26" s="103"/>
      <c r="QEH26" s="103"/>
      <c r="QEI26" s="103"/>
      <c r="QEJ26" s="103"/>
      <c r="QEK26" s="103"/>
      <c r="QEL26" s="103"/>
      <c r="QEM26" s="103"/>
      <c r="QEN26" s="103"/>
      <c r="QEO26" s="103"/>
      <c r="QEP26" s="103"/>
      <c r="QEQ26" s="103"/>
      <c r="QER26" s="103"/>
      <c r="QES26" s="103"/>
      <c r="QET26" s="103"/>
      <c r="QEU26" s="103"/>
      <c r="QEV26" s="103"/>
      <c r="QEW26" s="103"/>
      <c r="QEX26" s="103"/>
      <c r="QEY26" s="103"/>
      <c r="QEZ26" s="103"/>
      <c r="QFA26" s="103"/>
      <c r="QFB26" s="103"/>
      <c r="QFC26" s="103"/>
      <c r="QFD26" s="103"/>
      <c r="QFE26" s="103"/>
      <c r="QFF26" s="103"/>
      <c r="QFG26" s="103"/>
      <c r="QFH26" s="103"/>
      <c r="QFI26" s="103"/>
      <c r="QFJ26" s="103"/>
      <c r="QFK26" s="103"/>
      <c r="QFL26" s="103"/>
      <c r="QFM26" s="103"/>
      <c r="QFN26" s="103"/>
      <c r="QFO26" s="103"/>
      <c r="QFP26" s="103"/>
      <c r="QFQ26" s="103"/>
      <c r="QFR26" s="103"/>
      <c r="QFS26" s="103"/>
      <c r="QFT26" s="103"/>
      <c r="QFU26" s="103"/>
      <c r="QFV26" s="103"/>
      <c r="QFW26" s="103"/>
      <c r="QFX26" s="103"/>
      <c r="QFY26" s="103"/>
      <c r="QFZ26" s="103"/>
      <c r="QGA26" s="103"/>
      <c r="QGB26" s="103"/>
      <c r="QGC26" s="103"/>
      <c r="QGD26" s="103"/>
      <c r="QGE26" s="103"/>
      <c r="QGF26" s="103"/>
      <c r="QGG26" s="103"/>
      <c r="QGH26" s="103"/>
      <c r="QGI26" s="103"/>
      <c r="QGJ26" s="103"/>
      <c r="QGK26" s="103"/>
      <c r="QGL26" s="103"/>
      <c r="QGM26" s="103"/>
      <c r="QGN26" s="103"/>
      <c r="QGO26" s="103"/>
      <c r="QGP26" s="103"/>
      <c r="QGQ26" s="103"/>
      <c r="QGR26" s="103"/>
      <c r="QGS26" s="103"/>
      <c r="QGT26" s="103"/>
      <c r="QGU26" s="103"/>
      <c r="QGV26" s="103"/>
      <c r="QGW26" s="103"/>
      <c r="QGX26" s="103"/>
      <c r="QGY26" s="103"/>
      <c r="QGZ26" s="103"/>
      <c r="QHA26" s="103"/>
      <c r="QHB26" s="103"/>
      <c r="QHC26" s="103"/>
      <c r="QHD26" s="103"/>
      <c r="QHE26" s="103"/>
      <c r="QHF26" s="103"/>
      <c r="QHG26" s="103"/>
      <c r="QHH26" s="103"/>
      <c r="QHI26" s="103"/>
      <c r="QHJ26" s="103"/>
      <c r="QHK26" s="103"/>
      <c r="QHL26" s="103"/>
      <c r="QHM26" s="103"/>
      <c r="QHN26" s="103"/>
      <c r="QHO26" s="103"/>
      <c r="QHP26" s="103"/>
      <c r="QHQ26" s="103"/>
      <c r="QHR26" s="103"/>
      <c r="QHS26" s="103"/>
      <c r="QHT26" s="103"/>
      <c r="QHU26" s="103"/>
      <c r="QHV26" s="103"/>
      <c r="QHW26" s="103"/>
      <c r="QHX26" s="103"/>
      <c r="QHY26" s="103"/>
      <c r="QHZ26" s="103"/>
      <c r="QIA26" s="103"/>
      <c r="QIB26" s="103"/>
      <c r="QIC26" s="103"/>
      <c r="QID26" s="103"/>
      <c r="QIE26" s="103"/>
      <c r="QIF26" s="103"/>
      <c r="QIG26" s="103"/>
      <c r="QIH26" s="103"/>
      <c r="QII26" s="103"/>
      <c r="QIJ26" s="103"/>
      <c r="QIK26" s="103"/>
      <c r="QIL26" s="103"/>
      <c r="QIM26" s="103"/>
      <c r="QIN26" s="103"/>
      <c r="QIO26" s="103"/>
      <c r="QIP26" s="103"/>
      <c r="QIQ26" s="103"/>
      <c r="QIR26" s="103"/>
      <c r="QIS26" s="103"/>
      <c r="QIT26" s="103"/>
      <c r="QIU26" s="103"/>
      <c r="QIV26" s="103"/>
      <c r="QIW26" s="103"/>
      <c r="QIX26" s="103"/>
      <c r="QIY26" s="103"/>
      <c r="QIZ26" s="103"/>
      <c r="QJA26" s="103"/>
      <c r="QJB26" s="103"/>
      <c r="QJC26" s="103"/>
      <c r="QJD26" s="103"/>
      <c r="QJE26" s="103"/>
      <c r="QJF26" s="103"/>
      <c r="QJG26" s="103"/>
      <c r="QJH26" s="103"/>
      <c r="QJI26" s="103"/>
      <c r="QJJ26" s="103"/>
      <c r="QJK26" s="103"/>
      <c r="QJL26" s="103"/>
      <c r="QJM26" s="103"/>
      <c r="QJN26" s="103"/>
      <c r="QJO26" s="103"/>
      <c r="QJP26" s="103"/>
      <c r="QJQ26" s="103"/>
      <c r="QJR26" s="103"/>
      <c r="QJS26" s="103"/>
      <c r="QJT26" s="103"/>
      <c r="QJU26" s="103"/>
      <c r="QJV26" s="103"/>
      <c r="QJW26" s="103"/>
      <c r="QJX26" s="103"/>
      <c r="QJY26" s="103"/>
      <c r="QJZ26" s="103"/>
      <c r="QKA26" s="103"/>
      <c r="QKB26" s="103"/>
      <c r="QKC26" s="103"/>
      <c r="QKD26" s="103"/>
      <c r="QKE26" s="103"/>
      <c r="QKF26" s="103"/>
      <c r="QKG26" s="103"/>
      <c r="QKH26" s="103"/>
      <c r="QKI26" s="103"/>
      <c r="QKJ26" s="103"/>
      <c r="QKK26" s="103"/>
      <c r="QKL26" s="103"/>
      <c r="QKM26" s="103"/>
      <c r="QKN26" s="103"/>
      <c r="QKO26" s="103"/>
      <c r="QKP26" s="103"/>
      <c r="QKQ26" s="103"/>
      <c r="QKR26" s="103"/>
      <c r="QKS26" s="103"/>
      <c r="QKT26" s="103"/>
      <c r="QKU26" s="103"/>
      <c r="QKV26" s="103"/>
      <c r="QKW26" s="103"/>
      <c r="QKX26" s="103"/>
      <c r="QKY26" s="103"/>
      <c r="QKZ26" s="103"/>
      <c r="QLA26" s="103"/>
      <c r="QLB26" s="103"/>
      <c r="QLC26" s="103"/>
      <c r="QLD26" s="103"/>
      <c r="QLE26" s="103"/>
      <c r="QLF26" s="103"/>
      <c r="QLG26" s="103"/>
      <c r="QLH26" s="103"/>
      <c r="QLI26" s="103"/>
      <c r="QLJ26" s="103"/>
      <c r="QLK26" s="103"/>
      <c r="QLL26" s="103"/>
      <c r="QLM26" s="103"/>
      <c r="QLN26" s="103"/>
      <c r="QLO26" s="103"/>
      <c r="QLP26" s="103"/>
      <c r="QLQ26" s="103"/>
      <c r="QLR26" s="103"/>
      <c r="QLS26" s="103"/>
      <c r="QLT26" s="103"/>
      <c r="QLU26" s="103"/>
      <c r="QLV26" s="103"/>
      <c r="QLW26" s="103"/>
      <c r="QLX26" s="103"/>
      <c r="QLY26" s="103"/>
      <c r="QLZ26" s="103"/>
      <c r="QMA26" s="103"/>
      <c r="QMB26" s="103"/>
      <c r="QMC26" s="103"/>
      <c r="QMD26" s="103"/>
      <c r="QME26" s="103"/>
      <c r="QMF26" s="103"/>
      <c r="QMG26" s="103"/>
      <c r="QMH26" s="103"/>
      <c r="QMI26" s="103"/>
      <c r="QMJ26" s="103"/>
      <c r="QMK26" s="103"/>
      <c r="QML26" s="103"/>
      <c r="QMM26" s="103"/>
      <c r="QMN26" s="103"/>
      <c r="QMO26" s="103"/>
      <c r="QMP26" s="103"/>
      <c r="QMQ26" s="103"/>
      <c r="QMR26" s="103"/>
      <c r="QMS26" s="103"/>
      <c r="QMT26" s="103"/>
      <c r="QMU26" s="103"/>
      <c r="QMV26" s="103"/>
      <c r="QMW26" s="103"/>
      <c r="QMX26" s="103"/>
      <c r="QMY26" s="103"/>
      <c r="QMZ26" s="103"/>
      <c r="QNA26" s="103"/>
      <c r="QNB26" s="103"/>
      <c r="QNC26" s="103"/>
      <c r="QND26" s="103"/>
      <c r="QNE26" s="103"/>
      <c r="QNF26" s="103"/>
      <c r="QNG26" s="103"/>
      <c r="QNH26" s="103"/>
      <c r="QNI26" s="103"/>
      <c r="QNJ26" s="103"/>
      <c r="QNK26" s="103"/>
      <c r="QNL26" s="103"/>
      <c r="QNM26" s="103"/>
      <c r="QNN26" s="103"/>
      <c r="QNO26" s="103"/>
      <c r="QNP26" s="103"/>
      <c r="QNQ26" s="103"/>
      <c r="QNR26" s="103"/>
      <c r="QNS26" s="103"/>
      <c r="QNT26" s="103"/>
      <c r="QNU26" s="103"/>
      <c r="QNV26" s="103"/>
      <c r="QNW26" s="103"/>
      <c r="QNX26" s="103"/>
      <c r="QNY26" s="103"/>
      <c r="QNZ26" s="103"/>
      <c r="QOA26" s="103"/>
      <c r="QOB26" s="103"/>
      <c r="QOC26" s="103"/>
      <c r="QOD26" s="103"/>
      <c r="QOE26" s="103"/>
      <c r="QOF26" s="103"/>
      <c r="QOG26" s="103"/>
      <c r="QOH26" s="103"/>
      <c r="QOI26" s="103"/>
      <c r="QOJ26" s="103"/>
      <c r="QOK26" s="103"/>
      <c r="QOL26" s="103"/>
      <c r="QOM26" s="103"/>
      <c r="QON26" s="103"/>
      <c r="QOO26" s="103"/>
      <c r="QOP26" s="103"/>
      <c r="QOQ26" s="103"/>
      <c r="QOR26" s="103"/>
      <c r="QOS26" s="103"/>
      <c r="QOT26" s="103"/>
      <c r="QOU26" s="103"/>
      <c r="QOV26" s="103"/>
      <c r="QOW26" s="103"/>
      <c r="QOX26" s="103"/>
      <c r="QOY26" s="103"/>
      <c r="QOZ26" s="103"/>
      <c r="QPA26" s="103"/>
      <c r="QPB26" s="103"/>
      <c r="QPC26" s="103"/>
      <c r="QPD26" s="103"/>
      <c r="QPE26" s="103"/>
      <c r="QPF26" s="103"/>
      <c r="QPG26" s="103"/>
      <c r="QPH26" s="103"/>
      <c r="QPI26" s="103"/>
      <c r="QPJ26" s="103"/>
      <c r="QPK26" s="103"/>
      <c r="QPL26" s="103"/>
      <c r="QPM26" s="103"/>
      <c r="QPN26" s="103"/>
      <c r="QPO26" s="103"/>
      <c r="QPP26" s="103"/>
      <c r="QPQ26" s="103"/>
      <c r="QPR26" s="103"/>
      <c r="QPS26" s="103"/>
      <c r="QPT26" s="103"/>
      <c r="QPU26" s="103"/>
      <c r="QPV26" s="103"/>
      <c r="QPW26" s="103"/>
      <c r="QPX26" s="103"/>
      <c r="QPY26" s="103"/>
      <c r="QPZ26" s="103"/>
      <c r="QQA26" s="103"/>
      <c r="QQB26" s="103"/>
      <c r="QQC26" s="103"/>
      <c r="QQD26" s="103"/>
      <c r="QQE26" s="103"/>
      <c r="QQF26" s="103"/>
      <c r="QQG26" s="103"/>
      <c r="QQH26" s="103"/>
      <c r="QQI26" s="103"/>
      <c r="QQJ26" s="103"/>
      <c r="QQK26" s="103"/>
      <c r="QQL26" s="103"/>
      <c r="QQM26" s="103"/>
      <c r="QQN26" s="103"/>
      <c r="QQO26" s="103"/>
      <c r="QQP26" s="103"/>
      <c r="QQQ26" s="103"/>
      <c r="QQR26" s="103"/>
      <c r="QQS26" s="103"/>
      <c r="QQT26" s="103"/>
      <c r="QQU26" s="103"/>
      <c r="QQV26" s="103"/>
      <c r="QQW26" s="103"/>
      <c r="QQX26" s="103"/>
      <c r="QQY26" s="103"/>
      <c r="QQZ26" s="103"/>
      <c r="QRA26" s="103"/>
      <c r="QRB26" s="103"/>
      <c r="QRC26" s="103"/>
      <c r="QRD26" s="103"/>
      <c r="QRE26" s="103"/>
      <c r="QRF26" s="103"/>
      <c r="QRG26" s="103"/>
      <c r="QRH26" s="103"/>
      <c r="QRI26" s="103"/>
      <c r="QRJ26" s="103"/>
      <c r="QRK26" s="103"/>
      <c r="QRL26" s="103"/>
      <c r="QRM26" s="103"/>
      <c r="QRN26" s="103"/>
      <c r="QRO26" s="103"/>
      <c r="QRP26" s="103"/>
      <c r="QRQ26" s="103"/>
      <c r="QRR26" s="103"/>
      <c r="QRS26" s="103"/>
      <c r="QRT26" s="103"/>
      <c r="QRU26" s="103"/>
      <c r="QRV26" s="103"/>
      <c r="QRW26" s="103"/>
      <c r="QRX26" s="103"/>
      <c r="QRY26" s="103"/>
      <c r="QRZ26" s="103"/>
      <c r="QSA26" s="103"/>
      <c r="QSB26" s="103"/>
      <c r="QSC26" s="103"/>
      <c r="QSD26" s="103"/>
      <c r="QSE26" s="103"/>
      <c r="QSF26" s="103"/>
      <c r="QSG26" s="103"/>
      <c r="QSH26" s="103"/>
      <c r="QSI26" s="103"/>
      <c r="QSJ26" s="103"/>
      <c r="QSK26" s="103"/>
      <c r="QSL26" s="103"/>
      <c r="QSM26" s="103"/>
      <c r="QSN26" s="103"/>
      <c r="QSO26" s="103"/>
      <c r="QSP26" s="103"/>
      <c r="QSQ26" s="103"/>
      <c r="QSR26" s="103"/>
      <c r="QSS26" s="103"/>
      <c r="QST26" s="103"/>
      <c r="QSU26" s="103"/>
      <c r="QSV26" s="103"/>
      <c r="QSW26" s="103"/>
      <c r="QSX26" s="103"/>
      <c r="QSY26" s="103"/>
      <c r="QSZ26" s="103"/>
      <c r="QTA26" s="103"/>
      <c r="QTB26" s="103"/>
      <c r="QTC26" s="103"/>
      <c r="QTD26" s="103"/>
      <c r="QTE26" s="103"/>
      <c r="QTF26" s="103"/>
      <c r="QTG26" s="103"/>
      <c r="QTH26" s="103"/>
      <c r="QTI26" s="103"/>
      <c r="QTJ26" s="103"/>
      <c r="QTK26" s="103"/>
      <c r="QTL26" s="103"/>
      <c r="QTM26" s="103"/>
      <c r="QTN26" s="103"/>
      <c r="QTO26" s="103"/>
      <c r="QTP26" s="103"/>
      <c r="QTQ26" s="103"/>
      <c r="QTR26" s="103"/>
      <c r="QTS26" s="103"/>
      <c r="QTT26" s="103"/>
      <c r="QTU26" s="103"/>
      <c r="QTV26" s="103"/>
      <c r="QTW26" s="103"/>
      <c r="QTX26" s="103"/>
      <c r="QTY26" s="103"/>
      <c r="QTZ26" s="103"/>
      <c r="QUA26" s="103"/>
      <c r="QUB26" s="103"/>
      <c r="QUC26" s="103"/>
      <c r="QUD26" s="103"/>
      <c r="QUE26" s="103"/>
      <c r="QUF26" s="103"/>
      <c r="QUG26" s="103"/>
      <c r="QUH26" s="103"/>
      <c r="QUI26" s="103"/>
      <c r="QUJ26" s="103"/>
      <c r="QUK26" s="103"/>
      <c r="QUL26" s="103"/>
      <c r="QUM26" s="103"/>
      <c r="QUN26" s="103"/>
      <c r="QUO26" s="103"/>
      <c r="QUP26" s="103"/>
      <c r="QUQ26" s="103"/>
      <c r="QUR26" s="103"/>
      <c r="QUS26" s="103"/>
      <c r="QUT26" s="103"/>
      <c r="QUU26" s="103"/>
      <c r="QUV26" s="103"/>
      <c r="QUW26" s="103"/>
      <c r="QUX26" s="103"/>
      <c r="QUY26" s="103"/>
      <c r="QUZ26" s="103"/>
      <c r="QVA26" s="103"/>
      <c r="QVB26" s="103"/>
      <c r="QVC26" s="103"/>
      <c r="QVD26" s="103"/>
      <c r="QVE26" s="103"/>
      <c r="QVF26" s="103"/>
      <c r="QVG26" s="103"/>
      <c r="QVH26" s="103"/>
      <c r="QVI26" s="103"/>
      <c r="QVJ26" s="103"/>
      <c r="QVK26" s="103"/>
      <c r="QVL26" s="103"/>
      <c r="QVM26" s="103"/>
      <c r="QVN26" s="103"/>
      <c r="QVO26" s="103"/>
      <c r="QVP26" s="103"/>
      <c r="QVQ26" s="103"/>
      <c r="QVR26" s="103"/>
      <c r="QVS26" s="103"/>
      <c r="QVT26" s="103"/>
      <c r="QVU26" s="103"/>
      <c r="QVV26" s="103"/>
      <c r="QVW26" s="103"/>
      <c r="QVX26" s="103"/>
      <c r="QVY26" s="103"/>
      <c r="QVZ26" s="103"/>
      <c r="QWA26" s="103"/>
      <c r="QWB26" s="103"/>
      <c r="QWC26" s="103"/>
      <c r="QWD26" s="103"/>
      <c r="QWE26" s="103"/>
      <c r="QWF26" s="103"/>
      <c r="QWG26" s="103"/>
      <c r="QWH26" s="103"/>
      <c r="QWI26" s="103"/>
      <c r="QWJ26" s="103"/>
      <c r="QWK26" s="103"/>
      <c r="QWL26" s="103"/>
      <c r="QWM26" s="103"/>
      <c r="QWN26" s="103"/>
      <c r="QWO26" s="103"/>
      <c r="QWP26" s="103"/>
      <c r="QWQ26" s="103"/>
      <c r="QWR26" s="103"/>
      <c r="QWS26" s="103"/>
      <c r="QWT26" s="103"/>
      <c r="QWU26" s="103"/>
      <c r="QWV26" s="103"/>
      <c r="QWW26" s="103"/>
      <c r="QWX26" s="103"/>
      <c r="QWY26" s="103"/>
      <c r="QWZ26" s="103"/>
      <c r="QXA26" s="103"/>
      <c r="QXB26" s="103"/>
      <c r="QXC26" s="103"/>
      <c r="QXD26" s="103"/>
      <c r="QXE26" s="103"/>
      <c r="QXF26" s="103"/>
      <c r="QXG26" s="103"/>
      <c r="QXH26" s="103"/>
      <c r="QXI26" s="103"/>
      <c r="QXJ26" s="103"/>
      <c r="QXK26" s="103"/>
      <c r="QXL26" s="103"/>
      <c r="QXM26" s="103"/>
      <c r="QXN26" s="103"/>
      <c r="QXO26" s="103"/>
      <c r="QXP26" s="103"/>
      <c r="QXQ26" s="103"/>
      <c r="QXR26" s="103"/>
      <c r="QXS26" s="103"/>
      <c r="QXT26" s="103"/>
      <c r="QXU26" s="103"/>
      <c r="QXV26" s="103"/>
      <c r="QXW26" s="103"/>
      <c r="QXX26" s="103"/>
      <c r="QXY26" s="103"/>
      <c r="QXZ26" s="103"/>
      <c r="QYA26" s="103"/>
      <c r="QYB26" s="103"/>
      <c r="QYC26" s="103"/>
      <c r="QYD26" s="103"/>
      <c r="QYE26" s="103"/>
      <c r="QYF26" s="103"/>
      <c r="QYG26" s="103"/>
      <c r="QYH26" s="103"/>
      <c r="QYI26" s="103"/>
      <c r="QYJ26" s="103"/>
      <c r="QYK26" s="103"/>
      <c r="QYL26" s="103"/>
      <c r="QYM26" s="103"/>
      <c r="QYN26" s="103"/>
      <c r="QYO26" s="103"/>
      <c r="QYP26" s="103"/>
      <c r="QYQ26" s="103"/>
      <c r="QYR26" s="103"/>
      <c r="QYS26" s="103"/>
      <c r="QYT26" s="103"/>
      <c r="QYU26" s="103"/>
      <c r="QYV26" s="103"/>
      <c r="QYW26" s="103"/>
      <c r="QYX26" s="103"/>
      <c r="QYY26" s="103"/>
      <c r="QYZ26" s="103"/>
      <c r="QZA26" s="103"/>
      <c r="QZB26" s="103"/>
      <c r="QZC26" s="103"/>
      <c r="QZD26" s="103"/>
      <c r="QZE26" s="103"/>
      <c r="QZF26" s="103"/>
      <c r="QZG26" s="103"/>
      <c r="QZH26" s="103"/>
      <c r="QZI26" s="103"/>
      <c r="QZJ26" s="103"/>
      <c r="QZK26" s="103"/>
      <c r="QZL26" s="103"/>
      <c r="QZM26" s="103"/>
      <c r="QZN26" s="103"/>
      <c r="QZO26" s="103"/>
      <c r="QZP26" s="103"/>
      <c r="QZQ26" s="103"/>
      <c r="QZR26" s="103"/>
      <c r="QZS26" s="103"/>
      <c r="QZT26" s="103"/>
      <c r="QZU26" s="103"/>
      <c r="QZV26" s="103"/>
      <c r="QZW26" s="103"/>
      <c r="QZX26" s="103"/>
      <c r="QZY26" s="103"/>
      <c r="QZZ26" s="103"/>
      <c r="RAA26" s="103"/>
      <c r="RAB26" s="103"/>
      <c r="RAC26" s="103"/>
      <c r="RAD26" s="103"/>
      <c r="RAE26" s="103"/>
      <c r="RAF26" s="103"/>
      <c r="RAG26" s="103"/>
      <c r="RAH26" s="103"/>
      <c r="RAI26" s="103"/>
      <c r="RAJ26" s="103"/>
      <c r="RAK26" s="103"/>
      <c r="RAL26" s="103"/>
      <c r="RAM26" s="103"/>
      <c r="RAN26" s="103"/>
      <c r="RAO26" s="103"/>
      <c r="RAP26" s="103"/>
      <c r="RAQ26" s="103"/>
      <c r="RAR26" s="103"/>
      <c r="RAS26" s="103"/>
      <c r="RAT26" s="103"/>
      <c r="RAU26" s="103"/>
      <c r="RAV26" s="103"/>
      <c r="RAW26" s="103"/>
      <c r="RAX26" s="103"/>
      <c r="RAY26" s="103"/>
      <c r="RAZ26" s="103"/>
      <c r="RBA26" s="103"/>
      <c r="RBB26" s="103"/>
      <c r="RBC26" s="103"/>
      <c r="RBD26" s="103"/>
      <c r="RBE26" s="103"/>
      <c r="RBF26" s="103"/>
      <c r="RBG26" s="103"/>
      <c r="RBH26" s="103"/>
      <c r="RBI26" s="103"/>
      <c r="RBJ26" s="103"/>
      <c r="RBK26" s="103"/>
      <c r="RBL26" s="103"/>
      <c r="RBM26" s="103"/>
      <c r="RBN26" s="103"/>
      <c r="RBO26" s="103"/>
      <c r="RBP26" s="103"/>
      <c r="RBQ26" s="103"/>
      <c r="RBR26" s="103"/>
      <c r="RBS26" s="103"/>
      <c r="RBT26" s="103"/>
      <c r="RBU26" s="103"/>
      <c r="RBV26" s="103"/>
      <c r="RBW26" s="103"/>
      <c r="RBX26" s="103"/>
      <c r="RBY26" s="103"/>
      <c r="RBZ26" s="103"/>
      <c r="RCA26" s="103"/>
      <c r="RCB26" s="103"/>
      <c r="RCC26" s="103"/>
      <c r="RCD26" s="103"/>
      <c r="RCE26" s="103"/>
      <c r="RCF26" s="103"/>
      <c r="RCG26" s="103"/>
      <c r="RCH26" s="103"/>
      <c r="RCI26" s="103"/>
      <c r="RCJ26" s="103"/>
      <c r="RCK26" s="103"/>
      <c r="RCL26" s="103"/>
      <c r="RCM26" s="103"/>
      <c r="RCN26" s="103"/>
      <c r="RCO26" s="103"/>
      <c r="RCP26" s="103"/>
      <c r="RCQ26" s="103"/>
      <c r="RCR26" s="103"/>
      <c r="RCS26" s="103"/>
      <c r="RCT26" s="103"/>
      <c r="RCU26" s="103"/>
      <c r="RCV26" s="103"/>
      <c r="RCW26" s="103"/>
      <c r="RCX26" s="103"/>
      <c r="RCY26" s="103"/>
      <c r="RCZ26" s="103"/>
      <c r="RDA26" s="103"/>
      <c r="RDB26" s="103"/>
      <c r="RDC26" s="103"/>
      <c r="RDD26" s="103"/>
      <c r="RDE26" s="103"/>
      <c r="RDF26" s="103"/>
      <c r="RDG26" s="103"/>
      <c r="RDH26" s="103"/>
      <c r="RDI26" s="103"/>
      <c r="RDJ26" s="103"/>
      <c r="RDK26" s="103"/>
      <c r="RDL26" s="103"/>
      <c r="RDM26" s="103"/>
      <c r="RDN26" s="103"/>
      <c r="RDO26" s="103"/>
      <c r="RDP26" s="103"/>
      <c r="RDQ26" s="103"/>
      <c r="RDR26" s="103"/>
      <c r="RDS26" s="103"/>
      <c r="RDT26" s="103"/>
      <c r="RDU26" s="103"/>
      <c r="RDV26" s="103"/>
      <c r="RDW26" s="103"/>
      <c r="RDX26" s="103"/>
      <c r="RDY26" s="103"/>
      <c r="RDZ26" s="103"/>
      <c r="REA26" s="103"/>
      <c r="REB26" s="103"/>
      <c r="REC26" s="103"/>
      <c r="RED26" s="103"/>
      <c r="REE26" s="103"/>
      <c r="REF26" s="103"/>
      <c r="REG26" s="103"/>
      <c r="REH26" s="103"/>
      <c r="REI26" s="103"/>
      <c r="REJ26" s="103"/>
      <c r="REK26" s="103"/>
      <c r="REL26" s="103"/>
      <c r="REM26" s="103"/>
      <c r="REN26" s="103"/>
      <c r="REO26" s="103"/>
      <c r="REP26" s="103"/>
      <c r="REQ26" s="103"/>
      <c r="RER26" s="103"/>
      <c r="RES26" s="103"/>
      <c r="RET26" s="103"/>
      <c r="REU26" s="103"/>
      <c r="REV26" s="103"/>
      <c r="REW26" s="103"/>
      <c r="REX26" s="103"/>
      <c r="REY26" s="103"/>
      <c r="REZ26" s="103"/>
      <c r="RFA26" s="103"/>
      <c r="RFB26" s="103"/>
      <c r="RFC26" s="103"/>
      <c r="RFD26" s="103"/>
      <c r="RFE26" s="103"/>
      <c r="RFF26" s="103"/>
      <c r="RFG26" s="103"/>
      <c r="RFH26" s="103"/>
      <c r="RFI26" s="103"/>
      <c r="RFJ26" s="103"/>
      <c r="RFK26" s="103"/>
      <c r="RFL26" s="103"/>
      <c r="RFM26" s="103"/>
      <c r="RFN26" s="103"/>
      <c r="RFO26" s="103"/>
      <c r="RFP26" s="103"/>
      <c r="RFQ26" s="103"/>
      <c r="RFR26" s="103"/>
      <c r="RFS26" s="103"/>
      <c r="RFT26" s="103"/>
      <c r="RFU26" s="103"/>
      <c r="RFV26" s="103"/>
      <c r="RFW26" s="103"/>
      <c r="RFX26" s="103"/>
      <c r="RFY26" s="103"/>
      <c r="RFZ26" s="103"/>
      <c r="RGA26" s="103"/>
      <c r="RGB26" s="103"/>
      <c r="RGC26" s="103"/>
      <c r="RGD26" s="103"/>
      <c r="RGE26" s="103"/>
      <c r="RGF26" s="103"/>
      <c r="RGG26" s="103"/>
      <c r="RGH26" s="103"/>
      <c r="RGI26" s="103"/>
      <c r="RGJ26" s="103"/>
      <c r="RGK26" s="103"/>
      <c r="RGL26" s="103"/>
      <c r="RGM26" s="103"/>
      <c r="RGN26" s="103"/>
      <c r="RGO26" s="103"/>
      <c r="RGP26" s="103"/>
      <c r="RGQ26" s="103"/>
      <c r="RGR26" s="103"/>
      <c r="RGS26" s="103"/>
      <c r="RGT26" s="103"/>
      <c r="RGU26" s="103"/>
      <c r="RGV26" s="103"/>
      <c r="RGW26" s="103"/>
      <c r="RGX26" s="103"/>
      <c r="RGY26" s="103"/>
      <c r="RGZ26" s="103"/>
      <c r="RHA26" s="103"/>
      <c r="RHB26" s="103"/>
      <c r="RHC26" s="103"/>
      <c r="RHD26" s="103"/>
      <c r="RHE26" s="103"/>
      <c r="RHF26" s="103"/>
      <c r="RHG26" s="103"/>
      <c r="RHH26" s="103"/>
      <c r="RHI26" s="103"/>
      <c r="RHJ26" s="103"/>
      <c r="RHK26" s="103"/>
      <c r="RHL26" s="103"/>
      <c r="RHM26" s="103"/>
      <c r="RHN26" s="103"/>
      <c r="RHO26" s="103"/>
      <c r="RHP26" s="103"/>
      <c r="RHQ26" s="103"/>
      <c r="RHR26" s="103"/>
      <c r="RHS26" s="103"/>
      <c r="RHT26" s="103"/>
      <c r="RHU26" s="103"/>
      <c r="RHV26" s="103"/>
      <c r="RHW26" s="103"/>
      <c r="RHX26" s="103"/>
      <c r="RHY26" s="103"/>
      <c r="RHZ26" s="103"/>
      <c r="RIA26" s="103"/>
      <c r="RIB26" s="103"/>
      <c r="RIC26" s="103"/>
      <c r="RID26" s="103"/>
      <c r="RIE26" s="103"/>
      <c r="RIF26" s="103"/>
      <c r="RIG26" s="103"/>
      <c r="RIH26" s="103"/>
      <c r="RII26" s="103"/>
      <c r="RIJ26" s="103"/>
      <c r="RIK26" s="103"/>
      <c r="RIL26" s="103"/>
      <c r="RIM26" s="103"/>
      <c r="RIN26" s="103"/>
      <c r="RIO26" s="103"/>
      <c r="RIP26" s="103"/>
      <c r="RIQ26" s="103"/>
      <c r="RIR26" s="103"/>
      <c r="RIS26" s="103"/>
      <c r="RIT26" s="103"/>
      <c r="RIU26" s="103"/>
      <c r="RIV26" s="103"/>
      <c r="RIW26" s="103"/>
      <c r="RIX26" s="103"/>
      <c r="RIY26" s="103"/>
      <c r="RIZ26" s="103"/>
      <c r="RJA26" s="103"/>
      <c r="RJB26" s="103"/>
      <c r="RJC26" s="103"/>
      <c r="RJD26" s="103"/>
      <c r="RJE26" s="103"/>
      <c r="RJF26" s="103"/>
      <c r="RJG26" s="103"/>
      <c r="RJH26" s="103"/>
      <c r="RJI26" s="103"/>
      <c r="RJJ26" s="103"/>
      <c r="RJK26" s="103"/>
      <c r="RJL26" s="103"/>
      <c r="RJM26" s="103"/>
      <c r="RJN26" s="103"/>
      <c r="RJO26" s="103"/>
      <c r="RJP26" s="103"/>
      <c r="RJQ26" s="103"/>
      <c r="RJR26" s="103"/>
      <c r="RJS26" s="103"/>
      <c r="RJT26" s="103"/>
      <c r="RJU26" s="103"/>
      <c r="RJV26" s="103"/>
      <c r="RJW26" s="103"/>
      <c r="RJX26" s="103"/>
      <c r="RJY26" s="103"/>
      <c r="RJZ26" s="103"/>
      <c r="RKA26" s="103"/>
      <c r="RKB26" s="103"/>
      <c r="RKC26" s="103"/>
      <c r="RKD26" s="103"/>
      <c r="RKE26" s="103"/>
      <c r="RKF26" s="103"/>
      <c r="RKG26" s="103"/>
      <c r="RKH26" s="103"/>
      <c r="RKI26" s="103"/>
      <c r="RKJ26" s="103"/>
      <c r="RKK26" s="103"/>
      <c r="RKL26" s="103"/>
      <c r="RKM26" s="103"/>
      <c r="RKN26" s="103"/>
      <c r="RKO26" s="103"/>
      <c r="RKP26" s="103"/>
      <c r="RKQ26" s="103"/>
      <c r="RKR26" s="103"/>
      <c r="RKS26" s="103"/>
      <c r="RKT26" s="103"/>
      <c r="RKU26" s="103"/>
      <c r="RKV26" s="103"/>
      <c r="RKW26" s="103"/>
      <c r="RKX26" s="103"/>
      <c r="RKY26" s="103"/>
      <c r="RKZ26" s="103"/>
      <c r="RLA26" s="103"/>
      <c r="RLB26" s="103"/>
      <c r="RLC26" s="103"/>
      <c r="RLD26" s="103"/>
      <c r="RLE26" s="103"/>
      <c r="RLF26" s="103"/>
      <c r="RLG26" s="103"/>
      <c r="RLH26" s="103"/>
      <c r="RLI26" s="103"/>
      <c r="RLJ26" s="103"/>
      <c r="RLK26" s="103"/>
      <c r="RLL26" s="103"/>
      <c r="RLM26" s="103"/>
      <c r="RLN26" s="103"/>
      <c r="RLO26" s="103"/>
      <c r="RLP26" s="103"/>
      <c r="RLQ26" s="103"/>
      <c r="RLR26" s="103"/>
      <c r="RLS26" s="103"/>
      <c r="RLT26" s="103"/>
      <c r="RLU26" s="103"/>
      <c r="RLV26" s="103"/>
      <c r="RLW26" s="103"/>
      <c r="RLX26" s="103"/>
      <c r="RLY26" s="103"/>
      <c r="RLZ26" s="103"/>
      <c r="RMA26" s="103"/>
      <c r="RMB26" s="103"/>
      <c r="RMC26" s="103"/>
      <c r="RMD26" s="103"/>
      <c r="RME26" s="103"/>
      <c r="RMF26" s="103"/>
      <c r="RMG26" s="103"/>
      <c r="RMH26" s="103"/>
      <c r="RMI26" s="103"/>
      <c r="RMJ26" s="103"/>
      <c r="RMK26" s="103"/>
      <c r="RML26" s="103"/>
      <c r="RMM26" s="103"/>
      <c r="RMN26" s="103"/>
      <c r="RMO26" s="103"/>
      <c r="RMP26" s="103"/>
      <c r="RMQ26" s="103"/>
      <c r="RMR26" s="103"/>
      <c r="RMS26" s="103"/>
      <c r="RMT26" s="103"/>
      <c r="RMU26" s="103"/>
      <c r="RMV26" s="103"/>
      <c r="RMW26" s="103"/>
      <c r="RMX26" s="103"/>
      <c r="RMY26" s="103"/>
      <c r="RMZ26" s="103"/>
      <c r="RNA26" s="103"/>
      <c r="RNB26" s="103"/>
      <c r="RNC26" s="103"/>
      <c r="RND26" s="103"/>
      <c r="RNE26" s="103"/>
      <c r="RNF26" s="103"/>
      <c r="RNG26" s="103"/>
      <c r="RNH26" s="103"/>
      <c r="RNI26" s="103"/>
      <c r="RNJ26" s="103"/>
      <c r="RNK26" s="103"/>
      <c r="RNL26" s="103"/>
      <c r="RNM26" s="103"/>
      <c r="RNN26" s="103"/>
      <c r="RNO26" s="103"/>
      <c r="RNP26" s="103"/>
      <c r="RNQ26" s="103"/>
      <c r="RNR26" s="103"/>
      <c r="RNS26" s="103"/>
      <c r="RNT26" s="103"/>
      <c r="RNU26" s="103"/>
      <c r="RNV26" s="103"/>
      <c r="RNW26" s="103"/>
      <c r="RNX26" s="103"/>
      <c r="RNY26" s="103"/>
      <c r="RNZ26" s="103"/>
      <c r="ROA26" s="103"/>
      <c r="ROB26" s="103"/>
      <c r="ROC26" s="103"/>
      <c r="ROD26" s="103"/>
      <c r="ROE26" s="103"/>
      <c r="ROF26" s="103"/>
      <c r="ROG26" s="103"/>
      <c r="ROH26" s="103"/>
      <c r="ROI26" s="103"/>
      <c r="ROJ26" s="103"/>
      <c r="ROK26" s="103"/>
      <c r="ROL26" s="103"/>
      <c r="ROM26" s="103"/>
      <c r="RON26" s="103"/>
      <c r="ROO26" s="103"/>
      <c r="ROP26" s="103"/>
      <c r="ROQ26" s="103"/>
      <c r="ROR26" s="103"/>
      <c r="ROS26" s="103"/>
      <c r="ROT26" s="103"/>
      <c r="ROU26" s="103"/>
      <c r="ROV26" s="103"/>
      <c r="ROW26" s="103"/>
      <c r="ROX26" s="103"/>
      <c r="ROY26" s="103"/>
      <c r="ROZ26" s="103"/>
      <c r="RPA26" s="103"/>
      <c r="RPB26" s="103"/>
      <c r="RPC26" s="103"/>
      <c r="RPD26" s="103"/>
      <c r="RPE26" s="103"/>
      <c r="RPF26" s="103"/>
      <c r="RPG26" s="103"/>
      <c r="RPH26" s="103"/>
      <c r="RPI26" s="103"/>
      <c r="RPJ26" s="103"/>
      <c r="RPK26" s="103"/>
      <c r="RPL26" s="103"/>
      <c r="RPM26" s="103"/>
      <c r="RPN26" s="103"/>
      <c r="RPO26" s="103"/>
      <c r="RPP26" s="103"/>
      <c r="RPQ26" s="103"/>
      <c r="RPR26" s="103"/>
      <c r="RPS26" s="103"/>
      <c r="RPT26" s="103"/>
      <c r="RPU26" s="103"/>
      <c r="RPV26" s="103"/>
      <c r="RPW26" s="103"/>
      <c r="RPX26" s="103"/>
      <c r="RPY26" s="103"/>
      <c r="RPZ26" s="103"/>
      <c r="RQA26" s="103"/>
      <c r="RQB26" s="103"/>
      <c r="RQC26" s="103"/>
      <c r="RQD26" s="103"/>
      <c r="RQE26" s="103"/>
      <c r="RQF26" s="103"/>
      <c r="RQG26" s="103"/>
      <c r="RQH26" s="103"/>
      <c r="RQI26" s="103"/>
      <c r="RQJ26" s="103"/>
      <c r="RQK26" s="103"/>
      <c r="RQL26" s="103"/>
      <c r="RQM26" s="103"/>
      <c r="RQN26" s="103"/>
      <c r="RQO26" s="103"/>
      <c r="RQP26" s="103"/>
      <c r="RQQ26" s="103"/>
      <c r="RQR26" s="103"/>
      <c r="RQS26" s="103"/>
      <c r="RQT26" s="103"/>
      <c r="RQU26" s="103"/>
      <c r="RQV26" s="103"/>
      <c r="RQW26" s="103"/>
      <c r="RQX26" s="103"/>
      <c r="RQY26" s="103"/>
      <c r="RQZ26" s="103"/>
      <c r="RRA26" s="103"/>
      <c r="RRB26" s="103"/>
      <c r="RRC26" s="103"/>
      <c r="RRD26" s="103"/>
      <c r="RRE26" s="103"/>
      <c r="RRF26" s="103"/>
      <c r="RRG26" s="103"/>
      <c r="RRH26" s="103"/>
      <c r="RRI26" s="103"/>
      <c r="RRJ26" s="103"/>
      <c r="RRK26" s="103"/>
      <c r="RRL26" s="103"/>
      <c r="RRM26" s="103"/>
      <c r="RRN26" s="103"/>
      <c r="RRO26" s="103"/>
      <c r="RRP26" s="103"/>
      <c r="RRQ26" s="103"/>
      <c r="RRR26" s="103"/>
      <c r="RRS26" s="103"/>
      <c r="RRT26" s="103"/>
      <c r="RRU26" s="103"/>
      <c r="RRV26" s="103"/>
      <c r="RRW26" s="103"/>
      <c r="RRX26" s="103"/>
      <c r="RRY26" s="103"/>
      <c r="RRZ26" s="103"/>
      <c r="RSA26" s="103"/>
      <c r="RSB26" s="103"/>
      <c r="RSC26" s="103"/>
      <c r="RSD26" s="103"/>
      <c r="RSE26" s="103"/>
      <c r="RSF26" s="103"/>
      <c r="RSG26" s="103"/>
      <c r="RSH26" s="103"/>
      <c r="RSI26" s="103"/>
      <c r="RSJ26" s="103"/>
      <c r="RSK26" s="103"/>
      <c r="RSL26" s="103"/>
      <c r="RSM26" s="103"/>
      <c r="RSN26" s="103"/>
      <c r="RSO26" s="103"/>
      <c r="RSP26" s="103"/>
      <c r="RSQ26" s="103"/>
      <c r="RSR26" s="103"/>
      <c r="RSS26" s="103"/>
      <c r="RST26" s="103"/>
      <c r="RSU26" s="103"/>
      <c r="RSV26" s="103"/>
      <c r="RSW26" s="103"/>
      <c r="RSX26" s="103"/>
      <c r="RSY26" s="103"/>
      <c r="RSZ26" s="103"/>
      <c r="RTA26" s="103"/>
      <c r="RTB26" s="103"/>
      <c r="RTC26" s="103"/>
      <c r="RTD26" s="103"/>
      <c r="RTE26" s="103"/>
      <c r="RTF26" s="103"/>
      <c r="RTG26" s="103"/>
      <c r="RTH26" s="103"/>
      <c r="RTI26" s="103"/>
      <c r="RTJ26" s="103"/>
      <c r="RTK26" s="103"/>
      <c r="RTL26" s="103"/>
      <c r="RTM26" s="103"/>
      <c r="RTN26" s="103"/>
      <c r="RTO26" s="103"/>
      <c r="RTP26" s="103"/>
      <c r="RTQ26" s="103"/>
      <c r="RTR26" s="103"/>
      <c r="RTS26" s="103"/>
      <c r="RTT26" s="103"/>
      <c r="RTU26" s="103"/>
      <c r="RTV26" s="103"/>
      <c r="RTW26" s="103"/>
      <c r="RTX26" s="103"/>
      <c r="RTY26" s="103"/>
      <c r="RTZ26" s="103"/>
      <c r="RUA26" s="103"/>
      <c r="RUB26" s="103"/>
      <c r="RUC26" s="103"/>
      <c r="RUD26" s="103"/>
      <c r="RUE26" s="103"/>
      <c r="RUF26" s="103"/>
      <c r="RUG26" s="103"/>
      <c r="RUH26" s="103"/>
      <c r="RUI26" s="103"/>
      <c r="RUJ26" s="103"/>
      <c r="RUK26" s="103"/>
      <c r="RUL26" s="103"/>
      <c r="RUM26" s="103"/>
      <c r="RUN26" s="103"/>
      <c r="RUO26" s="103"/>
      <c r="RUP26" s="103"/>
      <c r="RUQ26" s="103"/>
      <c r="RUR26" s="103"/>
      <c r="RUS26" s="103"/>
      <c r="RUT26" s="103"/>
      <c r="RUU26" s="103"/>
      <c r="RUV26" s="103"/>
      <c r="RUW26" s="103"/>
      <c r="RUX26" s="103"/>
      <c r="RUY26" s="103"/>
      <c r="RUZ26" s="103"/>
      <c r="RVA26" s="103"/>
      <c r="RVB26" s="103"/>
      <c r="RVC26" s="103"/>
      <c r="RVD26" s="103"/>
      <c r="RVE26" s="103"/>
      <c r="RVF26" s="103"/>
      <c r="RVG26" s="103"/>
      <c r="RVH26" s="103"/>
      <c r="RVI26" s="103"/>
      <c r="RVJ26" s="103"/>
      <c r="RVK26" s="103"/>
      <c r="RVL26" s="103"/>
      <c r="RVM26" s="103"/>
      <c r="RVN26" s="103"/>
      <c r="RVO26" s="103"/>
      <c r="RVP26" s="103"/>
      <c r="RVQ26" s="103"/>
      <c r="RVR26" s="103"/>
      <c r="RVS26" s="103"/>
      <c r="RVT26" s="103"/>
      <c r="RVU26" s="103"/>
      <c r="RVV26" s="103"/>
      <c r="RVW26" s="103"/>
      <c r="RVX26" s="103"/>
      <c r="RVY26" s="103"/>
      <c r="RVZ26" s="103"/>
      <c r="RWA26" s="103"/>
      <c r="RWB26" s="103"/>
      <c r="RWC26" s="103"/>
      <c r="RWD26" s="103"/>
      <c r="RWE26" s="103"/>
      <c r="RWF26" s="103"/>
      <c r="RWG26" s="103"/>
      <c r="RWH26" s="103"/>
      <c r="RWI26" s="103"/>
      <c r="RWJ26" s="103"/>
      <c r="RWK26" s="103"/>
      <c r="RWL26" s="103"/>
      <c r="RWM26" s="103"/>
      <c r="RWN26" s="103"/>
      <c r="RWO26" s="103"/>
      <c r="RWP26" s="103"/>
      <c r="RWQ26" s="103"/>
      <c r="RWR26" s="103"/>
      <c r="RWS26" s="103"/>
      <c r="RWT26" s="103"/>
      <c r="RWU26" s="103"/>
      <c r="RWV26" s="103"/>
      <c r="RWW26" s="103"/>
      <c r="RWX26" s="103"/>
      <c r="RWY26" s="103"/>
      <c r="RWZ26" s="103"/>
      <c r="RXA26" s="103"/>
      <c r="RXB26" s="103"/>
      <c r="RXC26" s="103"/>
      <c r="RXD26" s="103"/>
      <c r="RXE26" s="103"/>
      <c r="RXF26" s="103"/>
      <c r="RXG26" s="103"/>
      <c r="RXH26" s="103"/>
      <c r="RXI26" s="103"/>
      <c r="RXJ26" s="103"/>
      <c r="RXK26" s="103"/>
      <c r="RXL26" s="103"/>
      <c r="RXM26" s="103"/>
      <c r="RXN26" s="103"/>
      <c r="RXO26" s="103"/>
      <c r="RXP26" s="103"/>
      <c r="RXQ26" s="103"/>
      <c r="RXR26" s="103"/>
      <c r="RXS26" s="103"/>
      <c r="RXT26" s="103"/>
      <c r="RXU26" s="103"/>
      <c r="RXV26" s="103"/>
      <c r="RXW26" s="103"/>
      <c r="RXX26" s="103"/>
      <c r="RXY26" s="103"/>
      <c r="RXZ26" s="103"/>
      <c r="RYA26" s="103"/>
      <c r="RYB26" s="103"/>
      <c r="RYC26" s="103"/>
      <c r="RYD26" s="103"/>
      <c r="RYE26" s="103"/>
      <c r="RYF26" s="103"/>
      <c r="RYG26" s="103"/>
      <c r="RYH26" s="103"/>
      <c r="RYI26" s="103"/>
      <c r="RYJ26" s="103"/>
      <c r="RYK26" s="103"/>
      <c r="RYL26" s="103"/>
      <c r="RYM26" s="103"/>
      <c r="RYN26" s="103"/>
      <c r="RYO26" s="103"/>
      <c r="RYP26" s="103"/>
      <c r="RYQ26" s="103"/>
      <c r="RYR26" s="103"/>
      <c r="RYS26" s="103"/>
      <c r="RYT26" s="103"/>
      <c r="RYU26" s="103"/>
      <c r="RYV26" s="103"/>
      <c r="RYW26" s="103"/>
      <c r="RYX26" s="103"/>
      <c r="RYY26" s="103"/>
      <c r="RYZ26" s="103"/>
      <c r="RZA26" s="103"/>
      <c r="RZB26" s="103"/>
      <c r="RZC26" s="103"/>
      <c r="RZD26" s="103"/>
      <c r="RZE26" s="103"/>
      <c r="RZF26" s="103"/>
      <c r="RZG26" s="103"/>
      <c r="RZH26" s="103"/>
      <c r="RZI26" s="103"/>
      <c r="RZJ26" s="103"/>
      <c r="RZK26" s="103"/>
      <c r="RZL26" s="103"/>
      <c r="RZM26" s="103"/>
      <c r="RZN26" s="103"/>
      <c r="RZO26" s="103"/>
      <c r="RZP26" s="103"/>
      <c r="RZQ26" s="103"/>
      <c r="RZR26" s="103"/>
      <c r="RZS26" s="103"/>
      <c r="RZT26" s="103"/>
      <c r="RZU26" s="103"/>
      <c r="RZV26" s="103"/>
      <c r="RZW26" s="103"/>
      <c r="RZX26" s="103"/>
      <c r="RZY26" s="103"/>
      <c r="RZZ26" s="103"/>
      <c r="SAA26" s="103"/>
      <c r="SAB26" s="103"/>
      <c r="SAC26" s="103"/>
      <c r="SAD26" s="103"/>
      <c r="SAE26" s="103"/>
      <c r="SAF26" s="103"/>
      <c r="SAG26" s="103"/>
      <c r="SAH26" s="103"/>
      <c r="SAI26" s="103"/>
      <c r="SAJ26" s="103"/>
      <c r="SAK26" s="103"/>
      <c r="SAL26" s="103"/>
      <c r="SAM26" s="103"/>
      <c r="SAN26" s="103"/>
      <c r="SAO26" s="103"/>
      <c r="SAP26" s="103"/>
      <c r="SAQ26" s="103"/>
      <c r="SAR26" s="103"/>
      <c r="SAS26" s="103"/>
      <c r="SAT26" s="103"/>
      <c r="SAU26" s="103"/>
      <c r="SAV26" s="103"/>
      <c r="SAW26" s="103"/>
      <c r="SAX26" s="103"/>
      <c r="SAY26" s="103"/>
      <c r="SAZ26" s="103"/>
      <c r="SBA26" s="103"/>
      <c r="SBB26" s="103"/>
      <c r="SBC26" s="103"/>
      <c r="SBD26" s="103"/>
      <c r="SBE26" s="103"/>
      <c r="SBF26" s="103"/>
      <c r="SBG26" s="103"/>
      <c r="SBH26" s="103"/>
      <c r="SBI26" s="103"/>
      <c r="SBJ26" s="103"/>
      <c r="SBK26" s="103"/>
      <c r="SBL26" s="103"/>
      <c r="SBM26" s="103"/>
      <c r="SBN26" s="103"/>
      <c r="SBO26" s="103"/>
      <c r="SBP26" s="103"/>
      <c r="SBQ26" s="103"/>
      <c r="SBR26" s="103"/>
      <c r="SBS26" s="103"/>
      <c r="SBT26" s="103"/>
      <c r="SBU26" s="103"/>
      <c r="SBV26" s="103"/>
      <c r="SBW26" s="103"/>
      <c r="SBX26" s="103"/>
      <c r="SBY26" s="103"/>
      <c r="SBZ26" s="103"/>
      <c r="SCA26" s="103"/>
      <c r="SCB26" s="103"/>
      <c r="SCC26" s="103"/>
      <c r="SCD26" s="103"/>
      <c r="SCE26" s="103"/>
      <c r="SCF26" s="103"/>
      <c r="SCG26" s="103"/>
      <c r="SCH26" s="103"/>
      <c r="SCI26" s="103"/>
      <c r="SCJ26" s="103"/>
      <c r="SCK26" s="103"/>
      <c r="SCL26" s="103"/>
      <c r="SCM26" s="103"/>
      <c r="SCN26" s="103"/>
      <c r="SCO26" s="103"/>
      <c r="SCP26" s="103"/>
      <c r="SCQ26" s="103"/>
      <c r="SCR26" s="103"/>
      <c r="SCS26" s="103"/>
      <c r="SCT26" s="103"/>
      <c r="SCU26" s="103"/>
      <c r="SCV26" s="103"/>
      <c r="SCW26" s="103"/>
      <c r="SCX26" s="103"/>
      <c r="SCY26" s="103"/>
      <c r="SCZ26" s="103"/>
      <c r="SDA26" s="103"/>
      <c r="SDB26" s="103"/>
      <c r="SDC26" s="103"/>
      <c r="SDD26" s="103"/>
      <c r="SDE26" s="103"/>
      <c r="SDF26" s="103"/>
      <c r="SDG26" s="103"/>
      <c r="SDH26" s="103"/>
      <c r="SDI26" s="103"/>
      <c r="SDJ26" s="103"/>
      <c r="SDK26" s="103"/>
      <c r="SDL26" s="103"/>
      <c r="SDM26" s="103"/>
      <c r="SDN26" s="103"/>
      <c r="SDO26" s="103"/>
      <c r="SDP26" s="103"/>
      <c r="SDQ26" s="103"/>
      <c r="SDR26" s="103"/>
      <c r="SDS26" s="103"/>
      <c r="SDT26" s="103"/>
      <c r="SDU26" s="103"/>
      <c r="SDV26" s="103"/>
      <c r="SDW26" s="103"/>
      <c r="SDX26" s="103"/>
      <c r="SDY26" s="103"/>
      <c r="SDZ26" s="103"/>
      <c r="SEA26" s="103"/>
      <c r="SEB26" s="103"/>
      <c r="SEC26" s="103"/>
      <c r="SED26" s="103"/>
      <c r="SEE26" s="103"/>
      <c r="SEF26" s="103"/>
      <c r="SEG26" s="103"/>
      <c r="SEH26" s="103"/>
      <c r="SEI26" s="103"/>
      <c r="SEJ26" s="103"/>
      <c r="SEK26" s="103"/>
      <c r="SEL26" s="103"/>
      <c r="SEM26" s="103"/>
      <c r="SEN26" s="103"/>
      <c r="SEO26" s="103"/>
      <c r="SEP26" s="103"/>
      <c r="SEQ26" s="103"/>
      <c r="SER26" s="103"/>
      <c r="SES26" s="103"/>
      <c r="SET26" s="103"/>
      <c r="SEU26" s="103"/>
      <c r="SEV26" s="103"/>
      <c r="SEW26" s="103"/>
      <c r="SEX26" s="103"/>
      <c r="SEY26" s="103"/>
      <c r="SEZ26" s="103"/>
      <c r="SFA26" s="103"/>
      <c r="SFB26" s="103"/>
      <c r="SFC26" s="103"/>
      <c r="SFD26" s="103"/>
      <c r="SFE26" s="103"/>
      <c r="SFF26" s="103"/>
      <c r="SFG26" s="103"/>
      <c r="SFH26" s="103"/>
      <c r="SFI26" s="103"/>
      <c r="SFJ26" s="103"/>
      <c r="SFK26" s="103"/>
      <c r="SFL26" s="103"/>
      <c r="SFM26" s="103"/>
      <c r="SFN26" s="103"/>
      <c r="SFO26" s="103"/>
      <c r="SFP26" s="103"/>
      <c r="SFQ26" s="103"/>
      <c r="SFR26" s="103"/>
      <c r="SFS26" s="103"/>
      <c r="SFT26" s="103"/>
      <c r="SFU26" s="103"/>
      <c r="SFV26" s="103"/>
      <c r="SFW26" s="103"/>
      <c r="SFX26" s="103"/>
      <c r="SFY26" s="103"/>
      <c r="SFZ26" s="103"/>
      <c r="SGA26" s="103"/>
      <c r="SGB26" s="103"/>
      <c r="SGC26" s="103"/>
      <c r="SGD26" s="103"/>
      <c r="SGE26" s="103"/>
      <c r="SGF26" s="103"/>
      <c r="SGG26" s="103"/>
      <c r="SGH26" s="103"/>
      <c r="SGI26" s="103"/>
      <c r="SGJ26" s="103"/>
      <c r="SGK26" s="103"/>
      <c r="SGL26" s="103"/>
      <c r="SGM26" s="103"/>
      <c r="SGN26" s="103"/>
      <c r="SGO26" s="103"/>
      <c r="SGP26" s="103"/>
      <c r="SGQ26" s="103"/>
      <c r="SGR26" s="103"/>
      <c r="SGS26" s="103"/>
      <c r="SGT26" s="103"/>
      <c r="SGU26" s="103"/>
      <c r="SGV26" s="103"/>
      <c r="SGW26" s="103"/>
      <c r="SGX26" s="103"/>
      <c r="SGY26" s="103"/>
      <c r="SGZ26" s="103"/>
      <c r="SHA26" s="103"/>
      <c r="SHB26" s="103"/>
      <c r="SHC26" s="103"/>
      <c r="SHD26" s="103"/>
      <c r="SHE26" s="103"/>
      <c r="SHF26" s="103"/>
      <c r="SHG26" s="103"/>
      <c r="SHH26" s="103"/>
      <c r="SHI26" s="103"/>
      <c r="SHJ26" s="103"/>
      <c r="SHK26" s="103"/>
      <c r="SHL26" s="103"/>
      <c r="SHM26" s="103"/>
      <c r="SHN26" s="103"/>
      <c r="SHO26" s="103"/>
      <c r="SHP26" s="103"/>
      <c r="SHQ26" s="103"/>
      <c r="SHR26" s="103"/>
      <c r="SHS26" s="103"/>
      <c r="SHT26" s="103"/>
      <c r="SHU26" s="103"/>
      <c r="SHV26" s="103"/>
      <c r="SHW26" s="103"/>
      <c r="SHX26" s="103"/>
      <c r="SHY26" s="103"/>
      <c r="SHZ26" s="103"/>
      <c r="SIA26" s="103"/>
      <c r="SIB26" s="103"/>
      <c r="SIC26" s="103"/>
      <c r="SID26" s="103"/>
      <c r="SIE26" s="103"/>
      <c r="SIF26" s="103"/>
      <c r="SIG26" s="103"/>
      <c r="SIH26" s="103"/>
      <c r="SII26" s="103"/>
      <c r="SIJ26" s="103"/>
      <c r="SIK26" s="103"/>
      <c r="SIL26" s="103"/>
      <c r="SIM26" s="103"/>
      <c r="SIN26" s="103"/>
      <c r="SIO26" s="103"/>
      <c r="SIP26" s="103"/>
      <c r="SIQ26" s="103"/>
      <c r="SIR26" s="103"/>
      <c r="SIS26" s="103"/>
      <c r="SIT26" s="103"/>
      <c r="SIU26" s="103"/>
      <c r="SIV26" s="103"/>
      <c r="SIW26" s="103"/>
      <c r="SIX26" s="103"/>
      <c r="SIY26" s="103"/>
      <c r="SIZ26" s="103"/>
      <c r="SJA26" s="103"/>
      <c r="SJB26" s="103"/>
      <c r="SJC26" s="103"/>
      <c r="SJD26" s="103"/>
      <c r="SJE26" s="103"/>
      <c r="SJF26" s="103"/>
      <c r="SJG26" s="103"/>
      <c r="SJH26" s="103"/>
      <c r="SJI26" s="103"/>
      <c r="SJJ26" s="103"/>
      <c r="SJK26" s="103"/>
      <c r="SJL26" s="103"/>
      <c r="SJM26" s="103"/>
      <c r="SJN26" s="103"/>
      <c r="SJO26" s="103"/>
      <c r="SJP26" s="103"/>
      <c r="SJQ26" s="103"/>
      <c r="SJR26" s="103"/>
      <c r="SJS26" s="103"/>
      <c r="SJT26" s="103"/>
      <c r="SJU26" s="103"/>
      <c r="SJV26" s="103"/>
      <c r="SJW26" s="103"/>
      <c r="SJX26" s="103"/>
      <c r="SJY26" s="103"/>
      <c r="SJZ26" s="103"/>
      <c r="SKA26" s="103"/>
      <c r="SKB26" s="103"/>
      <c r="SKC26" s="103"/>
      <c r="SKD26" s="103"/>
      <c r="SKE26" s="103"/>
      <c r="SKF26" s="103"/>
      <c r="SKG26" s="103"/>
      <c r="SKH26" s="103"/>
      <c r="SKI26" s="103"/>
      <c r="SKJ26" s="103"/>
      <c r="SKK26" s="103"/>
      <c r="SKL26" s="103"/>
      <c r="SKM26" s="103"/>
      <c r="SKN26" s="103"/>
      <c r="SKO26" s="103"/>
      <c r="SKP26" s="103"/>
      <c r="SKQ26" s="103"/>
      <c r="SKR26" s="103"/>
      <c r="SKS26" s="103"/>
      <c r="SKT26" s="103"/>
      <c r="SKU26" s="103"/>
      <c r="SKV26" s="103"/>
      <c r="SKW26" s="103"/>
      <c r="SKX26" s="103"/>
      <c r="SKY26" s="103"/>
      <c r="SKZ26" s="103"/>
      <c r="SLA26" s="103"/>
      <c r="SLB26" s="103"/>
      <c r="SLC26" s="103"/>
      <c r="SLD26" s="103"/>
      <c r="SLE26" s="103"/>
      <c r="SLF26" s="103"/>
      <c r="SLG26" s="103"/>
      <c r="SLH26" s="103"/>
      <c r="SLI26" s="103"/>
      <c r="SLJ26" s="103"/>
      <c r="SLK26" s="103"/>
      <c r="SLL26" s="103"/>
      <c r="SLM26" s="103"/>
      <c r="SLN26" s="103"/>
      <c r="SLO26" s="103"/>
      <c r="SLP26" s="103"/>
      <c r="SLQ26" s="103"/>
      <c r="SLR26" s="103"/>
      <c r="SLS26" s="103"/>
      <c r="SLT26" s="103"/>
      <c r="SLU26" s="103"/>
      <c r="SLV26" s="103"/>
      <c r="SLW26" s="103"/>
      <c r="SLX26" s="103"/>
      <c r="SLY26" s="103"/>
      <c r="SLZ26" s="103"/>
      <c r="SMA26" s="103"/>
      <c r="SMB26" s="103"/>
      <c r="SMC26" s="103"/>
      <c r="SMD26" s="103"/>
      <c r="SME26" s="103"/>
      <c r="SMF26" s="103"/>
      <c r="SMG26" s="103"/>
      <c r="SMH26" s="103"/>
      <c r="SMI26" s="103"/>
      <c r="SMJ26" s="103"/>
      <c r="SMK26" s="103"/>
      <c r="SML26" s="103"/>
      <c r="SMM26" s="103"/>
      <c r="SMN26" s="103"/>
      <c r="SMO26" s="103"/>
      <c r="SMP26" s="103"/>
      <c r="SMQ26" s="103"/>
      <c r="SMR26" s="103"/>
      <c r="SMS26" s="103"/>
      <c r="SMT26" s="103"/>
      <c r="SMU26" s="103"/>
      <c r="SMV26" s="103"/>
      <c r="SMW26" s="103"/>
      <c r="SMX26" s="103"/>
      <c r="SMY26" s="103"/>
      <c r="SMZ26" s="103"/>
      <c r="SNA26" s="103"/>
      <c r="SNB26" s="103"/>
      <c r="SNC26" s="103"/>
      <c r="SND26" s="103"/>
      <c r="SNE26" s="103"/>
      <c r="SNF26" s="103"/>
      <c r="SNG26" s="103"/>
      <c r="SNH26" s="103"/>
      <c r="SNI26" s="103"/>
      <c r="SNJ26" s="103"/>
      <c r="SNK26" s="103"/>
      <c r="SNL26" s="103"/>
      <c r="SNM26" s="103"/>
      <c r="SNN26" s="103"/>
      <c r="SNO26" s="103"/>
      <c r="SNP26" s="103"/>
      <c r="SNQ26" s="103"/>
      <c r="SNR26" s="103"/>
      <c r="SNS26" s="103"/>
      <c r="SNT26" s="103"/>
      <c r="SNU26" s="103"/>
      <c r="SNV26" s="103"/>
      <c r="SNW26" s="103"/>
      <c r="SNX26" s="103"/>
      <c r="SNY26" s="103"/>
      <c r="SNZ26" s="103"/>
      <c r="SOA26" s="103"/>
      <c r="SOB26" s="103"/>
      <c r="SOC26" s="103"/>
      <c r="SOD26" s="103"/>
      <c r="SOE26" s="103"/>
      <c r="SOF26" s="103"/>
      <c r="SOG26" s="103"/>
      <c r="SOH26" s="103"/>
      <c r="SOI26" s="103"/>
      <c r="SOJ26" s="103"/>
      <c r="SOK26" s="103"/>
      <c r="SOL26" s="103"/>
      <c r="SOM26" s="103"/>
      <c r="SON26" s="103"/>
      <c r="SOO26" s="103"/>
      <c r="SOP26" s="103"/>
      <c r="SOQ26" s="103"/>
      <c r="SOR26" s="103"/>
      <c r="SOS26" s="103"/>
      <c r="SOT26" s="103"/>
      <c r="SOU26" s="103"/>
      <c r="SOV26" s="103"/>
      <c r="SOW26" s="103"/>
      <c r="SOX26" s="103"/>
      <c r="SOY26" s="103"/>
      <c r="SOZ26" s="103"/>
      <c r="SPA26" s="103"/>
      <c r="SPB26" s="103"/>
      <c r="SPC26" s="103"/>
      <c r="SPD26" s="103"/>
      <c r="SPE26" s="103"/>
      <c r="SPF26" s="103"/>
      <c r="SPG26" s="103"/>
      <c r="SPH26" s="103"/>
      <c r="SPI26" s="103"/>
      <c r="SPJ26" s="103"/>
      <c r="SPK26" s="103"/>
      <c r="SPL26" s="103"/>
      <c r="SPM26" s="103"/>
      <c r="SPN26" s="103"/>
      <c r="SPO26" s="103"/>
      <c r="SPP26" s="103"/>
      <c r="SPQ26" s="103"/>
      <c r="SPR26" s="103"/>
      <c r="SPS26" s="103"/>
      <c r="SPT26" s="103"/>
      <c r="SPU26" s="103"/>
      <c r="SPV26" s="103"/>
      <c r="SPW26" s="103"/>
      <c r="SPX26" s="103"/>
      <c r="SPY26" s="103"/>
      <c r="SPZ26" s="103"/>
      <c r="SQA26" s="103"/>
      <c r="SQB26" s="103"/>
      <c r="SQC26" s="103"/>
      <c r="SQD26" s="103"/>
      <c r="SQE26" s="103"/>
      <c r="SQF26" s="103"/>
      <c r="SQG26" s="103"/>
      <c r="SQH26" s="103"/>
      <c r="SQI26" s="103"/>
      <c r="SQJ26" s="103"/>
      <c r="SQK26" s="103"/>
      <c r="SQL26" s="103"/>
      <c r="SQM26" s="103"/>
      <c r="SQN26" s="103"/>
      <c r="SQO26" s="103"/>
      <c r="SQP26" s="103"/>
      <c r="SQQ26" s="103"/>
      <c r="SQR26" s="103"/>
      <c r="SQS26" s="103"/>
      <c r="SQT26" s="103"/>
      <c r="SQU26" s="103"/>
      <c r="SQV26" s="103"/>
      <c r="SQW26" s="103"/>
      <c r="SQX26" s="103"/>
      <c r="SQY26" s="103"/>
      <c r="SQZ26" s="103"/>
      <c r="SRA26" s="103"/>
      <c r="SRB26" s="103"/>
      <c r="SRC26" s="103"/>
      <c r="SRD26" s="103"/>
      <c r="SRE26" s="103"/>
      <c r="SRF26" s="103"/>
      <c r="SRG26" s="103"/>
      <c r="SRH26" s="103"/>
      <c r="SRI26" s="103"/>
      <c r="SRJ26" s="103"/>
      <c r="SRK26" s="103"/>
      <c r="SRL26" s="103"/>
      <c r="SRM26" s="103"/>
      <c r="SRN26" s="103"/>
      <c r="SRO26" s="103"/>
      <c r="SRP26" s="103"/>
      <c r="SRQ26" s="103"/>
      <c r="SRR26" s="103"/>
      <c r="SRS26" s="103"/>
      <c r="SRT26" s="103"/>
      <c r="SRU26" s="103"/>
      <c r="SRV26" s="103"/>
      <c r="SRW26" s="103"/>
      <c r="SRX26" s="103"/>
      <c r="SRY26" s="103"/>
      <c r="SRZ26" s="103"/>
      <c r="SSA26" s="103"/>
      <c r="SSB26" s="103"/>
      <c r="SSC26" s="103"/>
      <c r="SSD26" s="103"/>
      <c r="SSE26" s="103"/>
      <c r="SSF26" s="103"/>
      <c r="SSG26" s="103"/>
      <c r="SSH26" s="103"/>
      <c r="SSI26" s="103"/>
      <c r="SSJ26" s="103"/>
      <c r="SSK26" s="103"/>
      <c r="SSL26" s="103"/>
      <c r="SSM26" s="103"/>
      <c r="SSN26" s="103"/>
      <c r="SSO26" s="103"/>
      <c r="SSP26" s="103"/>
      <c r="SSQ26" s="103"/>
      <c r="SSR26" s="103"/>
      <c r="SSS26" s="103"/>
      <c r="SST26" s="103"/>
      <c r="SSU26" s="103"/>
      <c r="SSV26" s="103"/>
      <c r="SSW26" s="103"/>
      <c r="SSX26" s="103"/>
      <c r="SSY26" s="103"/>
      <c r="SSZ26" s="103"/>
      <c r="STA26" s="103"/>
      <c r="STB26" s="103"/>
      <c r="STC26" s="103"/>
      <c r="STD26" s="103"/>
      <c r="STE26" s="103"/>
      <c r="STF26" s="103"/>
      <c r="STG26" s="103"/>
      <c r="STH26" s="103"/>
      <c r="STI26" s="103"/>
      <c r="STJ26" s="103"/>
      <c r="STK26" s="103"/>
      <c r="STL26" s="103"/>
      <c r="STM26" s="103"/>
      <c r="STN26" s="103"/>
      <c r="STO26" s="103"/>
      <c r="STP26" s="103"/>
      <c r="STQ26" s="103"/>
      <c r="STR26" s="103"/>
      <c r="STS26" s="103"/>
      <c r="STT26" s="103"/>
      <c r="STU26" s="103"/>
      <c r="STV26" s="103"/>
      <c r="STW26" s="103"/>
      <c r="STX26" s="103"/>
      <c r="STY26" s="103"/>
      <c r="STZ26" s="103"/>
      <c r="SUA26" s="103"/>
      <c r="SUB26" s="103"/>
      <c r="SUC26" s="103"/>
      <c r="SUD26" s="103"/>
      <c r="SUE26" s="103"/>
      <c r="SUF26" s="103"/>
      <c r="SUG26" s="103"/>
      <c r="SUH26" s="103"/>
      <c r="SUI26" s="103"/>
      <c r="SUJ26" s="103"/>
      <c r="SUK26" s="103"/>
      <c r="SUL26" s="103"/>
      <c r="SUM26" s="103"/>
      <c r="SUN26" s="103"/>
      <c r="SUO26" s="103"/>
      <c r="SUP26" s="103"/>
      <c r="SUQ26" s="103"/>
      <c r="SUR26" s="103"/>
      <c r="SUS26" s="103"/>
      <c r="SUT26" s="103"/>
      <c r="SUU26" s="103"/>
      <c r="SUV26" s="103"/>
      <c r="SUW26" s="103"/>
      <c r="SUX26" s="103"/>
      <c r="SUY26" s="103"/>
      <c r="SUZ26" s="103"/>
      <c r="SVA26" s="103"/>
      <c r="SVB26" s="103"/>
      <c r="SVC26" s="103"/>
      <c r="SVD26" s="103"/>
      <c r="SVE26" s="103"/>
      <c r="SVF26" s="103"/>
      <c r="SVG26" s="103"/>
      <c r="SVH26" s="103"/>
      <c r="SVI26" s="103"/>
      <c r="SVJ26" s="103"/>
      <c r="SVK26" s="103"/>
      <c r="SVL26" s="103"/>
      <c r="SVM26" s="103"/>
      <c r="SVN26" s="103"/>
      <c r="SVO26" s="103"/>
      <c r="SVP26" s="103"/>
      <c r="SVQ26" s="103"/>
      <c r="SVR26" s="103"/>
      <c r="SVS26" s="103"/>
      <c r="SVT26" s="103"/>
      <c r="SVU26" s="103"/>
      <c r="SVV26" s="103"/>
      <c r="SVW26" s="103"/>
      <c r="SVX26" s="103"/>
      <c r="SVY26" s="103"/>
      <c r="SVZ26" s="103"/>
      <c r="SWA26" s="103"/>
      <c r="SWB26" s="103"/>
      <c r="SWC26" s="103"/>
      <c r="SWD26" s="103"/>
      <c r="SWE26" s="103"/>
      <c r="SWF26" s="103"/>
      <c r="SWG26" s="103"/>
      <c r="SWH26" s="103"/>
      <c r="SWI26" s="103"/>
      <c r="SWJ26" s="103"/>
      <c r="SWK26" s="103"/>
      <c r="SWL26" s="103"/>
      <c r="SWM26" s="103"/>
      <c r="SWN26" s="103"/>
      <c r="SWO26" s="103"/>
      <c r="SWP26" s="103"/>
      <c r="SWQ26" s="103"/>
      <c r="SWR26" s="103"/>
      <c r="SWS26" s="103"/>
      <c r="SWT26" s="103"/>
      <c r="SWU26" s="103"/>
      <c r="SWV26" s="103"/>
      <c r="SWW26" s="103"/>
      <c r="SWX26" s="103"/>
      <c r="SWY26" s="103"/>
      <c r="SWZ26" s="103"/>
      <c r="SXA26" s="103"/>
      <c r="SXB26" s="103"/>
      <c r="SXC26" s="103"/>
      <c r="SXD26" s="103"/>
      <c r="SXE26" s="103"/>
      <c r="SXF26" s="103"/>
      <c r="SXG26" s="103"/>
      <c r="SXH26" s="103"/>
      <c r="SXI26" s="103"/>
      <c r="SXJ26" s="103"/>
      <c r="SXK26" s="103"/>
      <c r="SXL26" s="103"/>
      <c r="SXM26" s="103"/>
      <c r="SXN26" s="103"/>
      <c r="SXO26" s="103"/>
      <c r="SXP26" s="103"/>
      <c r="SXQ26" s="103"/>
      <c r="SXR26" s="103"/>
      <c r="SXS26" s="103"/>
      <c r="SXT26" s="103"/>
      <c r="SXU26" s="103"/>
      <c r="SXV26" s="103"/>
      <c r="SXW26" s="103"/>
      <c r="SXX26" s="103"/>
      <c r="SXY26" s="103"/>
      <c r="SXZ26" s="103"/>
      <c r="SYA26" s="103"/>
      <c r="SYB26" s="103"/>
      <c r="SYC26" s="103"/>
      <c r="SYD26" s="103"/>
      <c r="SYE26" s="103"/>
      <c r="SYF26" s="103"/>
      <c r="SYG26" s="103"/>
      <c r="SYH26" s="103"/>
      <c r="SYI26" s="103"/>
      <c r="SYJ26" s="103"/>
      <c r="SYK26" s="103"/>
      <c r="SYL26" s="103"/>
      <c r="SYM26" s="103"/>
      <c r="SYN26" s="103"/>
      <c r="SYO26" s="103"/>
      <c r="SYP26" s="103"/>
      <c r="SYQ26" s="103"/>
      <c r="SYR26" s="103"/>
      <c r="SYS26" s="103"/>
      <c r="SYT26" s="103"/>
      <c r="SYU26" s="103"/>
      <c r="SYV26" s="103"/>
      <c r="SYW26" s="103"/>
      <c r="SYX26" s="103"/>
      <c r="SYY26" s="103"/>
      <c r="SYZ26" s="103"/>
      <c r="SZA26" s="103"/>
      <c r="SZB26" s="103"/>
      <c r="SZC26" s="103"/>
      <c r="SZD26" s="103"/>
      <c r="SZE26" s="103"/>
      <c r="SZF26" s="103"/>
      <c r="SZG26" s="103"/>
      <c r="SZH26" s="103"/>
      <c r="SZI26" s="103"/>
      <c r="SZJ26" s="103"/>
      <c r="SZK26" s="103"/>
      <c r="SZL26" s="103"/>
      <c r="SZM26" s="103"/>
      <c r="SZN26" s="103"/>
      <c r="SZO26" s="103"/>
      <c r="SZP26" s="103"/>
      <c r="SZQ26" s="103"/>
      <c r="SZR26" s="103"/>
      <c r="SZS26" s="103"/>
      <c r="SZT26" s="103"/>
      <c r="SZU26" s="103"/>
      <c r="SZV26" s="103"/>
      <c r="SZW26" s="103"/>
      <c r="SZX26" s="103"/>
      <c r="SZY26" s="103"/>
      <c r="SZZ26" s="103"/>
      <c r="TAA26" s="103"/>
      <c r="TAB26" s="103"/>
      <c r="TAC26" s="103"/>
      <c r="TAD26" s="103"/>
      <c r="TAE26" s="103"/>
      <c r="TAF26" s="103"/>
      <c r="TAG26" s="103"/>
      <c r="TAH26" s="103"/>
      <c r="TAI26" s="103"/>
      <c r="TAJ26" s="103"/>
      <c r="TAK26" s="103"/>
      <c r="TAL26" s="103"/>
      <c r="TAM26" s="103"/>
      <c r="TAN26" s="103"/>
      <c r="TAO26" s="103"/>
      <c r="TAP26" s="103"/>
      <c r="TAQ26" s="103"/>
      <c r="TAR26" s="103"/>
      <c r="TAS26" s="103"/>
      <c r="TAT26" s="103"/>
      <c r="TAU26" s="103"/>
      <c r="TAV26" s="103"/>
      <c r="TAW26" s="103"/>
      <c r="TAX26" s="103"/>
      <c r="TAY26" s="103"/>
      <c r="TAZ26" s="103"/>
      <c r="TBA26" s="103"/>
      <c r="TBB26" s="103"/>
      <c r="TBC26" s="103"/>
      <c r="TBD26" s="103"/>
      <c r="TBE26" s="103"/>
      <c r="TBF26" s="103"/>
      <c r="TBG26" s="103"/>
      <c r="TBH26" s="103"/>
      <c r="TBI26" s="103"/>
      <c r="TBJ26" s="103"/>
      <c r="TBK26" s="103"/>
      <c r="TBL26" s="103"/>
      <c r="TBM26" s="103"/>
      <c r="TBN26" s="103"/>
      <c r="TBO26" s="103"/>
      <c r="TBP26" s="103"/>
      <c r="TBQ26" s="103"/>
      <c r="TBR26" s="103"/>
      <c r="TBS26" s="103"/>
      <c r="TBT26" s="103"/>
      <c r="TBU26" s="103"/>
      <c r="TBV26" s="103"/>
      <c r="TBW26" s="103"/>
      <c r="TBX26" s="103"/>
      <c r="TBY26" s="103"/>
      <c r="TBZ26" s="103"/>
      <c r="TCA26" s="103"/>
      <c r="TCB26" s="103"/>
      <c r="TCC26" s="103"/>
      <c r="TCD26" s="103"/>
      <c r="TCE26" s="103"/>
      <c r="TCF26" s="103"/>
      <c r="TCG26" s="103"/>
      <c r="TCH26" s="103"/>
      <c r="TCI26" s="103"/>
      <c r="TCJ26" s="103"/>
      <c r="TCK26" s="103"/>
      <c r="TCL26" s="103"/>
      <c r="TCM26" s="103"/>
      <c r="TCN26" s="103"/>
      <c r="TCO26" s="103"/>
      <c r="TCP26" s="103"/>
      <c r="TCQ26" s="103"/>
      <c r="TCR26" s="103"/>
      <c r="TCS26" s="103"/>
      <c r="TCT26" s="103"/>
      <c r="TCU26" s="103"/>
      <c r="TCV26" s="103"/>
      <c r="TCW26" s="103"/>
      <c r="TCX26" s="103"/>
      <c r="TCY26" s="103"/>
      <c r="TCZ26" s="103"/>
      <c r="TDA26" s="103"/>
      <c r="TDB26" s="103"/>
      <c r="TDC26" s="103"/>
      <c r="TDD26" s="103"/>
      <c r="TDE26" s="103"/>
      <c r="TDF26" s="103"/>
      <c r="TDG26" s="103"/>
      <c r="TDH26" s="103"/>
      <c r="TDI26" s="103"/>
      <c r="TDJ26" s="103"/>
      <c r="TDK26" s="103"/>
      <c r="TDL26" s="103"/>
      <c r="TDM26" s="103"/>
      <c r="TDN26" s="103"/>
      <c r="TDO26" s="103"/>
      <c r="TDP26" s="103"/>
      <c r="TDQ26" s="103"/>
      <c r="TDR26" s="103"/>
      <c r="TDS26" s="103"/>
      <c r="TDT26" s="103"/>
      <c r="TDU26" s="103"/>
      <c r="TDV26" s="103"/>
      <c r="TDW26" s="103"/>
      <c r="TDX26" s="103"/>
      <c r="TDY26" s="103"/>
      <c r="TDZ26" s="103"/>
      <c r="TEA26" s="103"/>
      <c r="TEB26" s="103"/>
      <c r="TEC26" s="103"/>
      <c r="TED26" s="103"/>
      <c r="TEE26" s="103"/>
      <c r="TEF26" s="103"/>
      <c r="TEG26" s="103"/>
      <c r="TEH26" s="103"/>
      <c r="TEI26" s="103"/>
      <c r="TEJ26" s="103"/>
      <c r="TEK26" s="103"/>
      <c r="TEL26" s="103"/>
      <c r="TEM26" s="103"/>
      <c r="TEN26" s="103"/>
      <c r="TEO26" s="103"/>
      <c r="TEP26" s="103"/>
      <c r="TEQ26" s="103"/>
      <c r="TER26" s="103"/>
      <c r="TES26" s="103"/>
      <c r="TET26" s="103"/>
      <c r="TEU26" s="103"/>
      <c r="TEV26" s="103"/>
      <c r="TEW26" s="103"/>
      <c r="TEX26" s="103"/>
      <c r="TEY26" s="103"/>
      <c r="TEZ26" s="103"/>
      <c r="TFA26" s="103"/>
      <c r="TFB26" s="103"/>
      <c r="TFC26" s="103"/>
      <c r="TFD26" s="103"/>
      <c r="TFE26" s="103"/>
      <c r="TFF26" s="103"/>
      <c r="TFG26" s="103"/>
      <c r="TFH26" s="103"/>
      <c r="TFI26" s="103"/>
      <c r="TFJ26" s="103"/>
      <c r="TFK26" s="103"/>
      <c r="TFL26" s="103"/>
      <c r="TFM26" s="103"/>
      <c r="TFN26" s="103"/>
      <c r="TFO26" s="103"/>
      <c r="TFP26" s="103"/>
      <c r="TFQ26" s="103"/>
      <c r="TFR26" s="103"/>
      <c r="TFS26" s="103"/>
      <c r="TFT26" s="103"/>
      <c r="TFU26" s="103"/>
      <c r="TFV26" s="103"/>
      <c r="TFW26" s="103"/>
      <c r="TFX26" s="103"/>
      <c r="TFY26" s="103"/>
      <c r="TFZ26" s="103"/>
      <c r="TGA26" s="103"/>
      <c r="TGB26" s="103"/>
      <c r="TGC26" s="103"/>
      <c r="TGD26" s="103"/>
      <c r="TGE26" s="103"/>
      <c r="TGF26" s="103"/>
      <c r="TGG26" s="103"/>
      <c r="TGH26" s="103"/>
      <c r="TGI26" s="103"/>
      <c r="TGJ26" s="103"/>
      <c r="TGK26" s="103"/>
      <c r="TGL26" s="103"/>
      <c r="TGM26" s="103"/>
      <c r="TGN26" s="103"/>
      <c r="TGO26" s="103"/>
      <c r="TGP26" s="103"/>
      <c r="TGQ26" s="103"/>
      <c r="TGR26" s="103"/>
      <c r="TGS26" s="103"/>
      <c r="TGT26" s="103"/>
      <c r="TGU26" s="103"/>
      <c r="TGV26" s="103"/>
      <c r="TGW26" s="103"/>
      <c r="TGX26" s="103"/>
      <c r="TGY26" s="103"/>
      <c r="TGZ26" s="103"/>
      <c r="THA26" s="103"/>
      <c r="THB26" s="103"/>
      <c r="THC26" s="103"/>
      <c r="THD26" s="103"/>
      <c r="THE26" s="103"/>
      <c r="THF26" s="103"/>
      <c r="THG26" s="103"/>
      <c r="THH26" s="103"/>
      <c r="THI26" s="103"/>
      <c r="THJ26" s="103"/>
      <c r="THK26" s="103"/>
      <c r="THL26" s="103"/>
      <c r="THM26" s="103"/>
      <c r="THN26" s="103"/>
      <c r="THO26" s="103"/>
      <c r="THP26" s="103"/>
      <c r="THQ26" s="103"/>
      <c r="THR26" s="103"/>
      <c r="THS26" s="103"/>
      <c r="THT26" s="103"/>
      <c r="THU26" s="103"/>
      <c r="THV26" s="103"/>
      <c r="THW26" s="103"/>
      <c r="THX26" s="103"/>
      <c r="THY26" s="103"/>
      <c r="THZ26" s="103"/>
      <c r="TIA26" s="103"/>
      <c r="TIB26" s="103"/>
      <c r="TIC26" s="103"/>
      <c r="TID26" s="103"/>
      <c r="TIE26" s="103"/>
      <c r="TIF26" s="103"/>
      <c r="TIG26" s="103"/>
      <c r="TIH26" s="103"/>
      <c r="TII26" s="103"/>
      <c r="TIJ26" s="103"/>
      <c r="TIK26" s="103"/>
      <c r="TIL26" s="103"/>
      <c r="TIM26" s="103"/>
      <c r="TIN26" s="103"/>
      <c r="TIO26" s="103"/>
      <c r="TIP26" s="103"/>
      <c r="TIQ26" s="103"/>
      <c r="TIR26" s="103"/>
      <c r="TIS26" s="103"/>
      <c r="TIT26" s="103"/>
      <c r="TIU26" s="103"/>
      <c r="TIV26" s="103"/>
      <c r="TIW26" s="103"/>
      <c r="TIX26" s="103"/>
      <c r="TIY26" s="103"/>
      <c r="TIZ26" s="103"/>
      <c r="TJA26" s="103"/>
      <c r="TJB26" s="103"/>
      <c r="TJC26" s="103"/>
      <c r="TJD26" s="103"/>
      <c r="TJE26" s="103"/>
      <c r="TJF26" s="103"/>
      <c r="TJG26" s="103"/>
      <c r="TJH26" s="103"/>
      <c r="TJI26" s="103"/>
      <c r="TJJ26" s="103"/>
      <c r="TJK26" s="103"/>
      <c r="TJL26" s="103"/>
      <c r="TJM26" s="103"/>
      <c r="TJN26" s="103"/>
      <c r="TJO26" s="103"/>
      <c r="TJP26" s="103"/>
      <c r="TJQ26" s="103"/>
      <c r="TJR26" s="103"/>
      <c r="TJS26" s="103"/>
      <c r="TJT26" s="103"/>
      <c r="TJU26" s="103"/>
      <c r="TJV26" s="103"/>
      <c r="TJW26" s="103"/>
      <c r="TJX26" s="103"/>
      <c r="TJY26" s="103"/>
      <c r="TJZ26" s="103"/>
      <c r="TKA26" s="103"/>
      <c r="TKB26" s="103"/>
      <c r="TKC26" s="103"/>
      <c r="TKD26" s="103"/>
      <c r="TKE26" s="103"/>
      <c r="TKF26" s="103"/>
      <c r="TKG26" s="103"/>
      <c r="TKH26" s="103"/>
      <c r="TKI26" s="103"/>
      <c r="TKJ26" s="103"/>
      <c r="TKK26" s="103"/>
      <c r="TKL26" s="103"/>
      <c r="TKM26" s="103"/>
      <c r="TKN26" s="103"/>
      <c r="TKO26" s="103"/>
      <c r="TKP26" s="103"/>
      <c r="TKQ26" s="103"/>
      <c r="TKR26" s="103"/>
      <c r="TKS26" s="103"/>
      <c r="TKT26" s="103"/>
      <c r="TKU26" s="103"/>
      <c r="TKV26" s="103"/>
      <c r="TKW26" s="103"/>
      <c r="TKX26" s="103"/>
      <c r="TKY26" s="103"/>
      <c r="TKZ26" s="103"/>
      <c r="TLA26" s="103"/>
      <c r="TLB26" s="103"/>
      <c r="TLC26" s="103"/>
      <c r="TLD26" s="103"/>
      <c r="TLE26" s="103"/>
      <c r="TLF26" s="103"/>
      <c r="TLG26" s="103"/>
      <c r="TLH26" s="103"/>
      <c r="TLI26" s="103"/>
      <c r="TLJ26" s="103"/>
      <c r="TLK26" s="103"/>
      <c r="TLL26" s="103"/>
      <c r="TLM26" s="103"/>
      <c r="TLN26" s="103"/>
      <c r="TLO26" s="103"/>
      <c r="TLP26" s="103"/>
      <c r="TLQ26" s="103"/>
      <c r="TLR26" s="103"/>
      <c r="TLS26" s="103"/>
      <c r="TLT26" s="103"/>
      <c r="TLU26" s="103"/>
      <c r="TLV26" s="103"/>
      <c r="TLW26" s="103"/>
      <c r="TLX26" s="103"/>
      <c r="TLY26" s="103"/>
      <c r="TLZ26" s="103"/>
      <c r="TMA26" s="103"/>
      <c r="TMB26" s="103"/>
      <c r="TMC26" s="103"/>
      <c r="TMD26" s="103"/>
      <c r="TME26" s="103"/>
      <c r="TMF26" s="103"/>
      <c r="TMG26" s="103"/>
      <c r="TMH26" s="103"/>
      <c r="TMI26" s="103"/>
      <c r="TMJ26" s="103"/>
      <c r="TMK26" s="103"/>
      <c r="TML26" s="103"/>
      <c r="TMM26" s="103"/>
      <c r="TMN26" s="103"/>
      <c r="TMO26" s="103"/>
      <c r="TMP26" s="103"/>
      <c r="TMQ26" s="103"/>
      <c r="TMR26" s="103"/>
      <c r="TMS26" s="103"/>
      <c r="TMT26" s="103"/>
      <c r="TMU26" s="103"/>
      <c r="TMV26" s="103"/>
      <c r="TMW26" s="103"/>
      <c r="TMX26" s="103"/>
      <c r="TMY26" s="103"/>
      <c r="TMZ26" s="103"/>
      <c r="TNA26" s="103"/>
      <c r="TNB26" s="103"/>
      <c r="TNC26" s="103"/>
      <c r="TND26" s="103"/>
      <c r="TNE26" s="103"/>
      <c r="TNF26" s="103"/>
      <c r="TNG26" s="103"/>
      <c r="TNH26" s="103"/>
      <c r="TNI26" s="103"/>
      <c r="TNJ26" s="103"/>
      <c r="TNK26" s="103"/>
      <c r="TNL26" s="103"/>
      <c r="TNM26" s="103"/>
      <c r="TNN26" s="103"/>
      <c r="TNO26" s="103"/>
      <c r="TNP26" s="103"/>
      <c r="TNQ26" s="103"/>
      <c r="TNR26" s="103"/>
      <c r="TNS26" s="103"/>
      <c r="TNT26" s="103"/>
      <c r="TNU26" s="103"/>
      <c r="TNV26" s="103"/>
      <c r="TNW26" s="103"/>
      <c r="TNX26" s="103"/>
      <c r="TNY26" s="103"/>
      <c r="TNZ26" s="103"/>
      <c r="TOA26" s="103"/>
      <c r="TOB26" s="103"/>
      <c r="TOC26" s="103"/>
      <c r="TOD26" s="103"/>
      <c r="TOE26" s="103"/>
      <c r="TOF26" s="103"/>
      <c r="TOG26" s="103"/>
      <c r="TOH26" s="103"/>
      <c r="TOI26" s="103"/>
      <c r="TOJ26" s="103"/>
      <c r="TOK26" s="103"/>
      <c r="TOL26" s="103"/>
      <c r="TOM26" s="103"/>
      <c r="TON26" s="103"/>
      <c r="TOO26" s="103"/>
      <c r="TOP26" s="103"/>
      <c r="TOQ26" s="103"/>
      <c r="TOR26" s="103"/>
      <c r="TOS26" s="103"/>
      <c r="TOT26" s="103"/>
      <c r="TOU26" s="103"/>
      <c r="TOV26" s="103"/>
      <c r="TOW26" s="103"/>
      <c r="TOX26" s="103"/>
      <c r="TOY26" s="103"/>
      <c r="TOZ26" s="103"/>
      <c r="TPA26" s="103"/>
      <c r="TPB26" s="103"/>
      <c r="TPC26" s="103"/>
      <c r="TPD26" s="103"/>
      <c r="TPE26" s="103"/>
      <c r="TPF26" s="103"/>
      <c r="TPG26" s="103"/>
      <c r="TPH26" s="103"/>
      <c r="TPI26" s="103"/>
      <c r="TPJ26" s="103"/>
      <c r="TPK26" s="103"/>
      <c r="TPL26" s="103"/>
      <c r="TPM26" s="103"/>
      <c r="TPN26" s="103"/>
      <c r="TPO26" s="103"/>
      <c r="TPP26" s="103"/>
      <c r="TPQ26" s="103"/>
      <c r="TPR26" s="103"/>
      <c r="TPS26" s="103"/>
      <c r="TPT26" s="103"/>
      <c r="TPU26" s="103"/>
      <c r="TPV26" s="103"/>
      <c r="TPW26" s="103"/>
      <c r="TPX26" s="103"/>
      <c r="TPY26" s="103"/>
      <c r="TPZ26" s="103"/>
      <c r="TQA26" s="103"/>
      <c r="TQB26" s="103"/>
      <c r="TQC26" s="103"/>
      <c r="TQD26" s="103"/>
      <c r="TQE26" s="103"/>
      <c r="TQF26" s="103"/>
      <c r="TQG26" s="103"/>
      <c r="TQH26" s="103"/>
      <c r="TQI26" s="103"/>
      <c r="TQJ26" s="103"/>
      <c r="TQK26" s="103"/>
      <c r="TQL26" s="103"/>
      <c r="TQM26" s="103"/>
      <c r="TQN26" s="103"/>
      <c r="TQO26" s="103"/>
      <c r="TQP26" s="103"/>
      <c r="TQQ26" s="103"/>
      <c r="TQR26" s="103"/>
      <c r="TQS26" s="103"/>
      <c r="TQT26" s="103"/>
      <c r="TQU26" s="103"/>
      <c r="TQV26" s="103"/>
      <c r="TQW26" s="103"/>
      <c r="TQX26" s="103"/>
      <c r="TQY26" s="103"/>
      <c r="TQZ26" s="103"/>
      <c r="TRA26" s="103"/>
      <c r="TRB26" s="103"/>
      <c r="TRC26" s="103"/>
      <c r="TRD26" s="103"/>
      <c r="TRE26" s="103"/>
      <c r="TRF26" s="103"/>
      <c r="TRG26" s="103"/>
      <c r="TRH26" s="103"/>
      <c r="TRI26" s="103"/>
      <c r="TRJ26" s="103"/>
      <c r="TRK26" s="103"/>
      <c r="TRL26" s="103"/>
      <c r="TRM26" s="103"/>
      <c r="TRN26" s="103"/>
      <c r="TRO26" s="103"/>
      <c r="TRP26" s="103"/>
      <c r="TRQ26" s="103"/>
      <c r="TRR26" s="103"/>
      <c r="TRS26" s="103"/>
      <c r="TRT26" s="103"/>
      <c r="TRU26" s="103"/>
      <c r="TRV26" s="103"/>
      <c r="TRW26" s="103"/>
      <c r="TRX26" s="103"/>
      <c r="TRY26" s="103"/>
      <c r="TRZ26" s="103"/>
      <c r="TSA26" s="103"/>
      <c r="TSB26" s="103"/>
      <c r="TSC26" s="103"/>
      <c r="TSD26" s="103"/>
      <c r="TSE26" s="103"/>
      <c r="TSF26" s="103"/>
      <c r="TSG26" s="103"/>
      <c r="TSH26" s="103"/>
      <c r="TSI26" s="103"/>
      <c r="TSJ26" s="103"/>
      <c r="TSK26" s="103"/>
      <c r="TSL26" s="103"/>
      <c r="TSM26" s="103"/>
      <c r="TSN26" s="103"/>
      <c r="TSO26" s="103"/>
      <c r="TSP26" s="103"/>
      <c r="TSQ26" s="103"/>
      <c r="TSR26" s="103"/>
      <c r="TSS26" s="103"/>
      <c r="TST26" s="103"/>
      <c r="TSU26" s="103"/>
      <c r="TSV26" s="103"/>
      <c r="TSW26" s="103"/>
      <c r="TSX26" s="103"/>
      <c r="TSY26" s="103"/>
      <c r="TSZ26" s="103"/>
      <c r="TTA26" s="103"/>
      <c r="TTB26" s="103"/>
      <c r="TTC26" s="103"/>
      <c r="TTD26" s="103"/>
      <c r="TTE26" s="103"/>
      <c r="TTF26" s="103"/>
      <c r="TTG26" s="103"/>
      <c r="TTH26" s="103"/>
      <c r="TTI26" s="103"/>
      <c r="TTJ26" s="103"/>
      <c r="TTK26" s="103"/>
      <c r="TTL26" s="103"/>
      <c r="TTM26" s="103"/>
      <c r="TTN26" s="103"/>
      <c r="TTO26" s="103"/>
      <c r="TTP26" s="103"/>
      <c r="TTQ26" s="103"/>
      <c r="TTR26" s="103"/>
      <c r="TTS26" s="103"/>
      <c r="TTT26" s="103"/>
      <c r="TTU26" s="103"/>
      <c r="TTV26" s="103"/>
      <c r="TTW26" s="103"/>
      <c r="TTX26" s="103"/>
      <c r="TTY26" s="103"/>
      <c r="TTZ26" s="103"/>
      <c r="TUA26" s="103"/>
      <c r="TUB26" s="103"/>
      <c r="TUC26" s="103"/>
      <c r="TUD26" s="103"/>
      <c r="TUE26" s="103"/>
      <c r="TUF26" s="103"/>
      <c r="TUG26" s="103"/>
      <c r="TUH26" s="103"/>
      <c r="TUI26" s="103"/>
      <c r="TUJ26" s="103"/>
      <c r="TUK26" s="103"/>
      <c r="TUL26" s="103"/>
      <c r="TUM26" s="103"/>
      <c r="TUN26" s="103"/>
      <c r="TUO26" s="103"/>
      <c r="TUP26" s="103"/>
      <c r="TUQ26" s="103"/>
      <c r="TUR26" s="103"/>
      <c r="TUS26" s="103"/>
      <c r="TUT26" s="103"/>
      <c r="TUU26" s="103"/>
      <c r="TUV26" s="103"/>
      <c r="TUW26" s="103"/>
      <c r="TUX26" s="103"/>
      <c r="TUY26" s="103"/>
      <c r="TUZ26" s="103"/>
      <c r="TVA26" s="103"/>
      <c r="TVB26" s="103"/>
      <c r="TVC26" s="103"/>
      <c r="TVD26" s="103"/>
      <c r="TVE26" s="103"/>
      <c r="TVF26" s="103"/>
      <c r="TVG26" s="103"/>
      <c r="TVH26" s="103"/>
      <c r="TVI26" s="103"/>
      <c r="TVJ26" s="103"/>
      <c r="TVK26" s="103"/>
      <c r="TVL26" s="103"/>
      <c r="TVM26" s="103"/>
      <c r="TVN26" s="103"/>
      <c r="TVO26" s="103"/>
      <c r="TVP26" s="103"/>
      <c r="TVQ26" s="103"/>
      <c r="TVR26" s="103"/>
      <c r="TVS26" s="103"/>
      <c r="TVT26" s="103"/>
      <c r="TVU26" s="103"/>
      <c r="TVV26" s="103"/>
      <c r="TVW26" s="103"/>
      <c r="TVX26" s="103"/>
      <c r="TVY26" s="103"/>
      <c r="TVZ26" s="103"/>
      <c r="TWA26" s="103"/>
      <c r="TWB26" s="103"/>
      <c r="TWC26" s="103"/>
      <c r="TWD26" s="103"/>
      <c r="TWE26" s="103"/>
      <c r="TWF26" s="103"/>
      <c r="TWG26" s="103"/>
      <c r="TWH26" s="103"/>
      <c r="TWI26" s="103"/>
      <c r="TWJ26" s="103"/>
      <c r="TWK26" s="103"/>
      <c r="TWL26" s="103"/>
      <c r="TWM26" s="103"/>
      <c r="TWN26" s="103"/>
      <c r="TWO26" s="103"/>
      <c r="TWP26" s="103"/>
      <c r="TWQ26" s="103"/>
      <c r="TWR26" s="103"/>
      <c r="TWS26" s="103"/>
      <c r="TWT26" s="103"/>
      <c r="TWU26" s="103"/>
      <c r="TWV26" s="103"/>
      <c r="TWW26" s="103"/>
      <c r="TWX26" s="103"/>
      <c r="TWY26" s="103"/>
      <c r="TWZ26" s="103"/>
      <c r="TXA26" s="103"/>
      <c r="TXB26" s="103"/>
      <c r="TXC26" s="103"/>
      <c r="TXD26" s="103"/>
      <c r="TXE26" s="103"/>
      <c r="TXF26" s="103"/>
      <c r="TXG26" s="103"/>
      <c r="TXH26" s="103"/>
      <c r="TXI26" s="103"/>
      <c r="TXJ26" s="103"/>
      <c r="TXK26" s="103"/>
      <c r="TXL26" s="103"/>
      <c r="TXM26" s="103"/>
      <c r="TXN26" s="103"/>
      <c r="TXO26" s="103"/>
      <c r="TXP26" s="103"/>
      <c r="TXQ26" s="103"/>
      <c r="TXR26" s="103"/>
      <c r="TXS26" s="103"/>
      <c r="TXT26" s="103"/>
      <c r="TXU26" s="103"/>
      <c r="TXV26" s="103"/>
      <c r="TXW26" s="103"/>
      <c r="TXX26" s="103"/>
      <c r="TXY26" s="103"/>
      <c r="TXZ26" s="103"/>
      <c r="TYA26" s="103"/>
      <c r="TYB26" s="103"/>
      <c r="TYC26" s="103"/>
      <c r="TYD26" s="103"/>
      <c r="TYE26" s="103"/>
      <c r="TYF26" s="103"/>
      <c r="TYG26" s="103"/>
      <c r="TYH26" s="103"/>
      <c r="TYI26" s="103"/>
      <c r="TYJ26" s="103"/>
      <c r="TYK26" s="103"/>
      <c r="TYL26" s="103"/>
      <c r="TYM26" s="103"/>
      <c r="TYN26" s="103"/>
      <c r="TYO26" s="103"/>
      <c r="TYP26" s="103"/>
      <c r="TYQ26" s="103"/>
      <c r="TYR26" s="103"/>
      <c r="TYS26" s="103"/>
      <c r="TYT26" s="103"/>
      <c r="TYU26" s="103"/>
      <c r="TYV26" s="103"/>
      <c r="TYW26" s="103"/>
      <c r="TYX26" s="103"/>
      <c r="TYY26" s="103"/>
      <c r="TYZ26" s="103"/>
      <c r="TZA26" s="103"/>
      <c r="TZB26" s="103"/>
      <c r="TZC26" s="103"/>
      <c r="TZD26" s="103"/>
      <c r="TZE26" s="103"/>
      <c r="TZF26" s="103"/>
      <c r="TZG26" s="103"/>
      <c r="TZH26" s="103"/>
      <c r="TZI26" s="103"/>
      <c r="TZJ26" s="103"/>
      <c r="TZK26" s="103"/>
      <c r="TZL26" s="103"/>
      <c r="TZM26" s="103"/>
      <c r="TZN26" s="103"/>
      <c r="TZO26" s="103"/>
      <c r="TZP26" s="103"/>
      <c r="TZQ26" s="103"/>
      <c r="TZR26" s="103"/>
      <c r="TZS26" s="103"/>
      <c r="TZT26" s="103"/>
      <c r="TZU26" s="103"/>
      <c r="TZV26" s="103"/>
      <c r="TZW26" s="103"/>
      <c r="TZX26" s="103"/>
      <c r="TZY26" s="103"/>
      <c r="TZZ26" s="103"/>
      <c r="UAA26" s="103"/>
      <c r="UAB26" s="103"/>
      <c r="UAC26" s="103"/>
      <c r="UAD26" s="103"/>
      <c r="UAE26" s="103"/>
      <c r="UAF26" s="103"/>
      <c r="UAG26" s="103"/>
      <c r="UAH26" s="103"/>
      <c r="UAI26" s="103"/>
      <c r="UAJ26" s="103"/>
      <c r="UAK26" s="103"/>
      <c r="UAL26" s="103"/>
      <c r="UAM26" s="103"/>
      <c r="UAN26" s="103"/>
      <c r="UAO26" s="103"/>
      <c r="UAP26" s="103"/>
      <c r="UAQ26" s="103"/>
      <c r="UAR26" s="103"/>
      <c r="UAS26" s="103"/>
      <c r="UAT26" s="103"/>
      <c r="UAU26" s="103"/>
      <c r="UAV26" s="103"/>
      <c r="UAW26" s="103"/>
      <c r="UAX26" s="103"/>
      <c r="UAY26" s="103"/>
      <c r="UAZ26" s="103"/>
      <c r="UBA26" s="103"/>
      <c r="UBB26" s="103"/>
      <c r="UBC26" s="103"/>
      <c r="UBD26" s="103"/>
      <c r="UBE26" s="103"/>
      <c r="UBF26" s="103"/>
      <c r="UBG26" s="103"/>
      <c r="UBH26" s="103"/>
      <c r="UBI26" s="103"/>
      <c r="UBJ26" s="103"/>
      <c r="UBK26" s="103"/>
      <c r="UBL26" s="103"/>
      <c r="UBM26" s="103"/>
      <c r="UBN26" s="103"/>
      <c r="UBO26" s="103"/>
      <c r="UBP26" s="103"/>
      <c r="UBQ26" s="103"/>
      <c r="UBR26" s="103"/>
      <c r="UBS26" s="103"/>
      <c r="UBT26" s="103"/>
      <c r="UBU26" s="103"/>
      <c r="UBV26" s="103"/>
      <c r="UBW26" s="103"/>
      <c r="UBX26" s="103"/>
      <c r="UBY26" s="103"/>
      <c r="UBZ26" s="103"/>
      <c r="UCA26" s="103"/>
      <c r="UCB26" s="103"/>
      <c r="UCC26" s="103"/>
      <c r="UCD26" s="103"/>
      <c r="UCE26" s="103"/>
      <c r="UCF26" s="103"/>
      <c r="UCG26" s="103"/>
      <c r="UCH26" s="103"/>
      <c r="UCI26" s="103"/>
      <c r="UCJ26" s="103"/>
      <c r="UCK26" s="103"/>
      <c r="UCL26" s="103"/>
      <c r="UCM26" s="103"/>
      <c r="UCN26" s="103"/>
      <c r="UCO26" s="103"/>
      <c r="UCP26" s="103"/>
      <c r="UCQ26" s="103"/>
      <c r="UCR26" s="103"/>
      <c r="UCS26" s="103"/>
      <c r="UCT26" s="103"/>
      <c r="UCU26" s="103"/>
      <c r="UCV26" s="103"/>
      <c r="UCW26" s="103"/>
      <c r="UCX26" s="103"/>
      <c r="UCY26" s="103"/>
      <c r="UCZ26" s="103"/>
      <c r="UDA26" s="103"/>
      <c r="UDB26" s="103"/>
      <c r="UDC26" s="103"/>
      <c r="UDD26" s="103"/>
      <c r="UDE26" s="103"/>
      <c r="UDF26" s="103"/>
      <c r="UDG26" s="103"/>
      <c r="UDH26" s="103"/>
      <c r="UDI26" s="103"/>
      <c r="UDJ26" s="103"/>
      <c r="UDK26" s="103"/>
      <c r="UDL26" s="103"/>
      <c r="UDM26" s="103"/>
      <c r="UDN26" s="103"/>
      <c r="UDO26" s="103"/>
      <c r="UDP26" s="103"/>
      <c r="UDQ26" s="103"/>
      <c r="UDR26" s="103"/>
      <c r="UDS26" s="103"/>
      <c r="UDT26" s="103"/>
      <c r="UDU26" s="103"/>
      <c r="UDV26" s="103"/>
      <c r="UDW26" s="103"/>
      <c r="UDX26" s="103"/>
      <c r="UDY26" s="103"/>
      <c r="UDZ26" s="103"/>
      <c r="UEA26" s="103"/>
      <c r="UEB26" s="103"/>
      <c r="UEC26" s="103"/>
      <c r="UED26" s="103"/>
      <c r="UEE26" s="103"/>
      <c r="UEF26" s="103"/>
      <c r="UEG26" s="103"/>
      <c r="UEH26" s="103"/>
      <c r="UEI26" s="103"/>
      <c r="UEJ26" s="103"/>
      <c r="UEK26" s="103"/>
      <c r="UEL26" s="103"/>
      <c r="UEM26" s="103"/>
      <c r="UEN26" s="103"/>
      <c r="UEO26" s="103"/>
      <c r="UEP26" s="103"/>
      <c r="UEQ26" s="103"/>
      <c r="UER26" s="103"/>
      <c r="UES26" s="103"/>
      <c r="UET26" s="103"/>
      <c r="UEU26" s="103"/>
      <c r="UEV26" s="103"/>
      <c r="UEW26" s="103"/>
      <c r="UEX26" s="103"/>
      <c r="UEY26" s="103"/>
      <c r="UEZ26" s="103"/>
      <c r="UFA26" s="103"/>
      <c r="UFB26" s="103"/>
      <c r="UFC26" s="103"/>
      <c r="UFD26" s="103"/>
      <c r="UFE26" s="103"/>
      <c r="UFF26" s="103"/>
      <c r="UFG26" s="103"/>
      <c r="UFH26" s="103"/>
      <c r="UFI26" s="103"/>
      <c r="UFJ26" s="103"/>
      <c r="UFK26" s="103"/>
      <c r="UFL26" s="103"/>
      <c r="UFM26" s="103"/>
      <c r="UFN26" s="103"/>
      <c r="UFO26" s="103"/>
      <c r="UFP26" s="103"/>
      <c r="UFQ26" s="103"/>
      <c r="UFR26" s="103"/>
      <c r="UFS26" s="103"/>
      <c r="UFT26" s="103"/>
      <c r="UFU26" s="103"/>
      <c r="UFV26" s="103"/>
      <c r="UFW26" s="103"/>
      <c r="UFX26" s="103"/>
      <c r="UFY26" s="103"/>
      <c r="UFZ26" s="103"/>
      <c r="UGA26" s="103"/>
      <c r="UGB26" s="103"/>
      <c r="UGC26" s="103"/>
      <c r="UGD26" s="103"/>
      <c r="UGE26" s="103"/>
      <c r="UGF26" s="103"/>
      <c r="UGG26" s="103"/>
      <c r="UGH26" s="103"/>
      <c r="UGI26" s="103"/>
      <c r="UGJ26" s="103"/>
      <c r="UGK26" s="103"/>
      <c r="UGL26" s="103"/>
      <c r="UGM26" s="103"/>
      <c r="UGN26" s="103"/>
      <c r="UGO26" s="103"/>
      <c r="UGP26" s="103"/>
      <c r="UGQ26" s="103"/>
      <c r="UGR26" s="103"/>
      <c r="UGS26" s="103"/>
      <c r="UGT26" s="103"/>
      <c r="UGU26" s="103"/>
      <c r="UGV26" s="103"/>
      <c r="UGW26" s="103"/>
      <c r="UGX26" s="103"/>
      <c r="UGY26" s="103"/>
      <c r="UGZ26" s="103"/>
      <c r="UHA26" s="103"/>
      <c r="UHB26" s="103"/>
      <c r="UHC26" s="103"/>
      <c r="UHD26" s="103"/>
      <c r="UHE26" s="103"/>
      <c r="UHF26" s="103"/>
      <c r="UHG26" s="103"/>
      <c r="UHH26" s="103"/>
      <c r="UHI26" s="103"/>
      <c r="UHJ26" s="103"/>
      <c r="UHK26" s="103"/>
      <c r="UHL26" s="103"/>
      <c r="UHM26" s="103"/>
      <c r="UHN26" s="103"/>
      <c r="UHO26" s="103"/>
      <c r="UHP26" s="103"/>
      <c r="UHQ26" s="103"/>
      <c r="UHR26" s="103"/>
      <c r="UHS26" s="103"/>
      <c r="UHT26" s="103"/>
      <c r="UHU26" s="103"/>
      <c r="UHV26" s="103"/>
      <c r="UHW26" s="103"/>
      <c r="UHX26" s="103"/>
      <c r="UHY26" s="103"/>
      <c r="UHZ26" s="103"/>
      <c r="UIA26" s="103"/>
      <c r="UIB26" s="103"/>
      <c r="UIC26" s="103"/>
      <c r="UID26" s="103"/>
      <c r="UIE26" s="103"/>
      <c r="UIF26" s="103"/>
      <c r="UIG26" s="103"/>
      <c r="UIH26" s="103"/>
      <c r="UII26" s="103"/>
      <c r="UIJ26" s="103"/>
      <c r="UIK26" s="103"/>
      <c r="UIL26" s="103"/>
      <c r="UIM26" s="103"/>
      <c r="UIN26" s="103"/>
      <c r="UIO26" s="103"/>
      <c r="UIP26" s="103"/>
      <c r="UIQ26" s="103"/>
      <c r="UIR26" s="103"/>
      <c r="UIS26" s="103"/>
      <c r="UIT26" s="103"/>
      <c r="UIU26" s="103"/>
      <c r="UIV26" s="103"/>
      <c r="UIW26" s="103"/>
      <c r="UIX26" s="103"/>
      <c r="UIY26" s="103"/>
      <c r="UIZ26" s="103"/>
      <c r="UJA26" s="103"/>
      <c r="UJB26" s="103"/>
      <c r="UJC26" s="103"/>
      <c r="UJD26" s="103"/>
      <c r="UJE26" s="103"/>
      <c r="UJF26" s="103"/>
      <c r="UJG26" s="103"/>
      <c r="UJH26" s="103"/>
      <c r="UJI26" s="103"/>
      <c r="UJJ26" s="103"/>
      <c r="UJK26" s="103"/>
      <c r="UJL26" s="103"/>
      <c r="UJM26" s="103"/>
      <c r="UJN26" s="103"/>
      <c r="UJO26" s="103"/>
      <c r="UJP26" s="103"/>
      <c r="UJQ26" s="103"/>
      <c r="UJR26" s="103"/>
      <c r="UJS26" s="103"/>
      <c r="UJT26" s="103"/>
      <c r="UJU26" s="103"/>
      <c r="UJV26" s="103"/>
      <c r="UJW26" s="103"/>
      <c r="UJX26" s="103"/>
      <c r="UJY26" s="103"/>
      <c r="UJZ26" s="103"/>
      <c r="UKA26" s="103"/>
      <c r="UKB26" s="103"/>
      <c r="UKC26" s="103"/>
      <c r="UKD26" s="103"/>
      <c r="UKE26" s="103"/>
      <c r="UKF26" s="103"/>
      <c r="UKG26" s="103"/>
      <c r="UKH26" s="103"/>
      <c r="UKI26" s="103"/>
      <c r="UKJ26" s="103"/>
      <c r="UKK26" s="103"/>
      <c r="UKL26" s="103"/>
      <c r="UKM26" s="103"/>
      <c r="UKN26" s="103"/>
      <c r="UKO26" s="103"/>
      <c r="UKP26" s="103"/>
      <c r="UKQ26" s="103"/>
      <c r="UKR26" s="103"/>
      <c r="UKS26" s="103"/>
      <c r="UKT26" s="103"/>
      <c r="UKU26" s="103"/>
      <c r="UKV26" s="103"/>
      <c r="UKW26" s="103"/>
      <c r="UKX26" s="103"/>
      <c r="UKY26" s="103"/>
      <c r="UKZ26" s="103"/>
      <c r="ULA26" s="103"/>
      <c r="ULB26" s="103"/>
      <c r="ULC26" s="103"/>
      <c r="ULD26" s="103"/>
      <c r="ULE26" s="103"/>
      <c r="ULF26" s="103"/>
      <c r="ULG26" s="103"/>
      <c r="ULH26" s="103"/>
      <c r="ULI26" s="103"/>
      <c r="ULJ26" s="103"/>
      <c r="ULK26" s="103"/>
      <c r="ULL26" s="103"/>
      <c r="ULM26" s="103"/>
      <c r="ULN26" s="103"/>
      <c r="ULO26" s="103"/>
      <c r="ULP26" s="103"/>
      <c r="ULQ26" s="103"/>
      <c r="ULR26" s="103"/>
      <c r="ULS26" s="103"/>
      <c r="ULT26" s="103"/>
      <c r="ULU26" s="103"/>
      <c r="ULV26" s="103"/>
      <c r="ULW26" s="103"/>
      <c r="ULX26" s="103"/>
      <c r="ULY26" s="103"/>
      <c r="ULZ26" s="103"/>
      <c r="UMA26" s="103"/>
      <c r="UMB26" s="103"/>
      <c r="UMC26" s="103"/>
      <c r="UMD26" s="103"/>
      <c r="UME26" s="103"/>
      <c r="UMF26" s="103"/>
      <c r="UMG26" s="103"/>
      <c r="UMH26" s="103"/>
      <c r="UMI26" s="103"/>
      <c r="UMJ26" s="103"/>
      <c r="UMK26" s="103"/>
      <c r="UML26" s="103"/>
      <c r="UMM26" s="103"/>
      <c r="UMN26" s="103"/>
      <c r="UMO26" s="103"/>
      <c r="UMP26" s="103"/>
      <c r="UMQ26" s="103"/>
      <c r="UMR26" s="103"/>
      <c r="UMS26" s="103"/>
      <c r="UMT26" s="103"/>
      <c r="UMU26" s="103"/>
      <c r="UMV26" s="103"/>
      <c r="UMW26" s="103"/>
      <c r="UMX26" s="103"/>
      <c r="UMY26" s="103"/>
      <c r="UMZ26" s="103"/>
      <c r="UNA26" s="103"/>
      <c r="UNB26" s="103"/>
      <c r="UNC26" s="103"/>
      <c r="UND26" s="103"/>
      <c r="UNE26" s="103"/>
      <c r="UNF26" s="103"/>
      <c r="UNG26" s="103"/>
      <c r="UNH26" s="103"/>
      <c r="UNI26" s="103"/>
      <c r="UNJ26" s="103"/>
      <c r="UNK26" s="103"/>
      <c r="UNL26" s="103"/>
      <c r="UNM26" s="103"/>
      <c r="UNN26" s="103"/>
      <c r="UNO26" s="103"/>
      <c r="UNP26" s="103"/>
      <c r="UNQ26" s="103"/>
      <c r="UNR26" s="103"/>
      <c r="UNS26" s="103"/>
      <c r="UNT26" s="103"/>
      <c r="UNU26" s="103"/>
      <c r="UNV26" s="103"/>
      <c r="UNW26" s="103"/>
      <c r="UNX26" s="103"/>
      <c r="UNY26" s="103"/>
      <c r="UNZ26" s="103"/>
      <c r="UOA26" s="103"/>
      <c r="UOB26" s="103"/>
      <c r="UOC26" s="103"/>
      <c r="UOD26" s="103"/>
      <c r="UOE26" s="103"/>
      <c r="UOF26" s="103"/>
      <c r="UOG26" s="103"/>
      <c r="UOH26" s="103"/>
      <c r="UOI26" s="103"/>
      <c r="UOJ26" s="103"/>
      <c r="UOK26" s="103"/>
      <c r="UOL26" s="103"/>
      <c r="UOM26" s="103"/>
      <c r="UON26" s="103"/>
      <c r="UOO26" s="103"/>
      <c r="UOP26" s="103"/>
      <c r="UOQ26" s="103"/>
      <c r="UOR26" s="103"/>
      <c r="UOS26" s="103"/>
      <c r="UOT26" s="103"/>
      <c r="UOU26" s="103"/>
      <c r="UOV26" s="103"/>
      <c r="UOW26" s="103"/>
      <c r="UOX26" s="103"/>
      <c r="UOY26" s="103"/>
      <c r="UOZ26" s="103"/>
      <c r="UPA26" s="103"/>
      <c r="UPB26" s="103"/>
      <c r="UPC26" s="103"/>
      <c r="UPD26" s="103"/>
      <c r="UPE26" s="103"/>
      <c r="UPF26" s="103"/>
      <c r="UPG26" s="103"/>
      <c r="UPH26" s="103"/>
      <c r="UPI26" s="103"/>
      <c r="UPJ26" s="103"/>
      <c r="UPK26" s="103"/>
      <c r="UPL26" s="103"/>
      <c r="UPM26" s="103"/>
      <c r="UPN26" s="103"/>
      <c r="UPO26" s="103"/>
      <c r="UPP26" s="103"/>
      <c r="UPQ26" s="103"/>
      <c r="UPR26" s="103"/>
      <c r="UPS26" s="103"/>
      <c r="UPT26" s="103"/>
      <c r="UPU26" s="103"/>
      <c r="UPV26" s="103"/>
      <c r="UPW26" s="103"/>
      <c r="UPX26" s="103"/>
      <c r="UPY26" s="103"/>
      <c r="UPZ26" s="103"/>
      <c r="UQA26" s="103"/>
      <c r="UQB26" s="103"/>
      <c r="UQC26" s="103"/>
      <c r="UQD26" s="103"/>
      <c r="UQE26" s="103"/>
      <c r="UQF26" s="103"/>
      <c r="UQG26" s="103"/>
      <c r="UQH26" s="103"/>
      <c r="UQI26" s="103"/>
      <c r="UQJ26" s="103"/>
      <c r="UQK26" s="103"/>
      <c r="UQL26" s="103"/>
      <c r="UQM26" s="103"/>
      <c r="UQN26" s="103"/>
      <c r="UQO26" s="103"/>
      <c r="UQP26" s="103"/>
      <c r="UQQ26" s="103"/>
      <c r="UQR26" s="103"/>
      <c r="UQS26" s="103"/>
      <c r="UQT26" s="103"/>
      <c r="UQU26" s="103"/>
      <c r="UQV26" s="103"/>
      <c r="UQW26" s="103"/>
      <c r="UQX26" s="103"/>
      <c r="UQY26" s="103"/>
      <c r="UQZ26" s="103"/>
      <c r="URA26" s="103"/>
      <c r="URB26" s="103"/>
      <c r="URC26" s="103"/>
      <c r="URD26" s="103"/>
      <c r="URE26" s="103"/>
      <c r="URF26" s="103"/>
      <c r="URG26" s="103"/>
      <c r="URH26" s="103"/>
      <c r="URI26" s="103"/>
      <c r="URJ26" s="103"/>
      <c r="URK26" s="103"/>
      <c r="URL26" s="103"/>
      <c r="URM26" s="103"/>
      <c r="URN26" s="103"/>
      <c r="URO26" s="103"/>
      <c r="URP26" s="103"/>
      <c r="URQ26" s="103"/>
      <c r="URR26" s="103"/>
      <c r="URS26" s="103"/>
      <c r="URT26" s="103"/>
      <c r="URU26" s="103"/>
      <c r="URV26" s="103"/>
      <c r="URW26" s="103"/>
      <c r="URX26" s="103"/>
      <c r="URY26" s="103"/>
      <c r="URZ26" s="103"/>
      <c r="USA26" s="103"/>
      <c r="USB26" s="103"/>
      <c r="USC26" s="103"/>
      <c r="USD26" s="103"/>
      <c r="USE26" s="103"/>
      <c r="USF26" s="103"/>
      <c r="USG26" s="103"/>
      <c r="USH26" s="103"/>
      <c r="USI26" s="103"/>
      <c r="USJ26" s="103"/>
      <c r="USK26" s="103"/>
      <c r="USL26" s="103"/>
      <c r="USM26" s="103"/>
      <c r="USN26" s="103"/>
      <c r="USO26" s="103"/>
      <c r="USP26" s="103"/>
      <c r="USQ26" s="103"/>
      <c r="USR26" s="103"/>
      <c r="USS26" s="103"/>
      <c r="UST26" s="103"/>
      <c r="USU26" s="103"/>
      <c r="USV26" s="103"/>
      <c r="USW26" s="103"/>
      <c r="USX26" s="103"/>
      <c r="USY26" s="103"/>
      <c r="USZ26" s="103"/>
      <c r="UTA26" s="103"/>
      <c r="UTB26" s="103"/>
      <c r="UTC26" s="103"/>
      <c r="UTD26" s="103"/>
      <c r="UTE26" s="103"/>
      <c r="UTF26" s="103"/>
      <c r="UTG26" s="103"/>
      <c r="UTH26" s="103"/>
      <c r="UTI26" s="103"/>
      <c r="UTJ26" s="103"/>
      <c r="UTK26" s="103"/>
      <c r="UTL26" s="103"/>
      <c r="UTM26" s="103"/>
      <c r="UTN26" s="103"/>
      <c r="UTO26" s="103"/>
      <c r="UTP26" s="103"/>
      <c r="UTQ26" s="103"/>
      <c r="UTR26" s="103"/>
      <c r="UTS26" s="103"/>
      <c r="UTT26" s="103"/>
      <c r="UTU26" s="103"/>
      <c r="UTV26" s="103"/>
      <c r="UTW26" s="103"/>
      <c r="UTX26" s="103"/>
      <c r="UTY26" s="103"/>
      <c r="UTZ26" s="103"/>
      <c r="UUA26" s="103"/>
      <c r="UUB26" s="103"/>
      <c r="UUC26" s="103"/>
      <c r="UUD26" s="103"/>
      <c r="UUE26" s="103"/>
      <c r="UUF26" s="103"/>
      <c r="UUG26" s="103"/>
      <c r="UUH26" s="103"/>
      <c r="UUI26" s="103"/>
      <c r="UUJ26" s="103"/>
      <c r="UUK26" s="103"/>
      <c r="UUL26" s="103"/>
      <c r="UUM26" s="103"/>
      <c r="UUN26" s="103"/>
      <c r="UUO26" s="103"/>
      <c r="UUP26" s="103"/>
      <c r="UUQ26" s="103"/>
      <c r="UUR26" s="103"/>
      <c r="UUS26" s="103"/>
      <c r="UUT26" s="103"/>
      <c r="UUU26" s="103"/>
      <c r="UUV26" s="103"/>
      <c r="UUW26" s="103"/>
      <c r="UUX26" s="103"/>
      <c r="UUY26" s="103"/>
      <c r="UUZ26" s="103"/>
      <c r="UVA26" s="103"/>
      <c r="UVB26" s="103"/>
      <c r="UVC26" s="103"/>
      <c r="UVD26" s="103"/>
      <c r="UVE26" s="103"/>
      <c r="UVF26" s="103"/>
      <c r="UVG26" s="103"/>
      <c r="UVH26" s="103"/>
      <c r="UVI26" s="103"/>
      <c r="UVJ26" s="103"/>
      <c r="UVK26" s="103"/>
      <c r="UVL26" s="103"/>
      <c r="UVM26" s="103"/>
      <c r="UVN26" s="103"/>
      <c r="UVO26" s="103"/>
      <c r="UVP26" s="103"/>
      <c r="UVQ26" s="103"/>
      <c r="UVR26" s="103"/>
      <c r="UVS26" s="103"/>
      <c r="UVT26" s="103"/>
      <c r="UVU26" s="103"/>
      <c r="UVV26" s="103"/>
      <c r="UVW26" s="103"/>
      <c r="UVX26" s="103"/>
      <c r="UVY26" s="103"/>
      <c r="UVZ26" s="103"/>
      <c r="UWA26" s="103"/>
      <c r="UWB26" s="103"/>
      <c r="UWC26" s="103"/>
      <c r="UWD26" s="103"/>
      <c r="UWE26" s="103"/>
      <c r="UWF26" s="103"/>
      <c r="UWG26" s="103"/>
      <c r="UWH26" s="103"/>
      <c r="UWI26" s="103"/>
      <c r="UWJ26" s="103"/>
      <c r="UWK26" s="103"/>
      <c r="UWL26" s="103"/>
      <c r="UWM26" s="103"/>
      <c r="UWN26" s="103"/>
      <c r="UWO26" s="103"/>
      <c r="UWP26" s="103"/>
      <c r="UWQ26" s="103"/>
      <c r="UWR26" s="103"/>
      <c r="UWS26" s="103"/>
      <c r="UWT26" s="103"/>
      <c r="UWU26" s="103"/>
      <c r="UWV26" s="103"/>
      <c r="UWW26" s="103"/>
      <c r="UWX26" s="103"/>
      <c r="UWY26" s="103"/>
      <c r="UWZ26" s="103"/>
      <c r="UXA26" s="103"/>
      <c r="UXB26" s="103"/>
      <c r="UXC26" s="103"/>
      <c r="UXD26" s="103"/>
      <c r="UXE26" s="103"/>
      <c r="UXF26" s="103"/>
      <c r="UXG26" s="103"/>
      <c r="UXH26" s="103"/>
      <c r="UXI26" s="103"/>
      <c r="UXJ26" s="103"/>
      <c r="UXK26" s="103"/>
      <c r="UXL26" s="103"/>
      <c r="UXM26" s="103"/>
      <c r="UXN26" s="103"/>
      <c r="UXO26" s="103"/>
      <c r="UXP26" s="103"/>
      <c r="UXQ26" s="103"/>
      <c r="UXR26" s="103"/>
      <c r="UXS26" s="103"/>
      <c r="UXT26" s="103"/>
      <c r="UXU26" s="103"/>
      <c r="UXV26" s="103"/>
      <c r="UXW26" s="103"/>
      <c r="UXX26" s="103"/>
      <c r="UXY26" s="103"/>
      <c r="UXZ26" s="103"/>
      <c r="UYA26" s="103"/>
      <c r="UYB26" s="103"/>
      <c r="UYC26" s="103"/>
      <c r="UYD26" s="103"/>
      <c r="UYE26" s="103"/>
      <c r="UYF26" s="103"/>
      <c r="UYG26" s="103"/>
      <c r="UYH26" s="103"/>
      <c r="UYI26" s="103"/>
      <c r="UYJ26" s="103"/>
      <c r="UYK26" s="103"/>
      <c r="UYL26" s="103"/>
      <c r="UYM26" s="103"/>
      <c r="UYN26" s="103"/>
      <c r="UYO26" s="103"/>
      <c r="UYP26" s="103"/>
      <c r="UYQ26" s="103"/>
      <c r="UYR26" s="103"/>
      <c r="UYS26" s="103"/>
      <c r="UYT26" s="103"/>
      <c r="UYU26" s="103"/>
      <c r="UYV26" s="103"/>
      <c r="UYW26" s="103"/>
      <c r="UYX26" s="103"/>
      <c r="UYY26" s="103"/>
      <c r="UYZ26" s="103"/>
      <c r="UZA26" s="103"/>
      <c r="UZB26" s="103"/>
      <c r="UZC26" s="103"/>
      <c r="UZD26" s="103"/>
      <c r="UZE26" s="103"/>
      <c r="UZF26" s="103"/>
      <c r="UZG26" s="103"/>
      <c r="UZH26" s="103"/>
      <c r="UZI26" s="103"/>
      <c r="UZJ26" s="103"/>
      <c r="UZK26" s="103"/>
      <c r="UZL26" s="103"/>
      <c r="UZM26" s="103"/>
      <c r="UZN26" s="103"/>
      <c r="UZO26" s="103"/>
      <c r="UZP26" s="103"/>
      <c r="UZQ26" s="103"/>
      <c r="UZR26" s="103"/>
      <c r="UZS26" s="103"/>
      <c r="UZT26" s="103"/>
      <c r="UZU26" s="103"/>
      <c r="UZV26" s="103"/>
      <c r="UZW26" s="103"/>
      <c r="UZX26" s="103"/>
      <c r="UZY26" s="103"/>
      <c r="UZZ26" s="103"/>
      <c r="VAA26" s="103"/>
      <c r="VAB26" s="103"/>
      <c r="VAC26" s="103"/>
      <c r="VAD26" s="103"/>
      <c r="VAE26" s="103"/>
      <c r="VAF26" s="103"/>
      <c r="VAG26" s="103"/>
      <c r="VAH26" s="103"/>
      <c r="VAI26" s="103"/>
      <c r="VAJ26" s="103"/>
      <c r="VAK26" s="103"/>
      <c r="VAL26" s="103"/>
      <c r="VAM26" s="103"/>
      <c r="VAN26" s="103"/>
      <c r="VAO26" s="103"/>
      <c r="VAP26" s="103"/>
      <c r="VAQ26" s="103"/>
      <c r="VAR26" s="103"/>
      <c r="VAS26" s="103"/>
      <c r="VAT26" s="103"/>
      <c r="VAU26" s="103"/>
      <c r="VAV26" s="103"/>
      <c r="VAW26" s="103"/>
      <c r="VAX26" s="103"/>
      <c r="VAY26" s="103"/>
      <c r="VAZ26" s="103"/>
      <c r="VBA26" s="103"/>
      <c r="VBB26" s="103"/>
      <c r="VBC26" s="103"/>
      <c r="VBD26" s="103"/>
      <c r="VBE26" s="103"/>
      <c r="VBF26" s="103"/>
      <c r="VBG26" s="103"/>
      <c r="VBH26" s="103"/>
      <c r="VBI26" s="103"/>
      <c r="VBJ26" s="103"/>
      <c r="VBK26" s="103"/>
      <c r="VBL26" s="103"/>
      <c r="VBM26" s="103"/>
      <c r="VBN26" s="103"/>
      <c r="VBO26" s="103"/>
      <c r="VBP26" s="103"/>
      <c r="VBQ26" s="103"/>
      <c r="VBR26" s="103"/>
      <c r="VBS26" s="103"/>
      <c r="VBT26" s="103"/>
      <c r="VBU26" s="103"/>
      <c r="VBV26" s="103"/>
      <c r="VBW26" s="103"/>
      <c r="VBX26" s="103"/>
      <c r="VBY26" s="103"/>
      <c r="VBZ26" s="103"/>
      <c r="VCA26" s="103"/>
      <c r="VCB26" s="103"/>
      <c r="VCC26" s="103"/>
      <c r="VCD26" s="103"/>
      <c r="VCE26" s="103"/>
      <c r="VCF26" s="103"/>
      <c r="VCG26" s="103"/>
      <c r="VCH26" s="103"/>
      <c r="VCI26" s="103"/>
      <c r="VCJ26" s="103"/>
      <c r="VCK26" s="103"/>
      <c r="VCL26" s="103"/>
      <c r="VCM26" s="103"/>
      <c r="VCN26" s="103"/>
      <c r="VCO26" s="103"/>
      <c r="VCP26" s="103"/>
      <c r="VCQ26" s="103"/>
      <c r="VCR26" s="103"/>
      <c r="VCS26" s="103"/>
      <c r="VCT26" s="103"/>
      <c r="VCU26" s="103"/>
      <c r="VCV26" s="103"/>
      <c r="VCW26" s="103"/>
      <c r="VCX26" s="103"/>
      <c r="VCY26" s="103"/>
      <c r="VCZ26" s="103"/>
      <c r="VDA26" s="103"/>
      <c r="VDB26" s="103"/>
      <c r="VDC26" s="103"/>
      <c r="VDD26" s="103"/>
      <c r="VDE26" s="103"/>
      <c r="VDF26" s="103"/>
      <c r="VDG26" s="103"/>
      <c r="VDH26" s="103"/>
      <c r="VDI26" s="103"/>
      <c r="VDJ26" s="103"/>
      <c r="VDK26" s="103"/>
      <c r="VDL26" s="103"/>
      <c r="VDM26" s="103"/>
      <c r="VDN26" s="103"/>
      <c r="VDO26" s="103"/>
      <c r="VDP26" s="103"/>
      <c r="VDQ26" s="103"/>
      <c r="VDR26" s="103"/>
      <c r="VDS26" s="103"/>
      <c r="VDT26" s="103"/>
      <c r="VDU26" s="103"/>
      <c r="VDV26" s="103"/>
      <c r="VDW26" s="103"/>
      <c r="VDX26" s="103"/>
      <c r="VDY26" s="103"/>
      <c r="VDZ26" s="103"/>
      <c r="VEA26" s="103"/>
      <c r="VEB26" s="103"/>
      <c r="VEC26" s="103"/>
      <c r="VED26" s="103"/>
      <c r="VEE26" s="103"/>
      <c r="VEF26" s="103"/>
      <c r="VEG26" s="103"/>
      <c r="VEH26" s="103"/>
      <c r="VEI26" s="103"/>
      <c r="VEJ26" s="103"/>
      <c r="VEK26" s="103"/>
      <c r="VEL26" s="103"/>
      <c r="VEM26" s="103"/>
      <c r="VEN26" s="103"/>
      <c r="VEO26" s="103"/>
      <c r="VEP26" s="103"/>
      <c r="VEQ26" s="103"/>
      <c r="VER26" s="103"/>
      <c r="VES26" s="103"/>
      <c r="VET26" s="103"/>
      <c r="VEU26" s="103"/>
      <c r="VEV26" s="103"/>
      <c r="VEW26" s="103"/>
      <c r="VEX26" s="103"/>
      <c r="VEY26" s="103"/>
      <c r="VEZ26" s="103"/>
      <c r="VFA26" s="103"/>
      <c r="VFB26" s="103"/>
      <c r="VFC26" s="103"/>
      <c r="VFD26" s="103"/>
      <c r="VFE26" s="103"/>
      <c r="VFF26" s="103"/>
      <c r="VFG26" s="103"/>
      <c r="VFH26" s="103"/>
      <c r="VFI26" s="103"/>
      <c r="VFJ26" s="103"/>
      <c r="VFK26" s="103"/>
      <c r="VFL26" s="103"/>
      <c r="VFM26" s="103"/>
      <c r="VFN26" s="103"/>
      <c r="VFO26" s="103"/>
      <c r="VFP26" s="103"/>
      <c r="VFQ26" s="103"/>
      <c r="VFR26" s="103"/>
      <c r="VFS26" s="103"/>
      <c r="VFT26" s="103"/>
      <c r="VFU26" s="103"/>
      <c r="VFV26" s="103"/>
      <c r="VFW26" s="103"/>
      <c r="VFX26" s="103"/>
      <c r="VFY26" s="103"/>
      <c r="VFZ26" s="103"/>
      <c r="VGA26" s="103"/>
      <c r="VGB26" s="103"/>
      <c r="VGC26" s="103"/>
      <c r="VGD26" s="103"/>
      <c r="VGE26" s="103"/>
      <c r="VGF26" s="103"/>
      <c r="VGG26" s="103"/>
      <c r="VGH26" s="103"/>
      <c r="VGI26" s="103"/>
      <c r="VGJ26" s="103"/>
      <c r="VGK26" s="103"/>
      <c r="VGL26" s="103"/>
      <c r="VGM26" s="103"/>
      <c r="VGN26" s="103"/>
      <c r="VGO26" s="103"/>
      <c r="VGP26" s="103"/>
      <c r="VGQ26" s="103"/>
      <c r="VGR26" s="103"/>
      <c r="VGS26" s="103"/>
      <c r="VGT26" s="103"/>
      <c r="VGU26" s="103"/>
      <c r="VGV26" s="103"/>
      <c r="VGW26" s="103"/>
      <c r="VGX26" s="103"/>
      <c r="VGY26" s="103"/>
      <c r="VGZ26" s="103"/>
      <c r="VHA26" s="103"/>
      <c r="VHB26" s="103"/>
      <c r="VHC26" s="103"/>
      <c r="VHD26" s="103"/>
      <c r="VHE26" s="103"/>
      <c r="VHF26" s="103"/>
      <c r="VHG26" s="103"/>
      <c r="VHH26" s="103"/>
      <c r="VHI26" s="103"/>
      <c r="VHJ26" s="103"/>
      <c r="VHK26" s="103"/>
      <c r="VHL26" s="103"/>
      <c r="VHM26" s="103"/>
      <c r="VHN26" s="103"/>
      <c r="VHO26" s="103"/>
      <c r="VHP26" s="103"/>
      <c r="VHQ26" s="103"/>
      <c r="VHR26" s="103"/>
      <c r="VHS26" s="103"/>
      <c r="VHT26" s="103"/>
      <c r="VHU26" s="103"/>
      <c r="VHV26" s="103"/>
      <c r="VHW26" s="103"/>
      <c r="VHX26" s="103"/>
      <c r="VHY26" s="103"/>
      <c r="VHZ26" s="103"/>
      <c r="VIA26" s="103"/>
      <c r="VIB26" s="103"/>
      <c r="VIC26" s="103"/>
      <c r="VID26" s="103"/>
      <c r="VIE26" s="103"/>
      <c r="VIF26" s="103"/>
      <c r="VIG26" s="103"/>
      <c r="VIH26" s="103"/>
      <c r="VII26" s="103"/>
      <c r="VIJ26" s="103"/>
      <c r="VIK26" s="103"/>
      <c r="VIL26" s="103"/>
      <c r="VIM26" s="103"/>
      <c r="VIN26" s="103"/>
      <c r="VIO26" s="103"/>
      <c r="VIP26" s="103"/>
      <c r="VIQ26" s="103"/>
      <c r="VIR26" s="103"/>
      <c r="VIS26" s="103"/>
      <c r="VIT26" s="103"/>
      <c r="VIU26" s="103"/>
      <c r="VIV26" s="103"/>
      <c r="VIW26" s="103"/>
      <c r="VIX26" s="103"/>
      <c r="VIY26" s="103"/>
      <c r="VIZ26" s="103"/>
      <c r="VJA26" s="103"/>
      <c r="VJB26" s="103"/>
      <c r="VJC26" s="103"/>
      <c r="VJD26" s="103"/>
      <c r="VJE26" s="103"/>
      <c r="VJF26" s="103"/>
      <c r="VJG26" s="103"/>
      <c r="VJH26" s="103"/>
      <c r="VJI26" s="103"/>
      <c r="VJJ26" s="103"/>
      <c r="VJK26" s="103"/>
      <c r="VJL26" s="103"/>
      <c r="VJM26" s="103"/>
      <c r="VJN26" s="103"/>
      <c r="VJO26" s="103"/>
      <c r="VJP26" s="103"/>
      <c r="VJQ26" s="103"/>
      <c r="VJR26" s="103"/>
      <c r="VJS26" s="103"/>
      <c r="VJT26" s="103"/>
      <c r="VJU26" s="103"/>
      <c r="VJV26" s="103"/>
      <c r="VJW26" s="103"/>
      <c r="VJX26" s="103"/>
      <c r="VJY26" s="103"/>
      <c r="VJZ26" s="103"/>
      <c r="VKA26" s="103"/>
      <c r="VKB26" s="103"/>
      <c r="VKC26" s="103"/>
      <c r="VKD26" s="103"/>
      <c r="VKE26" s="103"/>
      <c r="VKF26" s="103"/>
      <c r="VKG26" s="103"/>
      <c r="VKH26" s="103"/>
      <c r="VKI26" s="103"/>
      <c r="VKJ26" s="103"/>
      <c r="VKK26" s="103"/>
      <c r="VKL26" s="103"/>
      <c r="VKM26" s="103"/>
      <c r="VKN26" s="103"/>
      <c r="VKO26" s="103"/>
      <c r="VKP26" s="103"/>
      <c r="VKQ26" s="103"/>
      <c r="VKR26" s="103"/>
      <c r="VKS26" s="103"/>
      <c r="VKT26" s="103"/>
      <c r="VKU26" s="103"/>
      <c r="VKV26" s="103"/>
      <c r="VKW26" s="103"/>
      <c r="VKX26" s="103"/>
      <c r="VKY26" s="103"/>
      <c r="VKZ26" s="103"/>
      <c r="VLA26" s="103"/>
      <c r="VLB26" s="103"/>
      <c r="VLC26" s="103"/>
      <c r="VLD26" s="103"/>
      <c r="VLE26" s="103"/>
      <c r="VLF26" s="103"/>
      <c r="VLG26" s="103"/>
      <c r="VLH26" s="103"/>
      <c r="VLI26" s="103"/>
      <c r="VLJ26" s="103"/>
      <c r="VLK26" s="103"/>
      <c r="VLL26" s="103"/>
      <c r="VLM26" s="103"/>
      <c r="VLN26" s="103"/>
      <c r="VLO26" s="103"/>
      <c r="VLP26" s="103"/>
      <c r="VLQ26" s="103"/>
      <c r="VLR26" s="103"/>
      <c r="VLS26" s="103"/>
      <c r="VLT26" s="103"/>
      <c r="VLU26" s="103"/>
      <c r="VLV26" s="103"/>
      <c r="VLW26" s="103"/>
      <c r="VLX26" s="103"/>
      <c r="VLY26" s="103"/>
      <c r="VLZ26" s="103"/>
      <c r="VMA26" s="103"/>
      <c r="VMB26" s="103"/>
      <c r="VMC26" s="103"/>
      <c r="VMD26" s="103"/>
      <c r="VME26" s="103"/>
      <c r="VMF26" s="103"/>
      <c r="VMG26" s="103"/>
      <c r="VMH26" s="103"/>
      <c r="VMI26" s="103"/>
      <c r="VMJ26" s="103"/>
      <c r="VMK26" s="103"/>
      <c r="VML26" s="103"/>
      <c r="VMM26" s="103"/>
      <c r="VMN26" s="103"/>
      <c r="VMO26" s="103"/>
      <c r="VMP26" s="103"/>
      <c r="VMQ26" s="103"/>
      <c r="VMR26" s="103"/>
      <c r="VMS26" s="103"/>
      <c r="VMT26" s="103"/>
      <c r="VMU26" s="103"/>
      <c r="VMV26" s="103"/>
      <c r="VMW26" s="103"/>
      <c r="VMX26" s="103"/>
      <c r="VMY26" s="103"/>
      <c r="VMZ26" s="103"/>
      <c r="VNA26" s="103"/>
      <c r="VNB26" s="103"/>
      <c r="VNC26" s="103"/>
      <c r="VND26" s="103"/>
      <c r="VNE26" s="103"/>
      <c r="VNF26" s="103"/>
      <c r="VNG26" s="103"/>
      <c r="VNH26" s="103"/>
      <c r="VNI26" s="103"/>
      <c r="VNJ26" s="103"/>
      <c r="VNK26" s="103"/>
      <c r="VNL26" s="103"/>
      <c r="VNM26" s="103"/>
      <c r="VNN26" s="103"/>
      <c r="VNO26" s="103"/>
      <c r="VNP26" s="103"/>
      <c r="VNQ26" s="103"/>
      <c r="VNR26" s="103"/>
      <c r="VNS26" s="103"/>
      <c r="VNT26" s="103"/>
      <c r="VNU26" s="103"/>
      <c r="VNV26" s="103"/>
      <c r="VNW26" s="103"/>
      <c r="VNX26" s="103"/>
      <c r="VNY26" s="103"/>
      <c r="VNZ26" s="103"/>
      <c r="VOA26" s="103"/>
      <c r="VOB26" s="103"/>
      <c r="VOC26" s="103"/>
      <c r="VOD26" s="103"/>
      <c r="VOE26" s="103"/>
      <c r="VOF26" s="103"/>
      <c r="VOG26" s="103"/>
      <c r="VOH26" s="103"/>
      <c r="VOI26" s="103"/>
      <c r="VOJ26" s="103"/>
      <c r="VOK26" s="103"/>
      <c r="VOL26" s="103"/>
      <c r="VOM26" s="103"/>
      <c r="VON26" s="103"/>
      <c r="VOO26" s="103"/>
      <c r="VOP26" s="103"/>
      <c r="VOQ26" s="103"/>
      <c r="VOR26" s="103"/>
      <c r="VOS26" s="103"/>
      <c r="VOT26" s="103"/>
      <c r="VOU26" s="103"/>
      <c r="VOV26" s="103"/>
      <c r="VOW26" s="103"/>
      <c r="VOX26" s="103"/>
      <c r="VOY26" s="103"/>
      <c r="VOZ26" s="103"/>
      <c r="VPA26" s="103"/>
      <c r="VPB26" s="103"/>
      <c r="VPC26" s="103"/>
      <c r="VPD26" s="103"/>
      <c r="VPE26" s="103"/>
      <c r="VPF26" s="103"/>
      <c r="VPG26" s="103"/>
      <c r="VPH26" s="103"/>
      <c r="VPI26" s="103"/>
      <c r="VPJ26" s="103"/>
      <c r="VPK26" s="103"/>
      <c r="VPL26" s="103"/>
      <c r="VPM26" s="103"/>
      <c r="VPN26" s="103"/>
      <c r="VPO26" s="103"/>
      <c r="VPP26" s="103"/>
      <c r="VPQ26" s="103"/>
      <c r="VPR26" s="103"/>
      <c r="VPS26" s="103"/>
      <c r="VPT26" s="103"/>
      <c r="VPU26" s="103"/>
      <c r="VPV26" s="103"/>
      <c r="VPW26" s="103"/>
      <c r="VPX26" s="103"/>
      <c r="VPY26" s="103"/>
      <c r="VPZ26" s="103"/>
      <c r="VQA26" s="103"/>
      <c r="VQB26" s="103"/>
      <c r="VQC26" s="103"/>
      <c r="VQD26" s="103"/>
      <c r="VQE26" s="103"/>
      <c r="VQF26" s="103"/>
      <c r="VQG26" s="103"/>
      <c r="VQH26" s="103"/>
      <c r="VQI26" s="103"/>
      <c r="VQJ26" s="103"/>
      <c r="VQK26" s="103"/>
      <c r="VQL26" s="103"/>
      <c r="VQM26" s="103"/>
      <c r="VQN26" s="103"/>
      <c r="VQO26" s="103"/>
      <c r="VQP26" s="103"/>
      <c r="VQQ26" s="103"/>
      <c r="VQR26" s="103"/>
      <c r="VQS26" s="103"/>
      <c r="VQT26" s="103"/>
      <c r="VQU26" s="103"/>
      <c r="VQV26" s="103"/>
      <c r="VQW26" s="103"/>
      <c r="VQX26" s="103"/>
      <c r="VQY26" s="103"/>
      <c r="VQZ26" s="103"/>
      <c r="VRA26" s="103"/>
      <c r="VRB26" s="103"/>
      <c r="VRC26" s="103"/>
      <c r="VRD26" s="103"/>
      <c r="VRE26" s="103"/>
      <c r="VRF26" s="103"/>
      <c r="VRG26" s="103"/>
      <c r="VRH26" s="103"/>
      <c r="VRI26" s="103"/>
      <c r="VRJ26" s="103"/>
      <c r="VRK26" s="103"/>
      <c r="VRL26" s="103"/>
      <c r="VRM26" s="103"/>
      <c r="VRN26" s="103"/>
      <c r="VRO26" s="103"/>
      <c r="VRP26" s="103"/>
      <c r="VRQ26" s="103"/>
      <c r="VRR26" s="103"/>
      <c r="VRS26" s="103"/>
      <c r="VRT26" s="103"/>
      <c r="VRU26" s="103"/>
      <c r="VRV26" s="103"/>
      <c r="VRW26" s="103"/>
      <c r="VRX26" s="103"/>
      <c r="VRY26" s="103"/>
      <c r="VRZ26" s="103"/>
      <c r="VSA26" s="103"/>
      <c r="VSB26" s="103"/>
      <c r="VSC26" s="103"/>
      <c r="VSD26" s="103"/>
      <c r="VSE26" s="103"/>
      <c r="VSF26" s="103"/>
      <c r="VSG26" s="103"/>
      <c r="VSH26" s="103"/>
      <c r="VSI26" s="103"/>
      <c r="VSJ26" s="103"/>
      <c r="VSK26" s="103"/>
      <c r="VSL26" s="103"/>
      <c r="VSM26" s="103"/>
      <c r="VSN26" s="103"/>
      <c r="VSO26" s="103"/>
      <c r="VSP26" s="103"/>
      <c r="VSQ26" s="103"/>
      <c r="VSR26" s="103"/>
      <c r="VSS26" s="103"/>
      <c r="VST26" s="103"/>
      <c r="VSU26" s="103"/>
      <c r="VSV26" s="103"/>
      <c r="VSW26" s="103"/>
      <c r="VSX26" s="103"/>
      <c r="VSY26" s="103"/>
      <c r="VSZ26" s="103"/>
      <c r="VTA26" s="103"/>
      <c r="VTB26" s="103"/>
      <c r="VTC26" s="103"/>
      <c r="VTD26" s="103"/>
      <c r="VTE26" s="103"/>
      <c r="VTF26" s="103"/>
      <c r="VTG26" s="103"/>
      <c r="VTH26" s="103"/>
      <c r="VTI26" s="103"/>
      <c r="VTJ26" s="103"/>
      <c r="VTK26" s="103"/>
      <c r="VTL26" s="103"/>
      <c r="VTM26" s="103"/>
      <c r="VTN26" s="103"/>
      <c r="VTO26" s="103"/>
      <c r="VTP26" s="103"/>
      <c r="VTQ26" s="103"/>
      <c r="VTR26" s="103"/>
      <c r="VTS26" s="103"/>
      <c r="VTT26" s="103"/>
      <c r="VTU26" s="103"/>
      <c r="VTV26" s="103"/>
      <c r="VTW26" s="103"/>
      <c r="VTX26" s="103"/>
      <c r="VTY26" s="103"/>
      <c r="VTZ26" s="103"/>
      <c r="VUA26" s="103"/>
      <c r="VUB26" s="103"/>
      <c r="VUC26" s="103"/>
      <c r="VUD26" s="103"/>
      <c r="VUE26" s="103"/>
      <c r="VUF26" s="103"/>
      <c r="VUG26" s="103"/>
      <c r="VUH26" s="103"/>
      <c r="VUI26" s="103"/>
      <c r="VUJ26" s="103"/>
      <c r="VUK26" s="103"/>
      <c r="VUL26" s="103"/>
      <c r="VUM26" s="103"/>
      <c r="VUN26" s="103"/>
      <c r="VUO26" s="103"/>
      <c r="VUP26" s="103"/>
      <c r="VUQ26" s="103"/>
      <c r="VUR26" s="103"/>
      <c r="VUS26" s="103"/>
      <c r="VUT26" s="103"/>
      <c r="VUU26" s="103"/>
      <c r="VUV26" s="103"/>
      <c r="VUW26" s="103"/>
      <c r="VUX26" s="103"/>
      <c r="VUY26" s="103"/>
      <c r="VUZ26" s="103"/>
      <c r="VVA26" s="103"/>
      <c r="VVB26" s="103"/>
      <c r="VVC26" s="103"/>
      <c r="VVD26" s="103"/>
      <c r="VVE26" s="103"/>
      <c r="VVF26" s="103"/>
      <c r="VVG26" s="103"/>
      <c r="VVH26" s="103"/>
      <c r="VVI26" s="103"/>
      <c r="VVJ26" s="103"/>
      <c r="VVK26" s="103"/>
      <c r="VVL26" s="103"/>
      <c r="VVM26" s="103"/>
      <c r="VVN26" s="103"/>
      <c r="VVO26" s="103"/>
      <c r="VVP26" s="103"/>
      <c r="VVQ26" s="103"/>
      <c r="VVR26" s="103"/>
      <c r="VVS26" s="103"/>
      <c r="VVT26" s="103"/>
      <c r="VVU26" s="103"/>
      <c r="VVV26" s="103"/>
      <c r="VVW26" s="103"/>
      <c r="VVX26" s="103"/>
      <c r="VVY26" s="103"/>
      <c r="VVZ26" s="103"/>
      <c r="VWA26" s="103"/>
      <c r="VWB26" s="103"/>
      <c r="VWC26" s="103"/>
      <c r="VWD26" s="103"/>
      <c r="VWE26" s="103"/>
      <c r="VWF26" s="103"/>
      <c r="VWG26" s="103"/>
      <c r="VWH26" s="103"/>
      <c r="VWI26" s="103"/>
      <c r="VWJ26" s="103"/>
      <c r="VWK26" s="103"/>
      <c r="VWL26" s="103"/>
      <c r="VWM26" s="103"/>
      <c r="VWN26" s="103"/>
      <c r="VWO26" s="103"/>
      <c r="VWP26" s="103"/>
      <c r="VWQ26" s="103"/>
      <c r="VWR26" s="103"/>
      <c r="VWS26" s="103"/>
      <c r="VWT26" s="103"/>
      <c r="VWU26" s="103"/>
      <c r="VWV26" s="103"/>
      <c r="VWW26" s="103"/>
      <c r="VWX26" s="103"/>
      <c r="VWY26" s="103"/>
      <c r="VWZ26" s="103"/>
      <c r="VXA26" s="103"/>
      <c r="VXB26" s="103"/>
      <c r="VXC26" s="103"/>
      <c r="VXD26" s="103"/>
      <c r="VXE26" s="103"/>
      <c r="VXF26" s="103"/>
      <c r="VXG26" s="103"/>
      <c r="VXH26" s="103"/>
      <c r="VXI26" s="103"/>
      <c r="VXJ26" s="103"/>
      <c r="VXK26" s="103"/>
      <c r="VXL26" s="103"/>
      <c r="VXM26" s="103"/>
      <c r="VXN26" s="103"/>
      <c r="VXO26" s="103"/>
      <c r="VXP26" s="103"/>
      <c r="VXQ26" s="103"/>
      <c r="VXR26" s="103"/>
      <c r="VXS26" s="103"/>
      <c r="VXT26" s="103"/>
      <c r="VXU26" s="103"/>
      <c r="VXV26" s="103"/>
      <c r="VXW26" s="103"/>
      <c r="VXX26" s="103"/>
      <c r="VXY26" s="103"/>
      <c r="VXZ26" s="103"/>
      <c r="VYA26" s="103"/>
      <c r="VYB26" s="103"/>
      <c r="VYC26" s="103"/>
      <c r="VYD26" s="103"/>
      <c r="VYE26" s="103"/>
      <c r="VYF26" s="103"/>
      <c r="VYG26" s="103"/>
      <c r="VYH26" s="103"/>
      <c r="VYI26" s="103"/>
      <c r="VYJ26" s="103"/>
      <c r="VYK26" s="103"/>
      <c r="VYL26" s="103"/>
      <c r="VYM26" s="103"/>
      <c r="VYN26" s="103"/>
      <c r="VYO26" s="103"/>
      <c r="VYP26" s="103"/>
      <c r="VYQ26" s="103"/>
      <c r="VYR26" s="103"/>
      <c r="VYS26" s="103"/>
      <c r="VYT26" s="103"/>
      <c r="VYU26" s="103"/>
      <c r="VYV26" s="103"/>
      <c r="VYW26" s="103"/>
      <c r="VYX26" s="103"/>
      <c r="VYY26" s="103"/>
      <c r="VYZ26" s="103"/>
      <c r="VZA26" s="103"/>
      <c r="VZB26" s="103"/>
      <c r="VZC26" s="103"/>
      <c r="VZD26" s="103"/>
      <c r="VZE26" s="103"/>
      <c r="VZF26" s="103"/>
      <c r="VZG26" s="103"/>
      <c r="VZH26" s="103"/>
      <c r="VZI26" s="103"/>
      <c r="VZJ26" s="103"/>
      <c r="VZK26" s="103"/>
      <c r="VZL26" s="103"/>
      <c r="VZM26" s="103"/>
      <c r="VZN26" s="103"/>
      <c r="VZO26" s="103"/>
      <c r="VZP26" s="103"/>
      <c r="VZQ26" s="103"/>
      <c r="VZR26" s="103"/>
      <c r="VZS26" s="103"/>
      <c r="VZT26" s="103"/>
      <c r="VZU26" s="103"/>
      <c r="VZV26" s="103"/>
      <c r="VZW26" s="103"/>
      <c r="VZX26" s="103"/>
      <c r="VZY26" s="103"/>
      <c r="VZZ26" s="103"/>
      <c r="WAA26" s="103"/>
      <c r="WAB26" s="103"/>
      <c r="WAC26" s="103"/>
      <c r="WAD26" s="103"/>
      <c r="WAE26" s="103"/>
      <c r="WAF26" s="103"/>
      <c r="WAG26" s="103"/>
      <c r="WAH26" s="103"/>
      <c r="WAI26" s="103"/>
      <c r="WAJ26" s="103"/>
      <c r="WAK26" s="103"/>
      <c r="WAL26" s="103"/>
      <c r="WAM26" s="103"/>
      <c r="WAN26" s="103"/>
      <c r="WAO26" s="103"/>
      <c r="WAP26" s="103"/>
      <c r="WAQ26" s="103"/>
      <c r="WAR26" s="103"/>
      <c r="WAS26" s="103"/>
      <c r="WAT26" s="103"/>
      <c r="WAU26" s="103"/>
      <c r="WAV26" s="103"/>
      <c r="WAW26" s="103"/>
      <c r="WAX26" s="103"/>
      <c r="WAY26" s="103"/>
      <c r="WAZ26" s="103"/>
      <c r="WBA26" s="103"/>
      <c r="WBB26" s="103"/>
      <c r="WBC26" s="103"/>
      <c r="WBD26" s="103"/>
      <c r="WBE26" s="103"/>
      <c r="WBF26" s="103"/>
      <c r="WBG26" s="103"/>
      <c r="WBH26" s="103"/>
      <c r="WBI26" s="103"/>
      <c r="WBJ26" s="103"/>
      <c r="WBK26" s="103"/>
      <c r="WBL26" s="103"/>
      <c r="WBM26" s="103"/>
      <c r="WBN26" s="103"/>
      <c r="WBO26" s="103"/>
      <c r="WBP26" s="103"/>
      <c r="WBQ26" s="103"/>
      <c r="WBR26" s="103"/>
      <c r="WBS26" s="103"/>
      <c r="WBT26" s="103"/>
      <c r="WBU26" s="103"/>
      <c r="WBV26" s="103"/>
      <c r="WBW26" s="103"/>
      <c r="WBX26" s="103"/>
      <c r="WBY26" s="103"/>
      <c r="WBZ26" s="103"/>
      <c r="WCA26" s="103"/>
      <c r="WCB26" s="103"/>
      <c r="WCC26" s="103"/>
      <c r="WCD26" s="103"/>
      <c r="WCE26" s="103"/>
      <c r="WCF26" s="103"/>
      <c r="WCG26" s="103"/>
      <c r="WCH26" s="103"/>
      <c r="WCI26" s="103"/>
      <c r="WCJ26" s="103"/>
      <c r="WCK26" s="103"/>
      <c r="WCL26" s="103"/>
      <c r="WCM26" s="103"/>
      <c r="WCN26" s="103"/>
      <c r="WCO26" s="103"/>
      <c r="WCP26" s="103"/>
      <c r="WCQ26" s="103"/>
      <c r="WCR26" s="103"/>
      <c r="WCS26" s="103"/>
      <c r="WCT26" s="103"/>
      <c r="WCU26" s="103"/>
      <c r="WCV26" s="103"/>
      <c r="WCW26" s="103"/>
      <c r="WCX26" s="103"/>
      <c r="WCY26" s="103"/>
      <c r="WCZ26" s="103"/>
      <c r="WDA26" s="103"/>
      <c r="WDB26" s="103"/>
      <c r="WDC26" s="103"/>
      <c r="WDD26" s="103"/>
      <c r="WDE26" s="103"/>
      <c r="WDF26" s="103"/>
      <c r="WDG26" s="103"/>
      <c r="WDH26" s="103"/>
      <c r="WDI26" s="103"/>
      <c r="WDJ26" s="103"/>
      <c r="WDK26" s="103"/>
      <c r="WDL26" s="103"/>
      <c r="WDM26" s="103"/>
      <c r="WDN26" s="103"/>
      <c r="WDO26" s="103"/>
      <c r="WDP26" s="103"/>
      <c r="WDQ26" s="103"/>
      <c r="WDR26" s="103"/>
      <c r="WDS26" s="103"/>
      <c r="WDT26" s="103"/>
      <c r="WDU26" s="103"/>
      <c r="WDV26" s="103"/>
      <c r="WDW26" s="103"/>
      <c r="WDX26" s="103"/>
      <c r="WDY26" s="103"/>
      <c r="WDZ26" s="103"/>
      <c r="WEA26" s="103"/>
      <c r="WEB26" s="103"/>
      <c r="WEC26" s="103"/>
      <c r="WED26" s="103"/>
      <c r="WEE26" s="103"/>
      <c r="WEF26" s="103"/>
      <c r="WEG26" s="103"/>
      <c r="WEH26" s="103"/>
      <c r="WEI26" s="103"/>
      <c r="WEJ26" s="103"/>
      <c r="WEK26" s="103"/>
      <c r="WEL26" s="103"/>
      <c r="WEM26" s="103"/>
      <c r="WEN26" s="103"/>
      <c r="WEO26" s="103"/>
      <c r="WEP26" s="103"/>
      <c r="WEQ26" s="103"/>
      <c r="WER26" s="103"/>
      <c r="WES26" s="103"/>
      <c r="WET26" s="103"/>
      <c r="WEU26" s="103"/>
      <c r="WEV26" s="103"/>
      <c r="WEW26" s="103"/>
      <c r="WEX26" s="103"/>
      <c r="WEY26" s="103"/>
      <c r="WEZ26" s="103"/>
      <c r="WFA26" s="103"/>
      <c r="WFB26" s="103"/>
      <c r="WFC26" s="103"/>
      <c r="WFD26" s="103"/>
      <c r="WFE26" s="103"/>
      <c r="WFF26" s="103"/>
      <c r="WFG26" s="103"/>
      <c r="WFH26" s="103"/>
      <c r="WFI26" s="103"/>
      <c r="WFJ26" s="103"/>
      <c r="WFK26" s="103"/>
      <c r="WFL26" s="103"/>
      <c r="WFM26" s="103"/>
      <c r="WFN26" s="103"/>
      <c r="WFO26" s="103"/>
      <c r="WFP26" s="103"/>
      <c r="WFQ26" s="103"/>
      <c r="WFR26" s="103"/>
      <c r="WFS26" s="103"/>
      <c r="WFT26" s="103"/>
      <c r="WFU26" s="103"/>
      <c r="WFV26" s="103"/>
      <c r="WFW26" s="103"/>
      <c r="WFX26" s="103"/>
      <c r="WFY26" s="103"/>
      <c r="WFZ26" s="103"/>
      <c r="WGA26" s="103"/>
      <c r="WGB26" s="103"/>
      <c r="WGC26" s="103"/>
      <c r="WGD26" s="103"/>
      <c r="WGE26" s="103"/>
      <c r="WGF26" s="103"/>
      <c r="WGG26" s="103"/>
      <c r="WGH26" s="103"/>
      <c r="WGI26" s="103"/>
      <c r="WGJ26" s="103"/>
      <c r="WGK26" s="103"/>
      <c r="WGL26" s="103"/>
      <c r="WGM26" s="103"/>
      <c r="WGN26" s="103"/>
      <c r="WGO26" s="103"/>
      <c r="WGP26" s="103"/>
      <c r="WGQ26" s="103"/>
      <c r="WGR26" s="103"/>
      <c r="WGS26" s="103"/>
      <c r="WGT26" s="103"/>
      <c r="WGU26" s="103"/>
      <c r="WGV26" s="103"/>
      <c r="WGW26" s="103"/>
      <c r="WGX26" s="103"/>
      <c r="WGY26" s="103"/>
      <c r="WGZ26" s="103"/>
      <c r="WHA26" s="103"/>
      <c r="WHB26" s="103"/>
      <c r="WHC26" s="103"/>
      <c r="WHD26" s="103"/>
      <c r="WHE26" s="103"/>
      <c r="WHF26" s="103"/>
      <c r="WHG26" s="103"/>
      <c r="WHH26" s="103"/>
      <c r="WHI26" s="103"/>
      <c r="WHJ26" s="103"/>
      <c r="WHK26" s="103"/>
      <c r="WHL26" s="103"/>
      <c r="WHM26" s="103"/>
      <c r="WHN26" s="103"/>
      <c r="WHO26" s="103"/>
      <c r="WHP26" s="103"/>
      <c r="WHQ26" s="103"/>
      <c r="WHR26" s="103"/>
      <c r="WHS26" s="103"/>
      <c r="WHT26" s="103"/>
      <c r="WHU26" s="103"/>
      <c r="WHV26" s="103"/>
      <c r="WHW26" s="103"/>
      <c r="WHX26" s="103"/>
      <c r="WHY26" s="103"/>
      <c r="WHZ26" s="103"/>
      <c r="WIA26" s="103"/>
      <c r="WIB26" s="103"/>
      <c r="WIC26" s="103"/>
      <c r="WID26" s="103"/>
      <c r="WIE26" s="103"/>
      <c r="WIF26" s="103"/>
      <c r="WIG26" s="103"/>
      <c r="WIH26" s="103"/>
      <c r="WII26" s="103"/>
      <c r="WIJ26" s="103"/>
      <c r="WIK26" s="103"/>
      <c r="WIL26" s="103"/>
      <c r="WIM26" s="103"/>
      <c r="WIN26" s="103"/>
      <c r="WIO26" s="103"/>
      <c r="WIP26" s="103"/>
      <c r="WIQ26" s="103"/>
      <c r="WIR26" s="103"/>
      <c r="WIS26" s="103"/>
      <c r="WIT26" s="103"/>
      <c r="WIU26" s="103"/>
      <c r="WIV26" s="103"/>
      <c r="WIW26" s="103"/>
      <c r="WIX26" s="103"/>
      <c r="WIY26" s="103"/>
      <c r="WIZ26" s="103"/>
      <c r="WJA26" s="103"/>
      <c r="WJB26" s="103"/>
      <c r="WJC26" s="103"/>
      <c r="WJD26" s="103"/>
      <c r="WJE26" s="103"/>
      <c r="WJF26" s="103"/>
      <c r="WJG26" s="103"/>
      <c r="WJH26" s="103"/>
      <c r="WJI26" s="103"/>
      <c r="WJJ26" s="103"/>
      <c r="WJK26" s="103"/>
      <c r="WJL26" s="103"/>
      <c r="WJM26" s="103"/>
      <c r="WJN26" s="103"/>
      <c r="WJO26" s="103"/>
      <c r="WJP26" s="103"/>
      <c r="WJQ26" s="103"/>
      <c r="WJR26" s="103"/>
      <c r="WJS26" s="103"/>
      <c r="WJT26" s="103"/>
      <c r="WJU26" s="103"/>
      <c r="WJV26" s="103"/>
      <c r="WJW26" s="103"/>
      <c r="WJX26" s="103"/>
      <c r="WJY26" s="103"/>
      <c r="WJZ26" s="103"/>
      <c r="WKA26" s="103"/>
      <c r="WKB26" s="103"/>
      <c r="WKC26" s="103"/>
      <c r="WKD26" s="103"/>
      <c r="WKE26" s="103"/>
      <c r="WKF26" s="103"/>
      <c r="WKG26" s="103"/>
      <c r="WKH26" s="103"/>
      <c r="WKI26" s="103"/>
      <c r="WKJ26" s="103"/>
      <c r="WKK26" s="103"/>
      <c r="WKL26" s="103"/>
      <c r="WKM26" s="103"/>
      <c r="WKN26" s="103"/>
      <c r="WKO26" s="103"/>
      <c r="WKP26" s="103"/>
      <c r="WKQ26" s="103"/>
      <c r="WKR26" s="103"/>
      <c r="WKS26" s="103"/>
      <c r="WKT26" s="103"/>
      <c r="WKU26" s="103"/>
      <c r="WKV26" s="103"/>
      <c r="WKW26" s="103"/>
      <c r="WKX26" s="103"/>
      <c r="WKY26" s="103"/>
      <c r="WKZ26" s="103"/>
      <c r="WLA26" s="103"/>
      <c r="WLB26" s="103"/>
      <c r="WLC26" s="103"/>
      <c r="WLD26" s="103"/>
      <c r="WLE26" s="103"/>
      <c r="WLF26" s="103"/>
      <c r="WLG26" s="103"/>
      <c r="WLH26" s="103"/>
      <c r="WLI26" s="103"/>
      <c r="WLJ26" s="103"/>
      <c r="WLK26" s="103"/>
      <c r="WLL26" s="103"/>
      <c r="WLM26" s="103"/>
      <c r="WLN26" s="103"/>
      <c r="WLO26" s="103"/>
      <c r="WLP26" s="103"/>
      <c r="WLQ26" s="103"/>
      <c r="WLR26" s="103"/>
      <c r="WLS26" s="103"/>
      <c r="WLT26" s="103"/>
      <c r="WLU26" s="103"/>
      <c r="WLV26" s="103"/>
      <c r="WLW26" s="103"/>
      <c r="WLX26" s="103"/>
      <c r="WLY26" s="103"/>
      <c r="WLZ26" s="103"/>
      <c r="WMA26" s="103"/>
      <c r="WMB26" s="103"/>
      <c r="WMC26" s="103"/>
      <c r="WMD26" s="103"/>
      <c r="WME26" s="103"/>
      <c r="WMF26" s="103"/>
      <c r="WMG26" s="103"/>
      <c r="WMH26" s="103"/>
      <c r="WMI26" s="103"/>
      <c r="WMJ26" s="103"/>
      <c r="WMK26" s="103"/>
      <c r="WML26" s="103"/>
      <c r="WMM26" s="103"/>
      <c r="WMN26" s="103"/>
      <c r="WMO26" s="103"/>
      <c r="WMP26" s="103"/>
      <c r="WMQ26" s="103"/>
      <c r="WMR26" s="103"/>
      <c r="WMS26" s="103"/>
      <c r="WMT26" s="103"/>
      <c r="WMU26" s="103"/>
      <c r="WMV26" s="103"/>
      <c r="WMW26" s="103"/>
      <c r="WMX26" s="103"/>
      <c r="WMY26" s="103"/>
      <c r="WMZ26" s="103"/>
      <c r="WNA26" s="103"/>
      <c r="WNB26" s="103"/>
      <c r="WNC26" s="103"/>
      <c r="WND26" s="103"/>
      <c r="WNE26" s="103"/>
      <c r="WNF26" s="103"/>
      <c r="WNG26" s="103"/>
      <c r="WNH26" s="103"/>
      <c r="WNI26" s="103"/>
      <c r="WNJ26" s="103"/>
      <c r="WNK26" s="103"/>
      <c r="WNL26" s="103"/>
      <c r="WNM26" s="103"/>
      <c r="WNN26" s="103"/>
      <c r="WNO26" s="103"/>
      <c r="WNP26" s="103"/>
      <c r="WNQ26" s="103"/>
      <c r="WNR26" s="103"/>
      <c r="WNS26" s="103"/>
      <c r="WNT26" s="103"/>
      <c r="WNU26" s="103"/>
      <c r="WNV26" s="103"/>
      <c r="WNW26" s="103"/>
      <c r="WNX26" s="103"/>
      <c r="WNY26" s="103"/>
      <c r="WNZ26" s="103"/>
      <c r="WOA26" s="103"/>
      <c r="WOB26" s="103"/>
      <c r="WOC26" s="103"/>
      <c r="WOD26" s="103"/>
      <c r="WOE26" s="103"/>
      <c r="WOF26" s="103"/>
      <c r="WOG26" s="103"/>
      <c r="WOH26" s="103"/>
      <c r="WOI26" s="103"/>
      <c r="WOJ26" s="103"/>
      <c r="WOK26" s="103"/>
      <c r="WOL26" s="103"/>
      <c r="WOM26" s="103"/>
      <c r="WON26" s="103"/>
      <c r="WOO26" s="103"/>
      <c r="WOP26" s="103"/>
      <c r="WOQ26" s="103"/>
      <c r="WOR26" s="103"/>
      <c r="WOS26" s="103"/>
      <c r="WOT26" s="103"/>
      <c r="WOU26" s="103"/>
      <c r="WOV26" s="103"/>
      <c r="WOW26" s="103"/>
      <c r="WOX26" s="103"/>
      <c r="WOY26" s="103"/>
      <c r="WOZ26" s="103"/>
      <c r="WPA26" s="103"/>
      <c r="WPB26" s="103"/>
      <c r="WPC26" s="103"/>
      <c r="WPD26" s="103"/>
      <c r="WPE26" s="103"/>
      <c r="WPF26" s="103"/>
      <c r="WPG26" s="103"/>
      <c r="WPH26" s="103"/>
      <c r="WPI26" s="103"/>
      <c r="WPJ26" s="103"/>
      <c r="WPK26" s="103"/>
      <c r="WPL26" s="103"/>
      <c r="WPM26" s="103"/>
      <c r="WPN26" s="103"/>
      <c r="WPO26" s="103"/>
      <c r="WPP26" s="103"/>
      <c r="WPQ26" s="103"/>
      <c r="WPR26" s="103"/>
      <c r="WPS26" s="103"/>
      <c r="WPT26" s="103"/>
      <c r="WPU26" s="103"/>
      <c r="WPV26" s="103"/>
      <c r="WPW26" s="103"/>
      <c r="WPX26" s="103"/>
      <c r="WPY26" s="103"/>
      <c r="WPZ26" s="103"/>
      <c r="WQA26" s="103"/>
      <c r="WQB26" s="103"/>
      <c r="WQC26" s="103"/>
      <c r="WQD26" s="103"/>
      <c r="WQE26" s="103"/>
      <c r="WQF26" s="103"/>
      <c r="WQG26" s="103"/>
      <c r="WQH26" s="103"/>
      <c r="WQI26" s="103"/>
      <c r="WQJ26" s="103"/>
      <c r="WQK26" s="103"/>
      <c r="WQL26" s="103"/>
      <c r="WQM26" s="103"/>
      <c r="WQN26" s="103"/>
      <c r="WQO26" s="103"/>
      <c r="WQP26" s="103"/>
      <c r="WQQ26" s="103"/>
      <c r="WQR26" s="103"/>
      <c r="WQS26" s="103"/>
      <c r="WQT26" s="103"/>
      <c r="WQU26" s="103"/>
      <c r="WQV26" s="103"/>
      <c r="WQW26" s="103"/>
      <c r="WQX26" s="103"/>
      <c r="WQY26" s="103"/>
      <c r="WQZ26" s="103"/>
      <c r="WRA26" s="103"/>
      <c r="WRB26" s="103"/>
      <c r="WRC26" s="103"/>
      <c r="WRD26" s="103"/>
      <c r="WRE26" s="103"/>
      <c r="WRF26" s="103"/>
      <c r="WRG26" s="103"/>
      <c r="WRH26" s="103"/>
      <c r="WRI26" s="103"/>
      <c r="WRJ26" s="103"/>
      <c r="WRK26" s="103"/>
      <c r="WRL26" s="103"/>
      <c r="WRM26" s="103"/>
      <c r="WRN26" s="103"/>
      <c r="WRO26" s="103"/>
      <c r="WRP26" s="103"/>
      <c r="WRQ26" s="103"/>
      <c r="WRR26" s="103"/>
      <c r="WRS26" s="103"/>
      <c r="WRT26" s="103"/>
      <c r="WRU26" s="103"/>
      <c r="WRV26" s="103"/>
      <c r="WRW26" s="103"/>
      <c r="WRX26" s="103"/>
      <c r="WRY26" s="103"/>
      <c r="WRZ26" s="103"/>
      <c r="WSA26" s="103"/>
      <c r="WSB26" s="103"/>
      <c r="WSC26" s="103"/>
      <c r="WSD26" s="103"/>
      <c r="WSE26" s="103"/>
      <c r="WSF26" s="103"/>
      <c r="WSG26" s="103"/>
      <c r="WSH26" s="103"/>
      <c r="WSI26" s="103"/>
      <c r="WSJ26" s="103"/>
      <c r="WSK26" s="103"/>
      <c r="WSL26" s="103"/>
      <c r="WSM26" s="103"/>
      <c r="WSN26" s="103"/>
      <c r="WSO26" s="103"/>
      <c r="WSP26" s="103"/>
      <c r="WSQ26" s="103"/>
      <c r="WSR26" s="103"/>
      <c r="WSS26" s="103"/>
      <c r="WST26" s="103"/>
      <c r="WSU26" s="103"/>
      <c r="WSV26" s="103"/>
      <c r="WSW26" s="103"/>
      <c r="WSX26" s="103"/>
      <c r="WSY26" s="103"/>
      <c r="WSZ26" s="103"/>
      <c r="WTA26" s="103"/>
      <c r="WTB26" s="103"/>
      <c r="WTC26" s="103"/>
      <c r="WTD26" s="103"/>
      <c r="WTE26" s="103"/>
      <c r="WTF26" s="103"/>
      <c r="WTG26" s="103"/>
      <c r="WTH26" s="103"/>
      <c r="WTI26" s="103"/>
      <c r="WTJ26" s="103"/>
      <c r="WTK26" s="103"/>
      <c r="WTL26" s="103"/>
      <c r="WTM26" s="103"/>
      <c r="WTN26" s="103"/>
      <c r="WTO26" s="103"/>
      <c r="WTP26" s="103"/>
      <c r="WTQ26" s="103"/>
      <c r="WTR26" s="103"/>
      <c r="WTS26" s="103"/>
      <c r="WTT26" s="103"/>
      <c r="WTU26" s="103"/>
      <c r="WTV26" s="103"/>
      <c r="WTW26" s="103"/>
      <c r="WTX26" s="103"/>
      <c r="WTY26" s="103"/>
      <c r="WTZ26" s="103"/>
      <c r="WUA26" s="103"/>
      <c r="WUB26" s="103"/>
      <c r="WUC26" s="103"/>
      <c r="WUD26" s="103"/>
      <c r="WUE26" s="103"/>
      <c r="WUF26" s="103"/>
      <c r="WUG26" s="103"/>
      <c r="WUH26" s="103"/>
      <c r="WUI26" s="103"/>
      <c r="WUJ26" s="103"/>
      <c r="WUK26" s="103"/>
      <c r="WUL26" s="103"/>
      <c r="WUM26" s="103"/>
      <c r="WUN26" s="103"/>
      <c r="WUO26" s="103"/>
      <c r="WUP26" s="103"/>
      <c r="WUQ26" s="103"/>
      <c r="WUR26" s="103"/>
      <c r="WUS26" s="103"/>
      <c r="WUT26" s="103"/>
      <c r="WUU26" s="103"/>
      <c r="WUV26" s="103"/>
      <c r="WUW26" s="103"/>
      <c r="WUX26" s="103"/>
      <c r="WUY26" s="103"/>
      <c r="WUZ26" s="103"/>
      <c r="WVA26" s="103"/>
      <c r="WVB26" s="103"/>
      <c r="WVC26" s="103"/>
      <c r="WVD26" s="103"/>
      <c r="WVE26" s="103"/>
      <c r="WVF26" s="103"/>
      <c r="WVG26" s="103"/>
      <c r="WVH26" s="103"/>
      <c r="WVI26" s="103"/>
      <c r="WVJ26" s="103"/>
      <c r="WVK26" s="103"/>
      <c r="WVL26" s="103"/>
      <c r="WVM26" s="103"/>
      <c r="WVN26" s="103"/>
      <c r="WVO26" s="103"/>
      <c r="WVP26" s="103"/>
      <c r="WVQ26" s="103"/>
      <c r="WVR26" s="103"/>
      <c r="WVS26" s="103"/>
      <c r="WVT26" s="103"/>
      <c r="WVU26" s="103"/>
      <c r="WVV26" s="103"/>
      <c r="WVW26" s="103"/>
      <c r="WVX26" s="103"/>
      <c r="WVY26" s="103"/>
      <c r="WVZ26" s="103"/>
      <c r="WWA26" s="103"/>
      <c r="WWB26" s="103"/>
      <c r="WWC26" s="103"/>
      <c r="WWD26" s="103"/>
      <c r="WWE26" s="103"/>
      <c r="WWF26" s="103"/>
      <c r="WWG26" s="103"/>
      <c r="WWH26" s="103"/>
      <c r="WWI26" s="103"/>
      <c r="WWJ26" s="103"/>
      <c r="WWK26" s="103"/>
      <c r="WWL26" s="103"/>
      <c r="WWM26" s="103"/>
      <c r="WWN26" s="103"/>
      <c r="WWO26" s="103"/>
      <c r="WWP26" s="103"/>
      <c r="WWQ26" s="103"/>
      <c r="WWR26" s="103"/>
      <c r="WWS26" s="103"/>
      <c r="WWT26" s="103"/>
      <c r="WWU26" s="103"/>
      <c r="WWV26" s="103"/>
      <c r="WWW26" s="103"/>
      <c r="WWX26" s="103"/>
      <c r="WWY26" s="103"/>
      <c r="WWZ26" s="103"/>
      <c r="WXA26" s="103"/>
      <c r="WXB26" s="103"/>
      <c r="WXC26" s="103"/>
      <c r="WXD26" s="103"/>
      <c r="WXE26" s="103"/>
      <c r="WXF26" s="103"/>
      <c r="WXG26" s="103"/>
      <c r="WXH26" s="103"/>
      <c r="WXI26" s="103"/>
      <c r="WXJ26" s="103"/>
      <c r="WXK26" s="103"/>
      <c r="WXL26" s="103"/>
      <c r="WXM26" s="103"/>
      <c r="WXN26" s="103"/>
      <c r="WXO26" s="103"/>
      <c r="WXP26" s="103"/>
      <c r="WXQ26" s="103"/>
      <c r="WXR26" s="103"/>
      <c r="WXS26" s="103"/>
      <c r="WXT26" s="103"/>
      <c r="WXU26" s="103"/>
      <c r="WXV26" s="103"/>
      <c r="WXW26" s="103"/>
      <c r="WXX26" s="103"/>
      <c r="WXY26" s="103"/>
      <c r="WXZ26" s="103"/>
      <c r="WYA26" s="103"/>
      <c r="WYB26" s="103"/>
      <c r="WYC26" s="103"/>
      <c r="WYD26" s="103"/>
      <c r="WYE26" s="103"/>
      <c r="WYF26" s="103"/>
      <c r="WYG26" s="103"/>
      <c r="WYH26" s="103"/>
      <c r="WYI26" s="103"/>
      <c r="WYJ26" s="103"/>
      <c r="WYK26" s="103"/>
      <c r="WYL26" s="103"/>
      <c r="WYM26" s="103"/>
      <c r="WYN26" s="103"/>
      <c r="WYO26" s="103"/>
      <c r="WYP26" s="103"/>
      <c r="WYQ26" s="103"/>
      <c r="WYR26" s="103"/>
      <c r="WYS26" s="103"/>
      <c r="WYT26" s="103"/>
      <c r="WYU26" s="103"/>
      <c r="WYV26" s="103"/>
      <c r="WYW26" s="103"/>
      <c r="WYX26" s="103"/>
      <c r="WYY26" s="103"/>
      <c r="WYZ26" s="103"/>
      <c r="WZA26" s="103"/>
      <c r="WZB26" s="103"/>
      <c r="WZC26" s="103"/>
      <c r="WZD26" s="103"/>
      <c r="WZE26" s="103"/>
      <c r="WZF26" s="103"/>
      <c r="WZG26" s="103"/>
      <c r="WZH26" s="103"/>
      <c r="WZI26" s="103"/>
      <c r="WZJ26" s="103"/>
      <c r="WZK26" s="103"/>
      <c r="WZL26" s="103"/>
      <c r="WZM26" s="103"/>
      <c r="WZN26" s="103"/>
      <c r="WZO26" s="103"/>
      <c r="WZP26" s="103"/>
      <c r="WZQ26" s="103"/>
      <c r="WZR26" s="103"/>
      <c r="WZS26" s="103"/>
      <c r="WZT26" s="103"/>
      <c r="WZU26" s="103"/>
      <c r="WZV26" s="103"/>
      <c r="WZW26" s="103"/>
      <c r="WZX26" s="103"/>
      <c r="WZY26" s="103"/>
      <c r="WZZ26" s="103"/>
      <c r="XAA26" s="103"/>
      <c r="XAB26" s="103"/>
      <c r="XAC26" s="103"/>
      <c r="XAD26" s="103"/>
      <c r="XAE26" s="103"/>
      <c r="XAF26" s="103"/>
      <c r="XAG26" s="103"/>
      <c r="XAH26" s="103"/>
      <c r="XAI26" s="103"/>
      <c r="XAJ26" s="103"/>
      <c r="XAK26" s="103"/>
      <c r="XAL26" s="103"/>
      <c r="XAM26" s="103"/>
      <c r="XAN26" s="103"/>
      <c r="XAO26" s="103"/>
      <c r="XAP26" s="103"/>
      <c r="XAQ26" s="103"/>
      <c r="XAR26" s="103"/>
      <c r="XAS26" s="103"/>
      <c r="XAT26" s="103"/>
      <c r="XAU26" s="103"/>
      <c r="XAV26" s="103"/>
      <c r="XAW26" s="103"/>
      <c r="XAX26" s="103"/>
      <c r="XAY26" s="103"/>
      <c r="XAZ26" s="103"/>
      <c r="XBA26" s="103"/>
      <c r="XBB26" s="103"/>
      <c r="XBC26" s="103"/>
      <c r="XBD26" s="103"/>
      <c r="XBE26" s="103"/>
      <c r="XBF26" s="103"/>
      <c r="XBG26" s="103"/>
      <c r="XBH26" s="103"/>
      <c r="XBI26" s="103"/>
      <c r="XBJ26" s="103"/>
      <c r="XBK26" s="103"/>
      <c r="XBL26" s="103"/>
      <c r="XBM26" s="103"/>
      <c r="XBN26" s="103"/>
      <c r="XBO26" s="103"/>
      <c r="XBP26" s="103"/>
      <c r="XBQ26" s="103"/>
      <c r="XBR26" s="103"/>
      <c r="XBS26" s="103"/>
      <c r="XBT26" s="103"/>
      <c r="XBU26" s="103"/>
      <c r="XBV26" s="103"/>
      <c r="XBW26" s="103"/>
      <c r="XBX26" s="103"/>
      <c r="XBY26" s="103"/>
      <c r="XBZ26" s="103"/>
      <c r="XCA26" s="103"/>
      <c r="XCB26" s="103"/>
      <c r="XCC26" s="103"/>
      <c r="XCD26" s="103"/>
      <c r="XCE26" s="103"/>
      <c r="XCF26" s="103"/>
      <c r="XCG26" s="103"/>
      <c r="XCH26" s="103"/>
      <c r="XCI26" s="103"/>
      <c r="XCJ26" s="103"/>
      <c r="XCK26" s="103"/>
      <c r="XCL26" s="103"/>
      <c r="XCM26" s="103"/>
      <c r="XCN26" s="103"/>
      <c r="XCO26" s="103"/>
      <c r="XCP26" s="103"/>
      <c r="XCQ26" s="103"/>
      <c r="XCR26" s="103"/>
      <c r="XCS26" s="103"/>
      <c r="XCT26" s="103"/>
      <c r="XCU26" s="103"/>
      <c r="XCV26" s="103"/>
      <c r="XCW26" s="103"/>
      <c r="XCX26" s="103"/>
      <c r="XCY26" s="103"/>
      <c r="XCZ26" s="103"/>
      <c r="XDA26" s="103"/>
      <c r="XDB26" s="103"/>
      <c r="XDC26" s="103"/>
      <c r="XDD26" s="103"/>
      <c r="XDE26" s="103"/>
      <c r="XDF26" s="103"/>
      <c r="XDG26" s="103"/>
      <c r="XDH26" s="103"/>
      <c r="XDI26" s="103"/>
      <c r="XDJ26" s="103"/>
      <c r="XDK26" s="103"/>
      <c r="XDL26" s="103"/>
      <c r="XDM26" s="103"/>
      <c r="XDN26" s="103"/>
      <c r="XDO26" s="103"/>
      <c r="XDP26" s="103"/>
      <c r="XDQ26" s="103"/>
      <c r="XDR26" s="103"/>
      <c r="XDS26" s="103"/>
      <c r="XDT26" s="103"/>
      <c r="XDU26" s="103"/>
      <c r="XDV26" s="103"/>
      <c r="XDW26" s="103"/>
      <c r="XDX26" s="103"/>
      <c r="XDY26" s="103"/>
      <c r="XDZ26" s="103"/>
      <c r="XEA26" s="103"/>
      <c r="XEB26" s="103"/>
      <c r="XEC26" s="103"/>
      <c r="XED26" s="103"/>
      <c r="XEE26" s="103"/>
      <c r="XEF26" s="103"/>
      <c r="XEG26" s="103"/>
      <c r="XEH26" s="103"/>
      <c r="XEI26" s="103"/>
      <c r="XEJ26" s="103"/>
      <c r="XEK26" s="103"/>
      <c r="XEL26" s="103"/>
      <c r="XEM26" s="103"/>
      <c r="XEN26" s="103"/>
      <c r="XEO26" s="103"/>
      <c r="XEP26" s="103"/>
      <c r="XEQ26" s="103"/>
      <c r="XER26" s="103"/>
      <c r="XES26" s="103"/>
      <c r="XET26" s="103"/>
      <c r="XEU26" s="135"/>
      <c r="XEV26" s="136"/>
    </row>
    <row r="27" spans="1:16376" x14ac:dyDescent="0.35">
      <c r="B27" s="119"/>
      <c r="C27" s="120"/>
      <c r="D27" s="121"/>
      <c r="E27" s="122"/>
      <c r="F27" s="123"/>
      <c r="G27" s="124"/>
      <c r="H27" s="124"/>
      <c r="I27" s="125"/>
      <c r="J27" s="121"/>
      <c r="K27" s="121"/>
      <c r="L27" s="126">
        <f t="shared" si="0"/>
        <v>0</v>
      </c>
      <c r="M27" s="126">
        <f t="shared" si="0"/>
        <v>0</v>
      </c>
      <c r="N27" s="127"/>
      <c r="O27" s="128">
        <f t="array" ref="O27">SUM(IF('[1]6. Class A Consumption Data'!$B$492:$B$791=B27,'[1]6. Class A Consumption Data'!$E$492:$E$791))</f>
        <v>0</v>
      </c>
      <c r="P27" s="128">
        <f t="array" ref="P27">SUM(IF('[1]6. Class A Consumption Data'!$B$492:$B$791=B27,'[1]6. Class A Consumption Data'!$D$492:$D$791))</f>
        <v>0</v>
      </c>
      <c r="Q27" s="129">
        <f t="shared" si="1"/>
        <v>0</v>
      </c>
      <c r="R27" s="131"/>
      <c r="S27" s="126">
        <f t="shared" si="2"/>
        <v>0</v>
      </c>
      <c r="T27" s="126">
        <f t="shared" si="3"/>
        <v>0</v>
      </c>
      <c r="U27" s="131"/>
      <c r="V27" s="131"/>
      <c r="W27" s="131"/>
      <c r="X27" s="131"/>
      <c r="Y27" s="132"/>
      <c r="Z27" s="132"/>
      <c r="AA27" s="132"/>
      <c r="AB27" s="132"/>
      <c r="AC27" s="133"/>
      <c r="AD27" s="133"/>
    </row>
    <row r="28" spans="1:16376" x14ac:dyDescent="0.35">
      <c r="B28" s="119"/>
      <c r="C28" s="120"/>
      <c r="D28" s="121"/>
      <c r="E28" s="122"/>
      <c r="F28" s="123"/>
      <c r="G28" s="124"/>
      <c r="H28" s="124"/>
      <c r="I28" s="125"/>
      <c r="J28" s="121"/>
      <c r="K28" s="121"/>
      <c r="L28" s="126">
        <f t="shared" si="0"/>
        <v>0</v>
      </c>
      <c r="M28" s="126">
        <f t="shared" si="0"/>
        <v>0</v>
      </c>
      <c r="N28" s="127"/>
      <c r="O28" s="128">
        <f t="array" ref="O28">SUM(IF('[1]6. Class A Consumption Data'!$B$492:$B$791=B28,'[1]6. Class A Consumption Data'!$E$492:$E$791))</f>
        <v>0</v>
      </c>
      <c r="P28" s="128">
        <f t="array" ref="P28">SUM(IF('[1]6. Class A Consumption Data'!$B$492:$B$791=B28,'[1]6. Class A Consumption Data'!$D$492:$D$791))</f>
        <v>0</v>
      </c>
      <c r="Q28" s="129">
        <f t="shared" si="1"/>
        <v>0</v>
      </c>
      <c r="R28" s="131"/>
      <c r="S28" s="126">
        <f t="shared" si="2"/>
        <v>0</v>
      </c>
      <c r="T28" s="126">
        <f t="shared" si="3"/>
        <v>0</v>
      </c>
      <c r="U28" s="131"/>
      <c r="V28" s="131"/>
      <c r="W28" s="131"/>
      <c r="X28" s="131"/>
      <c r="Y28" s="132"/>
      <c r="Z28" s="132"/>
      <c r="AA28" s="132"/>
      <c r="AB28" s="132"/>
      <c r="AC28" s="133"/>
      <c r="AD28" s="133"/>
    </row>
    <row r="29" spans="1:16376" x14ac:dyDescent="0.35">
      <c r="B29" s="119"/>
      <c r="C29" s="120"/>
      <c r="D29" s="121"/>
      <c r="E29" s="122"/>
      <c r="F29" s="123"/>
      <c r="G29" s="124"/>
      <c r="H29" s="124"/>
      <c r="I29" s="125"/>
      <c r="J29" s="121"/>
      <c r="K29" s="121"/>
      <c r="L29" s="126">
        <f t="shared" si="0"/>
        <v>0</v>
      </c>
      <c r="M29" s="126">
        <f t="shared" si="0"/>
        <v>0</v>
      </c>
      <c r="N29" s="127"/>
      <c r="O29" s="128">
        <f t="array" ref="O29">SUM(IF('[1]6. Class A Consumption Data'!$B$492:$B$791=B29,'[1]6. Class A Consumption Data'!$E$492:$E$791))</f>
        <v>0</v>
      </c>
      <c r="P29" s="128">
        <f t="array" ref="P29">SUM(IF('[1]6. Class A Consumption Data'!$B$492:$B$791=B29,'[1]6. Class A Consumption Data'!$D$492:$D$791))</f>
        <v>0</v>
      </c>
      <c r="Q29" s="129">
        <f t="shared" si="1"/>
        <v>0</v>
      </c>
      <c r="R29" s="131"/>
      <c r="S29" s="126">
        <f t="shared" si="2"/>
        <v>0</v>
      </c>
      <c r="T29" s="126">
        <f t="shared" si="3"/>
        <v>0</v>
      </c>
      <c r="U29" s="132"/>
      <c r="V29" s="131"/>
      <c r="W29" s="131"/>
      <c r="X29" s="131"/>
      <c r="Y29" s="132"/>
      <c r="Z29" s="132"/>
      <c r="AA29" s="132"/>
      <c r="AB29" s="132"/>
      <c r="AC29" s="133"/>
      <c r="AD29" s="133"/>
    </row>
    <row r="30" spans="1:16376" s="137" customFormat="1" x14ac:dyDescent="0.35">
      <c r="A30" s="103"/>
      <c r="B30" s="119"/>
      <c r="C30" s="120"/>
      <c r="D30" s="121"/>
      <c r="E30" s="122"/>
      <c r="F30" s="123"/>
      <c r="G30" s="124"/>
      <c r="H30" s="124"/>
      <c r="I30" s="125"/>
      <c r="J30" s="121"/>
      <c r="K30" s="121"/>
      <c r="L30" s="126">
        <f t="shared" si="0"/>
        <v>0</v>
      </c>
      <c r="M30" s="126">
        <f t="shared" si="0"/>
        <v>0</v>
      </c>
      <c r="N30" s="127"/>
      <c r="O30" s="128">
        <f t="array" ref="O30">SUM(IF('[1]6. Class A Consumption Data'!$B$492:$B$791=B30,'[1]6. Class A Consumption Data'!$E$492:$E$791))</f>
        <v>0</v>
      </c>
      <c r="P30" s="128">
        <f t="array" ref="P30">SUM(IF('[1]6. Class A Consumption Data'!$B$492:$B$791=B30,'[1]6. Class A Consumption Data'!$D$492:$D$791))</f>
        <v>0</v>
      </c>
      <c r="Q30" s="129">
        <f t="shared" si="1"/>
        <v>0</v>
      </c>
      <c r="R30" s="131"/>
      <c r="S30" s="126">
        <f t="shared" si="2"/>
        <v>0</v>
      </c>
      <c r="T30" s="126">
        <f t="shared" si="3"/>
        <v>0</v>
      </c>
      <c r="U30" s="132"/>
      <c r="V30" s="131"/>
      <c r="W30" s="131"/>
      <c r="X30" s="131"/>
      <c r="Y30" s="132"/>
      <c r="Z30" s="132"/>
      <c r="AA30" s="132"/>
      <c r="AB30" s="132"/>
      <c r="AC30" s="133"/>
      <c r="AD30" s="13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c r="DG30" s="103"/>
      <c r="DH30" s="103"/>
      <c r="DI30" s="103"/>
      <c r="DJ30" s="103"/>
      <c r="DK30" s="103"/>
      <c r="DL30" s="103"/>
      <c r="DM30" s="103"/>
      <c r="DN30" s="103"/>
      <c r="DO30" s="103"/>
      <c r="DP30" s="103"/>
      <c r="DQ30" s="103"/>
      <c r="DR30" s="103"/>
      <c r="DS30" s="103"/>
      <c r="DT30" s="103"/>
      <c r="DU30" s="103"/>
      <c r="DV30" s="103"/>
      <c r="DW30" s="103"/>
      <c r="DX30" s="103"/>
      <c r="DY30" s="103"/>
      <c r="DZ30" s="103"/>
      <c r="EA30" s="103"/>
      <c r="EB30" s="103"/>
      <c r="EC30" s="103"/>
      <c r="ED30" s="103"/>
      <c r="EE30" s="103"/>
      <c r="EF30" s="103"/>
      <c r="EG30" s="103"/>
      <c r="EH30" s="103"/>
      <c r="EI30" s="103"/>
      <c r="EJ30" s="103"/>
      <c r="EK30" s="103"/>
      <c r="EL30" s="103"/>
      <c r="EM30" s="103"/>
      <c r="EN30" s="103"/>
      <c r="EO30" s="103"/>
      <c r="EP30" s="103"/>
      <c r="EQ30" s="103"/>
      <c r="ER30" s="103"/>
      <c r="ES30" s="103"/>
      <c r="ET30" s="103"/>
      <c r="EU30" s="103"/>
      <c r="EV30" s="103"/>
      <c r="EW30" s="103"/>
      <c r="EX30" s="103"/>
      <c r="EY30" s="103"/>
      <c r="EZ30" s="103"/>
      <c r="FA30" s="103"/>
      <c r="FB30" s="103"/>
      <c r="FC30" s="103"/>
      <c r="FD30" s="103"/>
      <c r="FE30" s="103"/>
      <c r="FF30" s="103"/>
      <c r="FG30" s="103"/>
      <c r="FH30" s="103"/>
      <c r="FI30" s="103"/>
      <c r="FJ30" s="103"/>
      <c r="FK30" s="103"/>
      <c r="FL30" s="103"/>
      <c r="FM30" s="103"/>
      <c r="FN30" s="103"/>
      <c r="FO30" s="103"/>
      <c r="FP30" s="103"/>
      <c r="FQ30" s="103"/>
      <c r="FR30" s="103"/>
      <c r="FS30" s="103"/>
      <c r="FT30" s="103"/>
      <c r="FU30" s="103"/>
      <c r="FV30" s="103"/>
      <c r="FW30" s="103"/>
      <c r="FX30" s="103"/>
      <c r="FY30" s="103"/>
      <c r="FZ30" s="103"/>
      <c r="GA30" s="103"/>
      <c r="GB30" s="103"/>
      <c r="GC30" s="103"/>
      <c r="GD30" s="103"/>
      <c r="GE30" s="103"/>
      <c r="GF30" s="103"/>
      <c r="GG30" s="103"/>
      <c r="GH30" s="103"/>
      <c r="GI30" s="103"/>
      <c r="GJ30" s="103"/>
      <c r="GK30" s="103"/>
      <c r="GL30" s="103"/>
      <c r="GM30" s="103"/>
      <c r="GN30" s="103"/>
      <c r="GO30" s="103"/>
      <c r="GP30" s="103"/>
      <c r="GQ30" s="103"/>
      <c r="GR30" s="103"/>
      <c r="GS30" s="103"/>
      <c r="GT30" s="103"/>
      <c r="GU30" s="103"/>
      <c r="GV30" s="103"/>
      <c r="GW30" s="103"/>
      <c r="GX30" s="103"/>
      <c r="GY30" s="103"/>
      <c r="GZ30" s="103"/>
      <c r="HA30" s="103"/>
      <c r="HB30" s="103"/>
      <c r="HC30" s="103"/>
      <c r="HD30" s="103"/>
      <c r="HE30" s="103"/>
      <c r="HF30" s="103"/>
      <c r="HG30" s="103"/>
      <c r="HH30" s="103"/>
      <c r="HI30" s="103"/>
      <c r="HJ30" s="103"/>
      <c r="HK30" s="103"/>
      <c r="HL30" s="103"/>
      <c r="HM30" s="103"/>
      <c r="HN30" s="103"/>
      <c r="HO30" s="103"/>
      <c r="HP30" s="103"/>
      <c r="HQ30" s="103"/>
      <c r="HR30" s="103"/>
      <c r="HS30" s="103"/>
      <c r="HT30" s="103"/>
      <c r="HU30" s="103"/>
      <c r="HV30" s="103"/>
      <c r="HW30" s="103"/>
      <c r="HX30" s="103"/>
      <c r="HY30" s="103"/>
      <c r="HZ30" s="103"/>
      <c r="IA30" s="103"/>
      <c r="IB30" s="103"/>
      <c r="IC30" s="103"/>
      <c r="ID30" s="103"/>
      <c r="IE30" s="103"/>
      <c r="IF30" s="103"/>
      <c r="IG30" s="103"/>
      <c r="IH30" s="103"/>
      <c r="II30" s="103"/>
      <c r="IJ30" s="103"/>
      <c r="IK30" s="103"/>
      <c r="IL30" s="103"/>
      <c r="IM30" s="103"/>
      <c r="IN30" s="103"/>
      <c r="IO30" s="103"/>
      <c r="IP30" s="103"/>
      <c r="IQ30" s="103"/>
      <c r="IR30" s="103"/>
      <c r="IS30" s="103"/>
      <c r="IT30" s="103"/>
      <c r="IU30" s="103"/>
      <c r="IV30" s="103"/>
      <c r="IW30" s="103"/>
      <c r="IX30" s="103"/>
      <c r="IY30" s="103"/>
      <c r="IZ30" s="103"/>
      <c r="JA30" s="103"/>
      <c r="JB30" s="103"/>
      <c r="JC30" s="103"/>
      <c r="JD30" s="103"/>
      <c r="JE30" s="103"/>
      <c r="JF30" s="103"/>
      <c r="JG30" s="103"/>
      <c r="JH30" s="103"/>
      <c r="JI30" s="103"/>
      <c r="JJ30" s="103"/>
      <c r="JK30" s="103"/>
      <c r="JL30" s="103"/>
      <c r="JM30" s="103"/>
      <c r="JN30" s="103"/>
      <c r="JO30" s="103"/>
      <c r="JP30" s="103"/>
      <c r="JQ30" s="103"/>
      <c r="JR30" s="103"/>
      <c r="JS30" s="103"/>
      <c r="JT30" s="103"/>
      <c r="JU30" s="103"/>
      <c r="JV30" s="103"/>
      <c r="JW30" s="103"/>
      <c r="JX30" s="103"/>
      <c r="JY30" s="103"/>
      <c r="JZ30" s="103"/>
      <c r="KA30" s="103"/>
      <c r="KB30" s="103"/>
      <c r="KC30" s="103"/>
      <c r="KD30" s="103"/>
      <c r="KE30" s="103"/>
      <c r="KF30" s="103"/>
      <c r="KG30" s="103"/>
      <c r="KH30" s="103"/>
      <c r="KI30" s="103"/>
      <c r="KJ30" s="103"/>
      <c r="KK30" s="103"/>
      <c r="KL30" s="103"/>
      <c r="KM30" s="103"/>
      <c r="KN30" s="103"/>
      <c r="KO30" s="103"/>
      <c r="KP30" s="103"/>
      <c r="KQ30" s="103"/>
      <c r="KR30" s="103"/>
      <c r="KS30" s="103"/>
      <c r="KT30" s="103"/>
      <c r="KU30" s="103"/>
      <c r="KV30" s="103"/>
      <c r="KW30" s="103"/>
      <c r="KX30" s="103"/>
      <c r="KY30" s="103"/>
      <c r="KZ30" s="103"/>
      <c r="LA30" s="103"/>
      <c r="LB30" s="103"/>
      <c r="LC30" s="103"/>
      <c r="LD30" s="103"/>
      <c r="LE30" s="103"/>
      <c r="LF30" s="103"/>
      <c r="LG30" s="103"/>
      <c r="LH30" s="103"/>
      <c r="LI30" s="103"/>
      <c r="LJ30" s="103"/>
      <c r="LK30" s="103"/>
      <c r="LL30" s="103"/>
      <c r="LM30" s="103"/>
      <c r="LN30" s="103"/>
      <c r="LO30" s="103"/>
      <c r="LP30" s="103"/>
      <c r="LQ30" s="103"/>
      <c r="LR30" s="103"/>
      <c r="LS30" s="103"/>
      <c r="LT30" s="103"/>
      <c r="LU30" s="103"/>
      <c r="LV30" s="103"/>
      <c r="LW30" s="103"/>
      <c r="LX30" s="103"/>
      <c r="LY30" s="103"/>
      <c r="LZ30" s="103"/>
      <c r="MA30" s="103"/>
      <c r="MB30" s="103"/>
      <c r="MC30" s="103"/>
      <c r="MD30" s="103"/>
      <c r="ME30" s="103"/>
      <c r="MF30" s="103"/>
      <c r="MG30" s="103"/>
      <c r="MH30" s="103"/>
      <c r="MI30" s="103"/>
      <c r="MJ30" s="103"/>
      <c r="MK30" s="103"/>
      <c r="ML30" s="103"/>
      <c r="MM30" s="103"/>
      <c r="MN30" s="103"/>
      <c r="MO30" s="103"/>
      <c r="MP30" s="103"/>
      <c r="MQ30" s="103"/>
      <c r="MR30" s="103"/>
      <c r="MS30" s="103"/>
      <c r="MT30" s="103"/>
      <c r="MU30" s="103"/>
      <c r="MV30" s="103"/>
      <c r="MW30" s="103"/>
      <c r="MX30" s="103"/>
      <c r="MY30" s="103"/>
      <c r="MZ30" s="103"/>
      <c r="NA30" s="103"/>
      <c r="NB30" s="103"/>
      <c r="NC30" s="103"/>
      <c r="ND30" s="103"/>
      <c r="NE30" s="103"/>
      <c r="NF30" s="103"/>
      <c r="NG30" s="103"/>
      <c r="NH30" s="103"/>
      <c r="NI30" s="103"/>
      <c r="NJ30" s="103"/>
      <c r="NK30" s="103"/>
      <c r="NL30" s="103"/>
      <c r="NM30" s="103"/>
      <c r="NN30" s="103"/>
      <c r="NO30" s="103"/>
      <c r="NP30" s="103"/>
      <c r="NQ30" s="103"/>
      <c r="NR30" s="103"/>
      <c r="NS30" s="103"/>
      <c r="NT30" s="103"/>
      <c r="NU30" s="103"/>
      <c r="NV30" s="103"/>
      <c r="NW30" s="103"/>
      <c r="NX30" s="103"/>
      <c r="NY30" s="103"/>
      <c r="NZ30" s="103"/>
      <c r="OA30" s="103"/>
      <c r="OB30" s="103"/>
      <c r="OC30" s="103"/>
      <c r="OD30" s="103"/>
      <c r="OE30" s="103"/>
      <c r="OF30" s="103"/>
      <c r="OG30" s="103"/>
      <c r="OH30" s="103"/>
      <c r="OI30" s="103"/>
      <c r="OJ30" s="103"/>
      <c r="OK30" s="103"/>
      <c r="OL30" s="103"/>
      <c r="OM30" s="103"/>
      <c r="ON30" s="103"/>
      <c r="OO30" s="103"/>
      <c r="OP30" s="103"/>
      <c r="OQ30" s="103"/>
      <c r="OR30" s="103"/>
      <c r="OS30" s="103"/>
      <c r="OT30" s="103"/>
      <c r="OU30" s="103"/>
      <c r="OV30" s="103"/>
      <c r="OW30" s="103"/>
      <c r="OX30" s="103"/>
      <c r="OY30" s="103"/>
      <c r="OZ30" s="103"/>
      <c r="PA30" s="103"/>
      <c r="PB30" s="103"/>
      <c r="PC30" s="103"/>
      <c r="PD30" s="103"/>
      <c r="PE30" s="103"/>
      <c r="PF30" s="103"/>
      <c r="PG30" s="103"/>
      <c r="PH30" s="103"/>
      <c r="PI30" s="103"/>
      <c r="PJ30" s="103"/>
      <c r="PK30" s="103"/>
      <c r="PL30" s="103"/>
      <c r="PM30" s="103"/>
      <c r="PN30" s="103"/>
      <c r="PO30" s="103"/>
      <c r="PP30" s="103"/>
      <c r="PQ30" s="103"/>
      <c r="PR30" s="103"/>
      <c r="PS30" s="103"/>
      <c r="PT30" s="103"/>
      <c r="PU30" s="103"/>
      <c r="PV30" s="103"/>
      <c r="PW30" s="103"/>
      <c r="PX30" s="103"/>
      <c r="PY30" s="103"/>
      <c r="PZ30" s="103"/>
      <c r="QA30" s="103"/>
      <c r="QB30" s="103"/>
      <c r="QC30" s="103"/>
      <c r="QD30" s="103"/>
      <c r="QE30" s="103"/>
      <c r="QF30" s="103"/>
      <c r="QG30" s="103"/>
      <c r="QH30" s="103"/>
      <c r="QI30" s="103"/>
      <c r="QJ30" s="103"/>
      <c r="QK30" s="103"/>
      <c r="QL30" s="103"/>
      <c r="QM30" s="103"/>
      <c r="QN30" s="103"/>
      <c r="QO30" s="103"/>
      <c r="QP30" s="103"/>
      <c r="QQ30" s="103"/>
      <c r="QR30" s="103"/>
      <c r="QS30" s="103"/>
      <c r="QT30" s="103"/>
      <c r="QU30" s="103"/>
      <c r="QV30" s="103"/>
      <c r="QW30" s="103"/>
      <c r="QX30" s="103"/>
      <c r="QY30" s="103"/>
      <c r="QZ30" s="103"/>
      <c r="RA30" s="103"/>
      <c r="RB30" s="103"/>
      <c r="RC30" s="103"/>
      <c r="RD30" s="103"/>
      <c r="RE30" s="103"/>
      <c r="RF30" s="103"/>
      <c r="RG30" s="103"/>
      <c r="RH30" s="103"/>
      <c r="RI30" s="103"/>
      <c r="RJ30" s="103"/>
      <c r="RK30" s="103"/>
      <c r="RL30" s="103"/>
      <c r="RM30" s="103"/>
      <c r="RN30" s="103"/>
      <c r="RO30" s="103"/>
      <c r="RP30" s="103"/>
      <c r="RQ30" s="103"/>
      <c r="RR30" s="103"/>
      <c r="RS30" s="103"/>
      <c r="RT30" s="103"/>
      <c r="RU30" s="103"/>
      <c r="RV30" s="103"/>
      <c r="RW30" s="103"/>
      <c r="RX30" s="103"/>
      <c r="RY30" s="103"/>
      <c r="RZ30" s="103"/>
      <c r="SA30" s="103"/>
      <c r="SB30" s="103"/>
      <c r="SC30" s="103"/>
      <c r="SD30" s="103"/>
      <c r="SE30" s="103"/>
      <c r="SF30" s="103"/>
      <c r="SG30" s="103"/>
      <c r="SH30" s="103"/>
      <c r="SI30" s="103"/>
      <c r="SJ30" s="103"/>
      <c r="SK30" s="103"/>
      <c r="SL30" s="103"/>
      <c r="SM30" s="103"/>
      <c r="SN30" s="103"/>
      <c r="SO30" s="103"/>
      <c r="SP30" s="103"/>
      <c r="SQ30" s="103"/>
      <c r="SR30" s="103"/>
      <c r="SS30" s="103"/>
      <c r="ST30" s="103"/>
      <c r="SU30" s="103"/>
      <c r="SV30" s="103"/>
      <c r="SW30" s="103"/>
      <c r="SX30" s="103"/>
      <c r="SY30" s="103"/>
      <c r="SZ30" s="103"/>
      <c r="TA30" s="103"/>
      <c r="TB30" s="103"/>
      <c r="TC30" s="103"/>
      <c r="TD30" s="103"/>
      <c r="TE30" s="103"/>
      <c r="TF30" s="103"/>
      <c r="TG30" s="103"/>
      <c r="TH30" s="103"/>
      <c r="TI30" s="103"/>
      <c r="TJ30" s="103"/>
      <c r="TK30" s="103"/>
      <c r="TL30" s="103"/>
      <c r="TM30" s="103"/>
      <c r="TN30" s="103"/>
      <c r="TO30" s="103"/>
      <c r="TP30" s="103"/>
      <c r="TQ30" s="103"/>
      <c r="TR30" s="103"/>
      <c r="TS30" s="103"/>
      <c r="TT30" s="103"/>
      <c r="TU30" s="103"/>
      <c r="TV30" s="103"/>
      <c r="TW30" s="103"/>
      <c r="TX30" s="103"/>
      <c r="TY30" s="103"/>
      <c r="TZ30" s="103"/>
      <c r="UA30" s="103"/>
      <c r="UB30" s="103"/>
      <c r="UC30" s="103"/>
      <c r="UD30" s="103"/>
      <c r="UE30" s="103"/>
      <c r="UF30" s="103"/>
      <c r="UG30" s="103"/>
      <c r="UH30" s="103"/>
      <c r="UI30" s="103"/>
      <c r="UJ30" s="103"/>
      <c r="UK30" s="103"/>
      <c r="UL30" s="103"/>
      <c r="UM30" s="103"/>
      <c r="UN30" s="103"/>
      <c r="UO30" s="103"/>
      <c r="UP30" s="103"/>
      <c r="UQ30" s="103"/>
      <c r="UR30" s="103"/>
      <c r="US30" s="103"/>
      <c r="UT30" s="103"/>
      <c r="UU30" s="103"/>
      <c r="UV30" s="103"/>
      <c r="UW30" s="103"/>
      <c r="UX30" s="103"/>
      <c r="UY30" s="103"/>
      <c r="UZ30" s="103"/>
      <c r="VA30" s="103"/>
      <c r="VB30" s="103"/>
      <c r="VC30" s="103"/>
      <c r="VD30" s="103"/>
      <c r="VE30" s="103"/>
      <c r="VF30" s="103"/>
      <c r="VG30" s="103"/>
      <c r="VH30" s="103"/>
      <c r="VI30" s="103"/>
      <c r="VJ30" s="103"/>
      <c r="VK30" s="103"/>
      <c r="VL30" s="103"/>
      <c r="VM30" s="103"/>
      <c r="VN30" s="103"/>
      <c r="VO30" s="103"/>
      <c r="VP30" s="103"/>
      <c r="VQ30" s="103"/>
      <c r="VR30" s="103"/>
      <c r="VS30" s="103"/>
      <c r="VT30" s="103"/>
      <c r="VU30" s="103"/>
      <c r="VV30" s="103"/>
      <c r="VW30" s="103"/>
      <c r="VX30" s="103"/>
      <c r="VY30" s="103"/>
      <c r="VZ30" s="103"/>
      <c r="WA30" s="103"/>
      <c r="WB30" s="103"/>
      <c r="WC30" s="103"/>
      <c r="WD30" s="103"/>
      <c r="WE30" s="103"/>
      <c r="WF30" s="103"/>
      <c r="WG30" s="103"/>
      <c r="WH30" s="103"/>
      <c r="WI30" s="103"/>
      <c r="WJ30" s="103"/>
      <c r="WK30" s="103"/>
      <c r="WL30" s="103"/>
      <c r="WM30" s="103"/>
      <c r="WN30" s="103"/>
      <c r="WO30" s="103"/>
      <c r="WP30" s="103"/>
      <c r="WQ30" s="103"/>
      <c r="WR30" s="103"/>
      <c r="WS30" s="103"/>
      <c r="WT30" s="103"/>
      <c r="WU30" s="103"/>
      <c r="WV30" s="103"/>
      <c r="WW30" s="103"/>
      <c r="WX30" s="103"/>
      <c r="WY30" s="103"/>
      <c r="WZ30" s="103"/>
      <c r="XA30" s="103"/>
      <c r="XB30" s="103"/>
      <c r="XC30" s="103"/>
      <c r="XD30" s="103"/>
      <c r="XE30" s="103"/>
      <c r="XF30" s="103"/>
      <c r="XG30" s="103"/>
      <c r="XH30" s="103"/>
      <c r="XI30" s="103"/>
      <c r="XJ30" s="103"/>
      <c r="XK30" s="103"/>
      <c r="XL30" s="103"/>
      <c r="XM30" s="103"/>
      <c r="XN30" s="103"/>
      <c r="XO30" s="103"/>
      <c r="XP30" s="103"/>
      <c r="XQ30" s="103"/>
      <c r="XR30" s="103"/>
      <c r="XS30" s="103"/>
      <c r="XT30" s="103"/>
      <c r="XU30" s="103"/>
      <c r="XV30" s="103"/>
      <c r="XW30" s="103"/>
      <c r="XX30" s="103"/>
      <c r="XY30" s="103"/>
      <c r="XZ30" s="103"/>
      <c r="YA30" s="103"/>
      <c r="YB30" s="103"/>
      <c r="YC30" s="103"/>
      <c r="YD30" s="103"/>
      <c r="YE30" s="103"/>
      <c r="YF30" s="103"/>
      <c r="YG30" s="103"/>
      <c r="YH30" s="103"/>
      <c r="YI30" s="103"/>
      <c r="YJ30" s="103"/>
      <c r="YK30" s="103"/>
      <c r="YL30" s="103"/>
      <c r="YM30" s="103"/>
      <c r="YN30" s="103"/>
      <c r="YO30" s="103"/>
      <c r="YP30" s="103"/>
      <c r="YQ30" s="103"/>
      <c r="YR30" s="103"/>
      <c r="YS30" s="103"/>
      <c r="YT30" s="103"/>
      <c r="YU30" s="103"/>
      <c r="YV30" s="103"/>
      <c r="YW30" s="103"/>
      <c r="YX30" s="103"/>
      <c r="YY30" s="103"/>
      <c r="YZ30" s="103"/>
      <c r="ZA30" s="103"/>
      <c r="ZB30" s="103"/>
      <c r="ZC30" s="103"/>
      <c r="ZD30" s="103"/>
      <c r="ZE30" s="103"/>
      <c r="ZF30" s="103"/>
      <c r="ZG30" s="103"/>
      <c r="ZH30" s="103"/>
      <c r="ZI30" s="103"/>
      <c r="ZJ30" s="103"/>
      <c r="ZK30" s="103"/>
      <c r="ZL30" s="103"/>
      <c r="ZM30" s="103"/>
      <c r="ZN30" s="103"/>
      <c r="ZO30" s="103"/>
      <c r="ZP30" s="103"/>
      <c r="ZQ30" s="103"/>
      <c r="ZR30" s="103"/>
      <c r="ZS30" s="103"/>
      <c r="ZT30" s="103"/>
      <c r="ZU30" s="103"/>
      <c r="ZV30" s="103"/>
      <c r="ZW30" s="103"/>
      <c r="ZX30" s="103"/>
      <c r="ZY30" s="103"/>
      <c r="ZZ30" s="103"/>
      <c r="AAA30" s="103"/>
      <c r="AAB30" s="103"/>
      <c r="AAC30" s="103"/>
      <c r="AAD30" s="103"/>
      <c r="AAE30" s="103"/>
      <c r="AAF30" s="103"/>
      <c r="AAG30" s="103"/>
      <c r="AAH30" s="103"/>
      <c r="AAI30" s="103"/>
      <c r="AAJ30" s="103"/>
      <c r="AAK30" s="103"/>
      <c r="AAL30" s="103"/>
      <c r="AAM30" s="103"/>
      <c r="AAN30" s="103"/>
      <c r="AAO30" s="103"/>
      <c r="AAP30" s="103"/>
      <c r="AAQ30" s="103"/>
      <c r="AAR30" s="103"/>
      <c r="AAS30" s="103"/>
      <c r="AAT30" s="103"/>
      <c r="AAU30" s="103"/>
      <c r="AAV30" s="103"/>
      <c r="AAW30" s="103"/>
      <c r="AAX30" s="103"/>
      <c r="AAY30" s="103"/>
      <c r="AAZ30" s="103"/>
      <c r="ABA30" s="103"/>
      <c r="ABB30" s="103"/>
      <c r="ABC30" s="103"/>
      <c r="ABD30" s="103"/>
      <c r="ABE30" s="103"/>
      <c r="ABF30" s="103"/>
      <c r="ABG30" s="103"/>
      <c r="ABH30" s="103"/>
      <c r="ABI30" s="103"/>
      <c r="ABJ30" s="103"/>
      <c r="ABK30" s="103"/>
      <c r="ABL30" s="103"/>
      <c r="ABM30" s="103"/>
      <c r="ABN30" s="103"/>
      <c r="ABO30" s="103"/>
      <c r="ABP30" s="103"/>
      <c r="ABQ30" s="103"/>
      <c r="ABR30" s="103"/>
      <c r="ABS30" s="103"/>
      <c r="ABT30" s="103"/>
      <c r="ABU30" s="103"/>
      <c r="ABV30" s="103"/>
      <c r="ABW30" s="103"/>
      <c r="ABX30" s="103"/>
      <c r="ABY30" s="103"/>
      <c r="ABZ30" s="103"/>
      <c r="ACA30" s="103"/>
      <c r="ACB30" s="103"/>
      <c r="ACC30" s="103"/>
      <c r="ACD30" s="103"/>
      <c r="ACE30" s="103"/>
      <c r="ACF30" s="103"/>
      <c r="ACG30" s="103"/>
      <c r="ACH30" s="103"/>
      <c r="ACI30" s="103"/>
      <c r="ACJ30" s="103"/>
      <c r="ACK30" s="103"/>
      <c r="ACL30" s="103"/>
      <c r="ACM30" s="103"/>
      <c r="ACN30" s="103"/>
      <c r="ACO30" s="103"/>
      <c r="ACP30" s="103"/>
      <c r="ACQ30" s="103"/>
      <c r="ACR30" s="103"/>
      <c r="ACS30" s="103"/>
      <c r="ACT30" s="103"/>
      <c r="ACU30" s="103"/>
      <c r="ACV30" s="103"/>
      <c r="ACW30" s="103"/>
      <c r="ACX30" s="103"/>
      <c r="ACY30" s="103"/>
      <c r="ACZ30" s="103"/>
      <c r="ADA30" s="103"/>
      <c r="ADB30" s="103"/>
      <c r="ADC30" s="103"/>
      <c r="ADD30" s="103"/>
      <c r="ADE30" s="103"/>
      <c r="ADF30" s="103"/>
      <c r="ADG30" s="103"/>
      <c r="ADH30" s="103"/>
      <c r="ADI30" s="103"/>
      <c r="ADJ30" s="103"/>
      <c r="ADK30" s="103"/>
      <c r="ADL30" s="103"/>
      <c r="ADM30" s="103"/>
      <c r="ADN30" s="103"/>
      <c r="ADO30" s="103"/>
      <c r="ADP30" s="103"/>
      <c r="ADQ30" s="103"/>
      <c r="ADR30" s="103"/>
      <c r="ADS30" s="103"/>
      <c r="ADT30" s="103"/>
      <c r="ADU30" s="103"/>
      <c r="ADV30" s="103"/>
      <c r="ADW30" s="103"/>
      <c r="ADX30" s="103"/>
      <c r="ADY30" s="103"/>
      <c r="ADZ30" s="103"/>
      <c r="AEA30" s="103"/>
      <c r="AEB30" s="103"/>
      <c r="AEC30" s="103"/>
      <c r="AED30" s="103"/>
      <c r="AEE30" s="103"/>
      <c r="AEF30" s="103"/>
      <c r="AEG30" s="103"/>
      <c r="AEH30" s="103"/>
      <c r="AEI30" s="103"/>
      <c r="AEJ30" s="103"/>
      <c r="AEK30" s="103"/>
      <c r="AEL30" s="103"/>
      <c r="AEM30" s="103"/>
      <c r="AEN30" s="103"/>
      <c r="AEO30" s="103"/>
      <c r="AEP30" s="103"/>
      <c r="AEQ30" s="103"/>
      <c r="AER30" s="103"/>
      <c r="AES30" s="103"/>
      <c r="AET30" s="103"/>
      <c r="AEU30" s="103"/>
      <c r="AEV30" s="103"/>
      <c r="AEW30" s="103"/>
      <c r="AEX30" s="103"/>
      <c r="AEY30" s="103"/>
      <c r="AEZ30" s="103"/>
      <c r="AFA30" s="103"/>
      <c r="AFB30" s="103"/>
      <c r="AFC30" s="103"/>
      <c r="AFD30" s="103"/>
      <c r="AFE30" s="103"/>
      <c r="AFF30" s="103"/>
      <c r="AFG30" s="103"/>
      <c r="AFH30" s="103"/>
      <c r="AFI30" s="103"/>
      <c r="AFJ30" s="103"/>
      <c r="AFK30" s="103"/>
      <c r="AFL30" s="103"/>
      <c r="AFM30" s="103"/>
      <c r="AFN30" s="103"/>
      <c r="AFO30" s="103"/>
      <c r="AFP30" s="103"/>
      <c r="AFQ30" s="103"/>
      <c r="AFR30" s="103"/>
      <c r="AFS30" s="103"/>
      <c r="AFT30" s="103"/>
      <c r="AFU30" s="103"/>
      <c r="AFV30" s="103"/>
      <c r="AFW30" s="103"/>
      <c r="AFX30" s="103"/>
      <c r="AFY30" s="103"/>
      <c r="AFZ30" s="103"/>
      <c r="AGA30" s="103"/>
      <c r="AGB30" s="103"/>
      <c r="AGC30" s="103"/>
      <c r="AGD30" s="103"/>
      <c r="AGE30" s="103"/>
      <c r="AGF30" s="103"/>
      <c r="AGG30" s="103"/>
      <c r="AGH30" s="103"/>
      <c r="AGI30" s="103"/>
      <c r="AGJ30" s="103"/>
      <c r="AGK30" s="103"/>
      <c r="AGL30" s="103"/>
      <c r="AGM30" s="103"/>
      <c r="AGN30" s="103"/>
      <c r="AGO30" s="103"/>
      <c r="AGP30" s="103"/>
      <c r="AGQ30" s="103"/>
      <c r="AGR30" s="103"/>
      <c r="AGS30" s="103"/>
      <c r="AGT30" s="103"/>
      <c r="AGU30" s="103"/>
      <c r="AGV30" s="103"/>
      <c r="AGW30" s="103"/>
      <c r="AGX30" s="103"/>
      <c r="AGY30" s="103"/>
      <c r="AGZ30" s="103"/>
      <c r="AHA30" s="103"/>
      <c r="AHB30" s="103"/>
      <c r="AHC30" s="103"/>
      <c r="AHD30" s="103"/>
      <c r="AHE30" s="103"/>
      <c r="AHF30" s="103"/>
      <c r="AHG30" s="103"/>
      <c r="AHH30" s="103"/>
      <c r="AHI30" s="103"/>
      <c r="AHJ30" s="103"/>
      <c r="AHK30" s="103"/>
      <c r="AHL30" s="103"/>
      <c r="AHM30" s="103"/>
      <c r="AHN30" s="103"/>
      <c r="AHO30" s="103"/>
      <c r="AHP30" s="103"/>
      <c r="AHQ30" s="103"/>
      <c r="AHR30" s="103"/>
      <c r="AHS30" s="103"/>
      <c r="AHT30" s="103"/>
      <c r="AHU30" s="103"/>
      <c r="AHV30" s="103"/>
      <c r="AHW30" s="103"/>
      <c r="AHX30" s="103"/>
      <c r="AHY30" s="103"/>
      <c r="AHZ30" s="103"/>
      <c r="AIA30" s="103"/>
      <c r="AIB30" s="103"/>
      <c r="AIC30" s="103"/>
      <c r="AID30" s="103"/>
      <c r="AIE30" s="103"/>
      <c r="AIF30" s="103"/>
      <c r="AIG30" s="103"/>
      <c r="AIH30" s="103"/>
      <c r="AII30" s="103"/>
      <c r="AIJ30" s="103"/>
      <c r="AIK30" s="103"/>
      <c r="AIL30" s="103"/>
      <c r="AIM30" s="103"/>
      <c r="AIN30" s="103"/>
      <c r="AIO30" s="103"/>
      <c r="AIP30" s="103"/>
      <c r="AIQ30" s="103"/>
      <c r="AIR30" s="103"/>
      <c r="AIS30" s="103"/>
      <c r="AIT30" s="103"/>
      <c r="AIU30" s="103"/>
      <c r="AIV30" s="103"/>
      <c r="AIW30" s="103"/>
      <c r="AIX30" s="103"/>
      <c r="AIY30" s="103"/>
      <c r="AIZ30" s="103"/>
      <c r="AJA30" s="103"/>
      <c r="AJB30" s="103"/>
      <c r="AJC30" s="103"/>
      <c r="AJD30" s="103"/>
      <c r="AJE30" s="103"/>
      <c r="AJF30" s="103"/>
      <c r="AJG30" s="103"/>
      <c r="AJH30" s="103"/>
      <c r="AJI30" s="103"/>
      <c r="AJJ30" s="103"/>
      <c r="AJK30" s="103"/>
      <c r="AJL30" s="103"/>
      <c r="AJM30" s="103"/>
      <c r="AJN30" s="103"/>
      <c r="AJO30" s="103"/>
      <c r="AJP30" s="103"/>
      <c r="AJQ30" s="103"/>
      <c r="AJR30" s="103"/>
      <c r="AJS30" s="103"/>
      <c r="AJT30" s="103"/>
      <c r="AJU30" s="103"/>
      <c r="AJV30" s="103"/>
      <c r="AJW30" s="103"/>
      <c r="AJX30" s="103"/>
      <c r="AJY30" s="103"/>
      <c r="AJZ30" s="103"/>
      <c r="AKA30" s="103"/>
      <c r="AKB30" s="103"/>
      <c r="AKC30" s="103"/>
      <c r="AKD30" s="103"/>
      <c r="AKE30" s="103"/>
      <c r="AKF30" s="103"/>
      <c r="AKG30" s="103"/>
      <c r="AKH30" s="103"/>
      <c r="AKI30" s="103"/>
      <c r="AKJ30" s="103"/>
      <c r="AKK30" s="103"/>
      <c r="AKL30" s="103"/>
      <c r="AKM30" s="103"/>
      <c r="AKN30" s="103"/>
      <c r="AKO30" s="103"/>
      <c r="AKP30" s="103"/>
      <c r="AKQ30" s="103"/>
      <c r="AKR30" s="103"/>
      <c r="AKS30" s="103"/>
      <c r="AKT30" s="103"/>
      <c r="AKU30" s="103"/>
      <c r="AKV30" s="103"/>
      <c r="AKW30" s="103"/>
      <c r="AKX30" s="103"/>
      <c r="AKY30" s="103"/>
      <c r="AKZ30" s="103"/>
      <c r="ALA30" s="103"/>
      <c r="ALB30" s="103"/>
      <c r="ALC30" s="103"/>
      <c r="ALD30" s="103"/>
      <c r="ALE30" s="103"/>
      <c r="ALF30" s="103"/>
      <c r="ALG30" s="103"/>
      <c r="ALH30" s="103"/>
      <c r="ALI30" s="103"/>
      <c r="ALJ30" s="103"/>
      <c r="ALK30" s="103"/>
      <c r="ALL30" s="103"/>
      <c r="ALM30" s="103"/>
      <c r="ALN30" s="103"/>
      <c r="ALO30" s="103"/>
      <c r="ALP30" s="103"/>
      <c r="ALQ30" s="103"/>
      <c r="ALR30" s="103"/>
      <c r="ALS30" s="103"/>
      <c r="ALT30" s="103"/>
      <c r="ALU30" s="103"/>
      <c r="ALV30" s="103"/>
      <c r="ALW30" s="103"/>
      <c r="ALX30" s="103"/>
      <c r="ALY30" s="103"/>
      <c r="ALZ30" s="103"/>
      <c r="AMA30" s="103"/>
      <c r="AMB30" s="103"/>
      <c r="AMC30" s="103"/>
      <c r="AMD30" s="103"/>
      <c r="AME30" s="103"/>
      <c r="AMF30" s="103"/>
      <c r="AMG30" s="103"/>
      <c r="AMH30" s="103"/>
      <c r="AMI30" s="103"/>
      <c r="AMJ30" s="103"/>
      <c r="AMK30" s="103"/>
      <c r="AML30" s="103"/>
      <c r="AMM30" s="103"/>
      <c r="AMN30" s="103"/>
      <c r="AMO30" s="103"/>
      <c r="AMP30" s="103"/>
      <c r="AMQ30" s="103"/>
      <c r="AMR30" s="103"/>
      <c r="AMS30" s="103"/>
      <c r="AMT30" s="103"/>
      <c r="AMU30" s="103"/>
      <c r="AMV30" s="103"/>
      <c r="AMW30" s="103"/>
      <c r="AMX30" s="103"/>
      <c r="AMY30" s="103"/>
      <c r="AMZ30" s="103"/>
      <c r="ANA30" s="103"/>
      <c r="ANB30" s="103"/>
      <c r="ANC30" s="103"/>
      <c r="AND30" s="103"/>
      <c r="ANE30" s="103"/>
      <c r="ANF30" s="103"/>
      <c r="ANG30" s="103"/>
      <c r="ANH30" s="103"/>
      <c r="ANI30" s="103"/>
      <c r="ANJ30" s="103"/>
      <c r="ANK30" s="103"/>
      <c r="ANL30" s="103"/>
      <c r="ANM30" s="103"/>
      <c r="ANN30" s="103"/>
      <c r="ANO30" s="103"/>
      <c r="ANP30" s="103"/>
      <c r="ANQ30" s="103"/>
      <c r="ANR30" s="103"/>
      <c r="ANS30" s="103"/>
      <c r="ANT30" s="103"/>
      <c r="ANU30" s="103"/>
      <c r="ANV30" s="103"/>
      <c r="ANW30" s="103"/>
      <c r="ANX30" s="103"/>
      <c r="ANY30" s="103"/>
      <c r="ANZ30" s="103"/>
      <c r="AOA30" s="103"/>
      <c r="AOB30" s="103"/>
      <c r="AOC30" s="103"/>
      <c r="AOD30" s="103"/>
      <c r="AOE30" s="103"/>
      <c r="AOF30" s="103"/>
      <c r="AOG30" s="103"/>
      <c r="AOH30" s="103"/>
      <c r="AOI30" s="103"/>
      <c r="AOJ30" s="103"/>
      <c r="AOK30" s="103"/>
      <c r="AOL30" s="103"/>
      <c r="AOM30" s="103"/>
      <c r="AON30" s="103"/>
      <c r="AOO30" s="103"/>
      <c r="AOP30" s="103"/>
      <c r="AOQ30" s="103"/>
      <c r="AOR30" s="103"/>
      <c r="AOS30" s="103"/>
      <c r="AOT30" s="103"/>
      <c r="AOU30" s="103"/>
      <c r="AOV30" s="103"/>
      <c r="AOW30" s="103"/>
      <c r="AOX30" s="103"/>
      <c r="AOY30" s="103"/>
      <c r="AOZ30" s="103"/>
      <c r="APA30" s="103"/>
      <c r="APB30" s="103"/>
      <c r="APC30" s="103"/>
      <c r="APD30" s="103"/>
      <c r="APE30" s="103"/>
      <c r="APF30" s="103"/>
      <c r="APG30" s="103"/>
      <c r="APH30" s="103"/>
      <c r="API30" s="103"/>
      <c r="APJ30" s="103"/>
      <c r="APK30" s="103"/>
      <c r="APL30" s="103"/>
      <c r="APM30" s="103"/>
      <c r="APN30" s="103"/>
      <c r="APO30" s="103"/>
      <c r="APP30" s="103"/>
      <c r="APQ30" s="103"/>
      <c r="APR30" s="103"/>
      <c r="APS30" s="103"/>
      <c r="APT30" s="103"/>
      <c r="APU30" s="103"/>
      <c r="APV30" s="103"/>
      <c r="APW30" s="103"/>
      <c r="APX30" s="103"/>
      <c r="APY30" s="103"/>
      <c r="APZ30" s="103"/>
      <c r="AQA30" s="103"/>
      <c r="AQB30" s="103"/>
      <c r="AQC30" s="103"/>
      <c r="AQD30" s="103"/>
      <c r="AQE30" s="103"/>
      <c r="AQF30" s="103"/>
      <c r="AQG30" s="103"/>
      <c r="AQH30" s="103"/>
      <c r="AQI30" s="103"/>
      <c r="AQJ30" s="103"/>
      <c r="AQK30" s="103"/>
      <c r="AQL30" s="103"/>
      <c r="AQM30" s="103"/>
      <c r="AQN30" s="103"/>
      <c r="AQO30" s="103"/>
      <c r="AQP30" s="103"/>
      <c r="AQQ30" s="103"/>
      <c r="AQR30" s="103"/>
      <c r="AQS30" s="103"/>
      <c r="AQT30" s="103"/>
      <c r="AQU30" s="103"/>
      <c r="AQV30" s="103"/>
      <c r="AQW30" s="103"/>
      <c r="AQX30" s="103"/>
      <c r="AQY30" s="103"/>
      <c r="AQZ30" s="103"/>
      <c r="ARA30" s="103"/>
      <c r="ARB30" s="103"/>
      <c r="ARC30" s="103"/>
      <c r="ARD30" s="103"/>
      <c r="ARE30" s="103"/>
      <c r="ARF30" s="103"/>
      <c r="ARG30" s="103"/>
      <c r="ARH30" s="103"/>
      <c r="ARI30" s="103"/>
      <c r="ARJ30" s="103"/>
      <c r="ARK30" s="103"/>
      <c r="ARL30" s="103"/>
      <c r="ARM30" s="103"/>
      <c r="ARN30" s="103"/>
      <c r="ARO30" s="103"/>
      <c r="ARP30" s="103"/>
      <c r="ARQ30" s="103"/>
      <c r="ARR30" s="103"/>
      <c r="ARS30" s="103"/>
      <c r="ART30" s="103"/>
      <c r="ARU30" s="103"/>
      <c r="ARV30" s="103"/>
      <c r="ARW30" s="103"/>
      <c r="ARX30" s="103"/>
      <c r="ARY30" s="103"/>
      <c r="ARZ30" s="103"/>
      <c r="ASA30" s="103"/>
      <c r="ASB30" s="103"/>
      <c r="ASC30" s="103"/>
      <c r="ASD30" s="103"/>
      <c r="ASE30" s="103"/>
      <c r="ASF30" s="103"/>
      <c r="ASG30" s="103"/>
      <c r="ASH30" s="103"/>
      <c r="ASI30" s="103"/>
      <c r="ASJ30" s="103"/>
      <c r="ASK30" s="103"/>
      <c r="ASL30" s="103"/>
      <c r="ASM30" s="103"/>
      <c r="ASN30" s="103"/>
      <c r="ASO30" s="103"/>
      <c r="ASP30" s="103"/>
      <c r="ASQ30" s="103"/>
      <c r="ASR30" s="103"/>
      <c r="ASS30" s="103"/>
      <c r="AST30" s="103"/>
      <c r="ASU30" s="103"/>
      <c r="ASV30" s="103"/>
      <c r="ASW30" s="103"/>
      <c r="ASX30" s="103"/>
      <c r="ASY30" s="103"/>
      <c r="ASZ30" s="103"/>
      <c r="ATA30" s="103"/>
      <c r="ATB30" s="103"/>
      <c r="ATC30" s="103"/>
      <c r="ATD30" s="103"/>
      <c r="ATE30" s="103"/>
      <c r="ATF30" s="103"/>
      <c r="ATG30" s="103"/>
      <c r="ATH30" s="103"/>
      <c r="ATI30" s="103"/>
      <c r="ATJ30" s="103"/>
      <c r="ATK30" s="103"/>
      <c r="ATL30" s="103"/>
      <c r="ATM30" s="103"/>
      <c r="ATN30" s="103"/>
      <c r="ATO30" s="103"/>
      <c r="ATP30" s="103"/>
      <c r="ATQ30" s="103"/>
      <c r="ATR30" s="103"/>
      <c r="ATS30" s="103"/>
      <c r="ATT30" s="103"/>
      <c r="ATU30" s="103"/>
      <c r="ATV30" s="103"/>
      <c r="ATW30" s="103"/>
      <c r="ATX30" s="103"/>
      <c r="ATY30" s="103"/>
      <c r="ATZ30" s="103"/>
      <c r="AUA30" s="103"/>
      <c r="AUB30" s="103"/>
      <c r="AUC30" s="103"/>
      <c r="AUD30" s="103"/>
      <c r="AUE30" s="103"/>
      <c r="AUF30" s="103"/>
      <c r="AUG30" s="103"/>
      <c r="AUH30" s="103"/>
      <c r="AUI30" s="103"/>
      <c r="AUJ30" s="103"/>
      <c r="AUK30" s="103"/>
      <c r="AUL30" s="103"/>
      <c r="AUM30" s="103"/>
      <c r="AUN30" s="103"/>
      <c r="AUO30" s="103"/>
      <c r="AUP30" s="103"/>
      <c r="AUQ30" s="103"/>
      <c r="AUR30" s="103"/>
      <c r="AUS30" s="103"/>
      <c r="AUT30" s="103"/>
      <c r="AUU30" s="103"/>
      <c r="AUV30" s="103"/>
      <c r="AUW30" s="103"/>
      <c r="AUX30" s="103"/>
      <c r="AUY30" s="103"/>
      <c r="AUZ30" s="103"/>
      <c r="AVA30" s="103"/>
      <c r="AVB30" s="103"/>
      <c r="AVC30" s="103"/>
      <c r="AVD30" s="103"/>
      <c r="AVE30" s="103"/>
      <c r="AVF30" s="103"/>
      <c r="AVG30" s="103"/>
      <c r="AVH30" s="103"/>
      <c r="AVI30" s="103"/>
      <c r="AVJ30" s="103"/>
      <c r="AVK30" s="103"/>
      <c r="AVL30" s="103"/>
      <c r="AVM30" s="103"/>
      <c r="AVN30" s="103"/>
      <c r="AVO30" s="103"/>
      <c r="AVP30" s="103"/>
      <c r="AVQ30" s="103"/>
      <c r="AVR30" s="103"/>
      <c r="AVS30" s="103"/>
      <c r="AVT30" s="103"/>
      <c r="AVU30" s="103"/>
      <c r="AVV30" s="103"/>
      <c r="AVW30" s="103"/>
      <c r="AVX30" s="103"/>
      <c r="AVY30" s="103"/>
      <c r="AVZ30" s="103"/>
      <c r="AWA30" s="103"/>
      <c r="AWB30" s="103"/>
      <c r="AWC30" s="103"/>
      <c r="AWD30" s="103"/>
      <c r="AWE30" s="103"/>
      <c r="AWF30" s="103"/>
      <c r="AWG30" s="103"/>
      <c r="AWH30" s="103"/>
      <c r="AWI30" s="103"/>
      <c r="AWJ30" s="103"/>
      <c r="AWK30" s="103"/>
      <c r="AWL30" s="103"/>
      <c r="AWM30" s="103"/>
      <c r="AWN30" s="103"/>
      <c r="AWO30" s="103"/>
      <c r="AWP30" s="103"/>
      <c r="AWQ30" s="103"/>
      <c r="AWR30" s="103"/>
      <c r="AWS30" s="103"/>
      <c r="AWT30" s="103"/>
      <c r="AWU30" s="103"/>
      <c r="AWV30" s="103"/>
      <c r="AWW30" s="103"/>
      <c r="AWX30" s="103"/>
      <c r="AWY30" s="103"/>
      <c r="AWZ30" s="103"/>
      <c r="AXA30" s="103"/>
      <c r="AXB30" s="103"/>
      <c r="AXC30" s="103"/>
      <c r="AXD30" s="103"/>
      <c r="AXE30" s="103"/>
      <c r="AXF30" s="103"/>
      <c r="AXG30" s="103"/>
      <c r="AXH30" s="103"/>
      <c r="AXI30" s="103"/>
      <c r="AXJ30" s="103"/>
      <c r="AXK30" s="103"/>
      <c r="AXL30" s="103"/>
      <c r="AXM30" s="103"/>
      <c r="AXN30" s="103"/>
      <c r="AXO30" s="103"/>
      <c r="AXP30" s="103"/>
      <c r="AXQ30" s="103"/>
      <c r="AXR30" s="103"/>
      <c r="AXS30" s="103"/>
      <c r="AXT30" s="103"/>
      <c r="AXU30" s="103"/>
      <c r="AXV30" s="103"/>
      <c r="AXW30" s="103"/>
      <c r="AXX30" s="103"/>
      <c r="AXY30" s="103"/>
      <c r="AXZ30" s="103"/>
      <c r="AYA30" s="103"/>
      <c r="AYB30" s="103"/>
      <c r="AYC30" s="103"/>
      <c r="AYD30" s="103"/>
      <c r="AYE30" s="103"/>
      <c r="AYF30" s="103"/>
      <c r="AYG30" s="103"/>
      <c r="AYH30" s="103"/>
      <c r="AYI30" s="103"/>
      <c r="AYJ30" s="103"/>
      <c r="AYK30" s="103"/>
      <c r="AYL30" s="103"/>
      <c r="AYM30" s="103"/>
      <c r="AYN30" s="103"/>
      <c r="AYO30" s="103"/>
      <c r="AYP30" s="103"/>
      <c r="AYQ30" s="103"/>
      <c r="AYR30" s="103"/>
      <c r="AYS30" s="103"/>
      <c r="AYT30" s="103"/>
      <c r="AYU30" s="103"/>
      <c r="AYV30" s="103"/>
      <c r="AYW30" s="103"/>
      <c r="AYX30" s="103"/>
      <c r="AYY30" s="103"/>
      <c r="AYZ30" s="103"/>
      <c r="AZA30" s="103"/>
      <c r="AZB30" s="103"/>
      <c r="AZC30" s="103"/>
      <c r="AZD30" s="103"/>
      <c r="AZE30" s="103"/>
      <c r="AZF30" s="103"/>
      <c r="AZG30" s="103"/>
      <c r="AZH30" s="103"/>
      <c r="AZI30" s="103"/>
      <c r="AZJ30" s="103"/>
      <c r="AZK30" s="103"/>
      <c r="AZL30" s="103"/>
      <c r="AZM30" s="103"/>
      <c r="AZN30" s="103"/>
      <c r="AZO30" s="103"/>
      <c r="AZP30" s="103"/>
      <c r="AZQ30" s="103"/>
      <c r="AZR30" s="103"/>
      <c r="AZS30" s="103"/>
      <c r="AZT30" s="103"/>
      <c r="AZU30" s="103"/>
      <c r="AZV30" s="103"/>
      <c r="AZW30" s="103"/>
      <c r="AZX30" s="103"/>
      <c r="AZY30" s="103"/>
      <c r="AZZ30" s="103"/>
      <c r="BAA30" s="103"/>
      <c r="BAB30" s="103"/>
      <c r="BAC30" s="103"/>
      <c r="BAD30" s="103"/>
      <c r="BAE30" s="103"/>
      <c r="BAF30" s="103"/>
      <c r="BAG30" s="103"/>
      <c r="BAH30" s="103"/>
      <c r="BAI30" s="103"/>
      <c r="BAJ30" s="103"/>
      <c r="BAK30" s="103"/>
      <c r="BAL30" s="103"/>
      <c r="BAM30" s="103"/>
      <c r="BAN30" s="103"/>
      <c r="BAO30" s="103"/>
      <c r="BAP30" s="103"/>
      <c r="BAQ30" s="103"/>
      <c r="BAR30" s="103"/>
      <c r="BAS30" s="103"/>
      <c r="BAT30" s="103"/>
      <c r="BAU30" s="103"/>
      <c r="BAV30" s="103"/>
      <c r="BAW30" s="103"/>
      <c r="BAX30" s="103"/>
      <c r="BAY30" s="103"/>
      <c r="BAZ30" s="103"/>
      <c r="BBA30" s="103"/>
      <c r="BBB30" s="103"/>
      <c r="BBC30" s="103"/>
      <c r="BBD30" s="103"/>
      <c r="BBE30" s="103"/>
      <c r="BBF30" s="103"/>
      <c r="BBG30" s="103"/>
      <c r="BBH30" s="103"/>
      <c r="BBI30" s="103"/>
      <c r="BBJ30" s="103"/>
      <c r="BBK30" s="103"/>
      <c r="BBL30" s="103"/>
      <c r="BBM30" s="103"/>
      <c r="BBN30" s="103"/>
      <c r="BBO30" s="103"/>
      <c r="BBP30" s="103"/>
      <c r="BBQ30" s="103"/>
      <c r="BBR30" s="103"/>
      <c r="BBS30" s="103"/>
      <c r="BBT30" s="103"/>
      <c r="BBU30" s="103"/>
      <c r="BBV30" s="103"/>
      <c r="BBW30" s="103"/>
      <c r="BBX30" s="103"/>
      <c r="BBY30" s="103"/>
      <c r="BBZ30" s="103"/>
      <c r="BCA30" s="103"/>
      <c r="BCB30" s="103"/>
      <c r="BCC30" s="103"/>
      <c r="BCD30" s="103"/>
      <c r="BCE30" s="103"/>
      <c r="BCF30" s="103"/>
      <c r="BCG30" s="103"/>
      <c r="BCH30" s="103"/>
      <c r="BCI30" s="103"/>
      <c r="BCJ30" s="103"/>
      <c r="BCK30" s="103"/>
      <c r="BCL30" s="103"/>
      <c r="BCM30" s="103"/>
      <c r="BCN30" s="103"/>
      <c r="BCO30" s="103"/>
      <c r="BCP30" s="103"/>
      <c r="BCQ30" s="103"/>
      <c r="BCR30" s="103"/>
      <c r="BCS30" s="103"/>
      <c r="BCT30" s="103"/>
      <c r="BCU30" s="103"/>
      <c r="BCV30" s="103"/>
      <c r="BCW30" s="103"/>
      <c r="BCX30" s="103"/>
      <c r="BCY30" s="103"/>
      <c r="BCZ30" s="103"/>
      <c r="BDA30" s="103"/>
      <c r="BDB30" s="103"/>
      <c r="BDC30" s="103"/>
      <c r="BDD30" s="103"/>
      <c r="BDE30" s="103"/>
      <c r="BDF30" s="103"/>
      <c r="BDG30" s="103"/>
      <c r="BDH30" s="103"/>
      <c r="BDI30" s="103"/>
      <c r="BDJ30" s="103"/>
      <c r="BDK30" s="103"/>
      <c r="BDL30" s="103"/>
      <c r="BDM30" s="103"/>
      <c r="BDN30" s="103"/>
      <c r="BDO30" s="103"/>
      <c r="BDP30" s="103"/>
      <c r="BDQ30" s="103"/>
      <c r="BDR30" s="103"/>
      <c r="BDS30" s="103"/>
      <c r="BDT30" s="103"/>
      <c r="BDU30" s="103"/>
      <c r="BDV30" s="103"/>
      <c r="BDW30" s="103"/>
      <c r="BDX30" s="103"/>
      <c r="BDY30" s="103"/>
      <c r="BDZ30" s="103"/>
      <c r="BEA30" s="103"/>
      <c r="BEB30" s="103"/>
      <c r="BEC30" s="103"/>
      <c r="BED30" s="103"/>
      <c r="BEE30" s="103"/>
      <c r="BEF30" s="103"/>
      <c r="BEG30" s="103"/>
      <c r="BEH30" s="103"/>
      <c r="BEI30" s="103"/>
      <c r="BEJ30" s="103"/>
      <c r="BEK30" s="103"/>
      <c r="BEL30" s="103"/>
      <c r="BEM30" s="103"/>
      <c r="BEN30" s="103"/>
      <c r="BEO30" s="103"/>
      <c r="BEP30" s="103"/>
      <c r="BEQ30" s="103"/>
      <c r="BER30" s="103"/>
      <c r="BES30" s="103"/>
      <c r="BET30" s="103"/>
      <c r="BEU30" s="103"/>
      <c r="BEV30" s="103"/>
      <c r="BEW30" s="103"/>
      <c r="BEX30" s="103"/>
      <c r="BEY30" s="103"/>
      <c r="BEZ30" s="103"/>
      <c r="BFA30" s="103"/>
      <c r="BFB30" s="103"/>
      <c r="BFC30" s="103"/>
      <c r="BFD30" s="103"/>
      <c r="BFE30" s="103"/>
      <c r="BFF30" s="103"/>
      <c r="BFG30" s="103"/>
      <c r="BFH30" s="103"/>
      <c r="BFI30" s="103"/>
      <c r="BFJ30" s="103"/>
      <c r="BFK30" s="103"/>
      <c r="BFL30" s="103"/>
      <c r="BFM30" s="103"/>
      <c r="BFN30" s="103"/>
      <c r="BFO30" s="103"/>
      <c r="BFP30" s="103"/>
      <c r="BFQ30" s="103"/>
      <c r="BFR30" s="103"/>
      <c r="BFS30" s="103"/>
      <c r="BFT30" s="103"/>
      <c r="BFU30" s="103"/>
      <c r="BFV30" s="103"/>
      <c r="BFW30" s="103"/>
      <c r="BFX30" s="103"/>
      <c r="BFY30" s="103"/>
      <c r="BFZ30" s="103"/>
      <c r="BGA30" s="103"/>
      <c r="BGB30" s="103"/>
      <c r="BGC30" s="103"/>
      <c r="BGD30" s="103"/>
      <c r="BGE30" s="103"/>
      <c r="BGF30" s="103"/>
      <c r="BGG30" s="103"/>
      <c r="BGH30" s="103"/>
      <c r="BGI30" s="103"/>
      <c r="BGJ30" s="103"/>
      <c r="BGK30" s="103"/>
      <c r="BGL30" s="103"/>
      <c r="BGM30" s="103"/>
      <c r="BGN30" s="103"/>
      <c r="BGO30" s="103"/>
      <c r="BGP30" s="103"/>
      <c r="BGQ30" s="103"/>
      <c r="BGR30" s="103"/>
      <c r="BGS30" s="103"/>
      <c r="BGT30" s="103"/>
      <c r="BGU30" s="103"/>
      <c r="BGV30" s="103"/>
      <c r="BGW30" s="103"/>
      <c r="BGX30" s="103"/>
      <c r="BGY30" s="103"/>
      <c r="BGZ30" s="103"/>
      <c r="BHA30" s="103"/>
      <c r="BHB30" s="103"/>
      <c r="BHC30" s="103"/>
      <c r="BHD30" s="103"/>
      <c r="BHE30" s="103"/>
      <c r="BHF30" s="103"/>
      <c r="BHG30" s="103"/>
      <c r="BHH30" s="103"/>
      <c r="BHI30" s="103"/>
      <c r="BHJ30" s="103"/>
      <c r="BHK30" s="103"/>
      <c r="BHL30" s="103"/>
      <c r="BHM30" s="103"/>
      <c r="BHN30" s="103"/>
      <c r="BHO30" s="103"/>
      <c r="BHP30" s="103"/>
      <c r="BHQ30" s="103"/>
      <c r="BHR30" s="103"/>
      <c r="BHS30" s="103"/>
      <c r="BHT30" s="103"/>
      <c r="BHU30" s="103"/>
      <c r="BHV30" s="103"/>
      <c r="BHW30" s="103"/>
      <c r="BHX30" s="103"/>
      <c r="BHY30" s="103"/>
      <c r="BHZ30" s="103"/>
      <c r="BIA30" s="103"/>
      <c r="BIB30" s="103"/>
      <c r="BIC30" s="103"/>
      <c r="BID30" s="103"/>
      <c r="BIE30" s="103"/>
      <c r="BIF30" s="103"/>
      <c r="BIG30" s="103"/>
      <c r="BIH30" s="103"/>
      <c r="BII30" s="103"/>
      <c r="BIJ30" s="103"/>
      <c r="BIK30" s="103"/>
      <c r="BIL30" s="103"/>
      <c r="BIM30" s="103"/>
      <c r="BIN30" s="103"/>
      <c r="BIO30" s="103"/>
      <c r="BIP30" s="103"/>
      <c r="BIQ30" s="103"/>
      <c r="BIR30" s="103"/>
      <c r="BIS30" s="103"/>
      <c r="BIT30" s="103"/>
      <c r="BIU30" s="103"/>
      <c r="BIV30" s="103"/>
      <c r="BIW30" s="103"/>
      <c r="BIX30" s="103"/>
      <c r="BIY30" s="103"/>
      <c r="BIZ30" s="103"/>
      <c r="BJA30" s="103"/>
      <c r="BJB30" s="103"/>
      <c r="BJC30" s="103"/>
      <c r="BJD30" s="103"/>
      <c r="BJE30" s="103"/>
      <c r="BJF30" s="103"/>
      <c r="BJG30" s="103"/>
      <c r="BJH30" s="103"/>
      <c r="BJI30" s="103"/>
      <c r="BJJ30" s="103"/>
      <c r="BJK30" s="103"/>
      <c r="BJL30" s="103"/>
      <c r="BJM30" s="103"/>
      <c r="BJN30" s="103"/>
      <c r="BJO30" s="103"/>
      <c r="BJP30" s="103"/>
      <c r="BJQ30" s="103"/>
      <c r="BJR30" s="103"/>
      <c r="BJS30" s="103"/>
      <c r="BJT30" s="103"/>
      <c r="BJU30" s="103"/>
      <c r="BJV30" s="103"/>
      <c r="BJW30" s="103"/>
      <c r="BJX30" s="103"/>
      <c r="BJY30" s="103"/>
      <c r="BJZ30" s="103"/>
      <c r="BKA30" s="103"/>
      <c r="BKB30" s="103"/>
      <c r="BKC30" s="103"/>
      <c r="BKD30" s="103"/>
      <c r="BKE30" s="103"/>
      <c r="BKF30" s="103"/>
      <c r="BKG30" s="103"/>
      <c r="BKH30" s="103"/>
      <c r="BKI30" s="103"/>
      <c r="BKJ30" s="103"/>
      <c r="BKK30" s="103"/>
      <c r="BKL30" s="103"/>
      <c r="BKM30" s="103"/>
      <c r="BKN30" s="103"/>
      <c r="BKO30" s="103"/>
      <c r="BKP30" s="103"/>
      <c r="BKQ30" s="103"/>
      <c r="BKR30" s="103"/>
      <c r="BKS30" s="103"/>
      <c r="BKT30" s="103"/>
      <c r="BKU30" s="103"/>
      <c r="BKV30" s="103"/>
      <c r="BKW30" s="103"/>
      <c r="BKX30" s="103"/>
      <c r="BKY30" s="103"/>
      <c r="BKZ30" s="103"/>
      <c r="BLA30" s="103"/>
      <c r="BLB30" s="103"/>
      <c r="BLC30" s="103"/>
      <c r="BLD30" s="103"/>
      <c r="BLE30" s="103"/>
      <c r="BLF30" s="103"/>
      <c r="BLG30" s="103"/>
      <c r="BLH30" s="103"/>
      <c r="BLI30" s="103"/>
      <c r="BLJ30" s="103"/>
      <c r="BLK30" s="103"/>
      <c r="BLL30" s="103"/>
      <c r="BLM30" s="103"/>
      <c r="BLN30" s="103"/>
      <c r="BLO30" s="103"/>
      <c r="BLP30" s="103"/>
      <c r="BLQ30" s="103"/>
      <c r="BLR30" s="103"/>
      <c r="BLS30" s="103"/>
      <c r="BLT30" s="103"/>
      <c r="BLU30" s="103"/>
      <c r="BLV30" s="103"/>
      <c r="BLW30" s="103"/>
      <c r="BLX30" s="103"/>
      <c r="BLY30" s="103"/>
      <c r="BLZ30" s="103"/>
      <c r="BMA30" s="103"/>
      <c r="BMB30" s="103"/>
      <c r="BMC30" s="103"/>
      <c r="BMD30" s="103"/>
      <c r="BME30" s="103"/>
      <c r="BMF30" s="103"/>
      <c r="BMG30" s="103"/>
      <c r="BMH30" s="103"/>
      <c r="BMI30" s="103"/>
      <c r="BMJ30" s="103"/>
      <c r="BMK30" s="103"/>
      <c r="BML30" s="103"/>
      <c r="BMM30" s="103"/>
      <c r="BMN30" s="103"/>
      <c r="BMO30" s="103"/>
      <c r="BMP30" s="103"/>
      <c r="BMQ30" s="103"/>
      <c r="BMR30" s="103"/>
      <c r="BMS30" s="103"/>
      <c r="BMT30" s="103"/>
      <c r="BMU30" s="103"/>
      <c r="BMV30" s="103"/>
      <c r="BMW30" s="103"/>
      <c r="BMX30" s="103"/>
      <c r="BMY30" s="103"/>
      <c r="BMZ30" s="103"/>
      <c r="BNA30" s="103"/>
      <c r="BNB30" s="103"/>
      <c r="BNC30" s="103"/>
      <c r="BND30" s="103"/>
      <c r="BNE30" s="103"/>
      <c r="BNF30" s="103"/>
      <c r="BNG30" s="103"/>
      <c r="BNH30" s="103"/>
      <c r="BNI30" s="103"/>
      <c r="BNJ30" s="103"/>
      <c r="BNK30" s="103"/>
      <c r="BNL30" s="103"/>
      <c r="BNM30" s="103"/>
      <c r="BNN30" s="103"/>
      <c r="BNO30" s="103"/>
      <c r="BNP30" s="103"/>
      <c r="BNQ30" s="103"/>
      <c r="BNR30" s="103"/>
      <c r="BNS30" s="103"/>
      <c r="BNT30" s="103"/>
      <c r="BNU30" s="103"/>
      <c r="BNV30" s="103"/>
      <c r="BNW30" s="103"/>
      <c r="BNX30" s="103"/>
      <c r="BNY30" s="103"/>
      <c r="BNZ30" s="103"/>
      <c r="BOA30" s="103"/>
      <c r="BOB30" s="103"/>
      <c r="BOC30" s="103"/>
      <c r="BOD30" s="103"/>
      <c r="BOE30" s="103"/>
      <c r="BOF30" s="103"/>
      <c r="BOG30" s="103"/>
      <c r="BOH30" s="103"/>
      <c r="BOI30" s="103"/>
      <c r="BOJ30" s="103"/>
      <c r="BOK30" s="103"/>
      <c r="BOL30" s="103"/>
      <c r="BOM30" s="103"/>
      <c r="BON30" s="103"/>
      <c r="BOO30" s="103"/>
      <c r="BOP30" s="103"/>
      <c r="BOQ30" s="103"/>
      <c r="BOR30" s="103"/>
      <c r="BOS30" s="103"/>
      <c r="BOT30" s="103"/>
      <c r="BOU30" s="103"/>
      <c r="BOV30" s="103"/>
      <c r="BOW30" s="103"/>
      <c r="BOX30" s="103"/>
      <c r="BOY30" s="103"/>
      <c r="BOZ30" s="103"/>
      <c r="BPA30" s="103"/>
      <c r="BPB30" s="103"/>
      <c r="BPC30" s="103"/>
      <c r="BPD30" s="103"/>
      <c r="BPE30" s="103"/>
      <c r="BPF30" s="103"/>
      <c r="BPG30" s="103"/>
      <c r="BPH30" s="103"/>
      <c r="BPI30" s="103"/>
      <c r="BPJ30" s="103"/>
      <c r="BPK30" s="103"/>
      <c r="BPL30" s="103"/>
      <c r="BPM30" s="103"/>
      <c r="BPN30" s="103"/>
      <c r="BPO30" s="103"/>
      <c r="BPP30" s="103"/>
      <c r="BPQ30" s="103"/>
      <c r="BPR30" s="103"/>
      <c r="BPS30" s="103"/>
      <c r="BPT30" s="103"/>
      <c r="BPU30" s="103"/>
      <c r="BPV30" s="103"/>
      <c r="BPW30" s="103"/>
      <c r="BPX30" s="103"/>
      <c r="BPY30" s="103"/>
      <c r="BPZ30" s="103"/>
      <c r="BQA30" s="103"/>
      <c r="BQB30" s="103"/>
      <c r="BQC30" s="103"/>
      <c r="BQD30" s="103"/>
      <c r="BQE30" s="103"/>
      <c r="BQF30" s="103"/>
      <c r="BQG30" s="103"/>
      <c r="BQH30" s="103"/>
      <c r="BQI30" s="103"/>
      <c r="BQJ30" s="103"/>
      <c r="BQK30" s="103"/>
      <c r="BQL30" s="103"/>
      <c r="BQM30" s="103"/>
      <c r="BQN30" s="103"/>
      <c r="BQO30" s="103"/>
      <c r="BQP30" s="103"/>
      <c r="BQQ30" s="103"/>
      <c r="BQR30" s="103"/>
      <c r="BQS30" s="103"/>
      <c r="BQT30" s="103"/>
      <c r="BQU30" s="103"/>
      <c r="BQV30" s="103"/>
      <c r="BQW30" s="103"/>
      <c r="BQX30" s="103"/>
      <c r="BQY30" s="103"/>
      <c r="BQZ30" s="103"/>
      <c r="BRA30" s="103"/>
      <c r="BRB30" s="103"/>
      <c r="BRC30" s="103"/>
      <c r="BRD30" s="103"/>
      <c r="BRE30" s="103"/>
      <c r="BRF30" s="103"/>
      <c r="BRG30" s="103"/>
      <c r="BRH30" s="103"/>
      <c r="BRI30" s="103"/>
      <c r="BRJ30" s="103"/>
      <c r="BRK30" s="103"/>
      <c r="BRL30" s="103"/>
      <c r="BRM30" s="103"/>
      <c r="BRN30" s="103"/>
      <c r="BRO30" s="103"/>
      <c r="BRP30" s="103"/>
      <c r="BRQ30" s="103"/>
      <c r="BRR30" s="103"/>
      <c r="BRS30" s="103"/>
      <c r="BRT30" s="103"/>
      <c r="BRU30" s="103"/>
      <c r="BRV30" s="103"/>
      <c r="BRW30" s="103"/>
      <c r="BRX30" s="103"/>
      <c r="BRY30" s="103"/>
      <c r="BRZ30" s="103"/>
      <c r="BSA30" s="103"/>
      <c r="BSB30" s="103"/>
      <c r="BSC30" s="103"/>
      <c r="BSD30" s="103"/>
      <c r="BSE30" s="103"/>
      <c r="BSF30" s="103"/>
      <c r="BSG30" s="103"/>
      <c r="BSH30" s="103"/>
      <c r="BSI30" s="103"/>
      <c r="BSJ30" s="103"/>
      <c r="BSK30" s="103"/>
      <c r="BSL30" s="103"/>
      <c r="BSM30" s="103"/>
      <c r="BSN30" s="103"/>
      <c r="BSO30" s="103"/>
      <c r="BSP30" s="103"/>
      <c r="BSQ30" s="103"/>
      <c r="BSR30" s="103"/>
      <c r="BSS30" s="103"/>
      <c r="BST30" s="103"/>
      <c r="BSU30" s="103"/>
      <c r="BSV30" s="103"/>
      <c r="BSW30" s="103"/>
      <c r="BSX30" s="103"/>
      <c r="BSY30" s="103"/>
      <c r="BSZ30" s="103"/>
      <c r="BTA30" s="103"/>
      <c r="BTB30" s="103"/>
      <c r="BTC30" s="103"/>
      <c r="BTD30" s="103"/>
      <c r="BTE30" s="103"/>
      <c r="BTF30" s="103"/>
      <c r="BTG30" s="103"/>
      <c r="BTH30" s="103"/>
      <c r="BTI30" s="103"/>
      <c r="BTJ30" s="103"/>
      <c r="BTK30" s="103"/>
      <c r="BTL30" s="103"/>
      <c r="BTM30" s="103"/>
      <c r="BTN30" s="103"/>
      <c r="BTO30" s="103"/>
      <c r="BTP30" s="103"/>
      <c r="BTQ30" s="103"/>
      <c r="BTR30" s="103"/>
      <c r="BTS30" s="103"/>
      <c r="BTT30" s="103"/>
      <c r="BTU30" s="103"/>
      <c r="BTV30" s="103"/>
      <c r="BTW30" s="103"/>
      <c r="BTX30" s="103"/>
      <c r="BTY30" s="103"/>
      <c r="BTZ30" s="103"/>
      <c r="BUA30" s="103"/>
      <c r="BUB30" s="103"/>
      <c r="BUC30" s="103"/>
      <c r="BUD30" s="103"/>
      <c r="BUE30" s="103"/>
      <c r="BUF30" s="103"/>
      <c r="BUG30" s="103"/>
      <c r="BUH30" s="103"/>
      <c r="BUI30" s="103"/>
      <c r="BUJ30" s="103"/>
      <c r="BUK30" s="103"/>
      <c r="BUL30" s="103"/>
      <c r="BUM30" s="103"/>
      <c r="BUN30" s="103"/>
      <c r="BUO30" s="103"/>
      <c r="BUP30" s="103"/>
      <c r="BUQ30" s="103"/>
      <c r="BUR30" s="103"/>
      <c r="BUS30" s="103"/>
      <c r="BUT30" s="103"/>
      <c r="BUU30" s="103"/>
      <c r="BUV30" s="103"/>
      <c r="BUW30" s="103"/>
      <c r="BUX30" s="103"/>
      <c r="BUY30" s="103"/>
      <c r="BUZ30" s="103"/>
      <c r="BVA30" s="103"/>
      <c r="BVB30" s="103"/>
      <c r="BVC30" s="103"/>
      <c r="BVD30" s="103"/>
      <c r="BVE30" s="103"/>
      <c r="BVF30" s="103"/>
      <c r="BVG30" s="103"/>
      <c r="BVH30" s="103"/>
      <c r="BVI30" s="103"/>
      <c r="BVJ30" s="103"/>
      <c r="BVK30" s="103"/>
      <c r="BVL30" s="103"/>
      <c r="BVM30" s="103"/>
      <c r="BVN30" s="103"/>
      <c r="BVO30" s="103"/>
      <c r="BVP30" s="103"/>
      <c r="BVQ30" s="103"/>
      <c r="BVR30" s="103"/>
      <c r="BVS30" s="103"/>
      <c r="BVT30" s="103"/>
      <c r="BVU30" s="103"/>
      <c r="BVV30" s="103"/>
      <c r="BVW30" s="103"/>
      <c r="BVX30" s="103"/>
      <c r="BVY30" s="103"/>
      <c r="BVZ30" s="103"/>
      <c r="BWA30" s="103"/>
      <c r="BWB30" s="103"/>
      <c r="BWC30" s="103"/>
      <c r="BWD30" s="103"/>
      <c r="BWE30" s="103"/>
      <c r="BWF30" s="103"/>
      <c r="BWG30" s="103"/>
      <c r="BWH30" s="103"/>
      <c r="BWI30" s="103"/>
      <c r="BWJ30" s="103"/>
      <c r="BWK30" s="103"/>
      <c r="BWL30" s="103"/>
      <c r="BWM30" s="103"/>
      <c r="BWN30" s="103"/>
      <c r="BWO30" s="103"/>
      <c r="BWP30" s="103"/>
      <c r="BWQ30" s="103"/>
      <c r="BWR30" s="103"/>
      <c r="BWS30" s="103"/>
      <c r="BWT30" s="103"/>
      <c r="BWU30" s="103"/>
      <c r="BWV30" s="103"/>
      <c r="BWW30" s="103"/>
      <c r="BWX30" s="103"/>
      <c r="BWY30" s="103"/>
      <c r="BWZ30" s="103"/>
      <c r="BXA30" s="103"/>
      <c r="BXB30" s="103"/>
      <c r="BXC30" s="103"/>
      <c r="BXD30" s="103"/>
      <c r="BXE30" s="103"/>
      <c r="BXF30" s="103"/>
      <c r="BXG30" s="103"/>
      <c r="BXH30" s="103"/>
      <c r="BXI30" s="103"/>
      <c r="BXJ30" s="103"/>
      <c r="BXK30" s="103"/>
      <c r="BXL30" s="103"/>
      <c r="BXM30" s="103"/>
      <c r="BXN30" s="103"/>
      <c r="BXO30" s="103"/>
      <c r="BXP30" s="103"/>
      <c r="BXQ30" s="103"/>
      <c r="BXR30" s="103"/>
      <c r="BXS30" s="103"/>
      <c r="BXT30" s="103"/>
      <c r="BXU30" s="103"/>
      <c r="BXV30" s="103"/>
      <c r="BXW30" s="103"/>
      <c r="BXX30" s="103"/>
      <c r="BXY30" s="103"/>
      <c r="BXZ30" s="103"/>
      <c r="BYA30" s="103"/>
      <c r="BYB30" s="103"/>
      <c r="BYC30" s="103"/>
      <c r="BYD30" s="103"/>
      <c r="BYE30" s="103"/>
      <c r="BYF30" s="103"/>
      <c r="BYG30" s="103"/>
      <c r="BYH30" s="103"/>
      <c r="BYI30" s="103"/>
      <c r="BYJ30" s="103"/>
      <c r="BYK30" s="103"/>
      <c r="BYL30" s="103"/>
      <c r="BYM30" s="103"/>
      <c r="BYN30" s="103"/>
      <c r="BYO30" s="103"/>
      <c r="BYP30" s="103"/>
      <c r="BYQ30" s="103"/>
      <c r="BYR30" s="103"/>
      <c r="BYS30" s="103"/>
      <c r="BYT30" s="103"/>
      <c r="BYU30" s="103"/>
      <c r="BYV30" s="103"/>
      <c r="BYW30" s="103"/>
      <c r="BYX30" s="103"/>
      <c r="BYY30" s="103"/>
      <c r="BYZ30" s="103"/>
      <c r="BZA30" s="103"/>
      <c r="BZB30" s="103"/>
      <c r="BZC30" s="103"/>
      <c r="BZD30" s="103"/>
      <c r="BZE30" s="103"/>
      <c r="BZF30" s="103"/>
      <c r="BZG30" s="103"/>
      <c r="BZH30" s="103"/>
      <c r="BZI30" s="103"/>
      <c r="BZJ30" s="103"/>
      <c r="BZK30" s="103"/>
      <c r="BZL30" s="103"/>
      <c r="BZM30" s="103"/>
      <c r="BZN30" s="103"/>
      <c r="BZO30" s="103"/>
      <c r="BZP30" s="103"/>
      <c r="BZQ30" s="103"/>
      <c r="BZR30" s="103"/>
      <c r="BZS30" s="103"/>
      <c r="BZT30" s="103"/>
      <c r="BZU30" s="103"/>
      <c r="BZV30" s="103"/>
      <c r="BZW30" s="103"/>
      <c r="BZX30" s="103"/>
      <c r="BZY30" s="103"/>
      <c r="BZZ30" s="103"/>
      <c r="CAA30" s="103"/>
      <c r="CAB30" s="103"/>
      <c r="CAC30" s="103"/>
      <c r="CAD30" s="103"/>
      <c r="CAE30" s="103"/>
      <c r="CAF30" s="103"/>
      <c r="CAG30" s="103"/>
      <c r="CAH30" s="103"/>
      <c r="CAI30" s="103"/>
      <c r="CAJ30" s="103"/>
      <c r="CAK30" s="103"/>
      <c r="CAL30" s="103"/>
      <c r="CAM30" s="103"/>
      <c r="CAN30" s="103"/>
      <c r="CAO30" s="103"/>
      <c r="CAP30" s="103"/>
      <c r="CAQ30" s="103"/>
      <c r="CAR30" s="103"/>
      <c r="CAS30" s="103"/>
      <c r="CAT30" s="103"/>
      <c r="CAU30" s="103"/>
      <c r="CAV30" s="103"/>
      <c r="CAW30" s="103"/>
      <c r="CAX30" s="103"/>
      <c r="CAY30" s="103"/>
      <c r="CAZ30" s="103"/>
      <c r="CBA30" s="103"/>
      <c r="CBB30" s="103"/>
      <c r="CBC30" s="103"/>
      <c r="CBD30" s="103"/>
      <c r="CBE30" s="103"/>
      <c r="CBF30" s="103"/>
      <c r="CBG30" s="103"/>
      <c r="CBH30" s="103"/>
      <c r="CBI30" s="103"/>
      <c r="CBJ30" s="103"/>
      <c r="CBK30" s="103"/>
      <c r="CBL30" s="103"/>
      <c r="CBM30" s="103"/>
      <c r="CBN30" s="103"/>
      <c r="CBO30" s="103"/>
      <c r="CBP30" s="103"/>
      <c r="CBQ30" s="103"/>
      <c r="CBR30" s="103"/>
      <c r="CBS30" s="103"/>
      <c r="CBT30" s="103"/>
      <c r="CBU30" s="103"/>
      <c r="CBV30" s="103"/>
      <c r="CBW30" s="103"/>
      <c r="CBX30" s="103"/>
      <c r="CBY30" s="103"/>
      <c r="CBZ30" s="103"/>
      <c r="CCA30" s="103"/>
      <c r="CCB30" s="103"/>
      <c r="CCC30" s="103"/>
      <c r="CCD30" s="103"/>
      <c r="CCE30" s="103"/>
      <c r="CCF30" s="103"/>
      <c r="CCG30" s="103"/>
      <c r="CCH30" s="103"/>
      <c r="CCI30" s="103"/>
      <c r="CCJ30" s="103"/>
      <c r="CCK30" s="103"/>
      <c r="CCL30" s="103"/>
      <c r="CCM30" s="103"/>
      <c r="CCN30" s="103"/>
      <c r="CCO30" s="103"/>
      <c r="CCP30" s="103"/>
      <c r="CCQ30" s="103"/>
      <c r="CCR30" s="103"/>
      <c r="CCS30" s="103"/>
      <c r="CCT30" s="103"/>
      <c r="CCU30" s="103"/>
      <c r="CCV30" s="103"/>
      <c r="CCW30" s="103"/>
      <c r="CCX30" s="103"/>
      <c r="CCY30" s="103"/>
      <c r="CCZ30" s="103"/>
      <c r="CDA30" s="103"/>
      <c r="CDB30" s="103"/>
      <c r="CDC30" s="103"/>
      <c r="CDD30" s="103"/>
      <c r="CDE30" s="103"/>
      <c r="CDF30" s="103"/>
      <c r="CDG30" s="103"/>
      <c r="CDH30" s="103"/>
      <c r="CDI30" s="103"/>
      <c r="CDJ30" s="103"/>
      <c r="CDK30" s="103"/>
      <c r="CDL30" s="103"/>
      <c r="CDM30" s="103"/>
      <c r="CDN30" s="103"/>
      <c r="CDO30" s="103"/>
      <c r="CDP30" s="103"/>
      <c r="CDQ30" s="103"/>
      <c r="CDR30" s="103"/>
      <c r="CDS30" s="103"/>
      <c r="CDT30" s="103"/>
      <c r="CDU30" s="103"/>
      <c r="CDV30" s="103"/>
      <c r="CDW30" s="103"/>
      <c r="CDX30" s="103"/>
      <c r="CDY30" s="103"/>
      <c r="CDZ30" s="103"/>
      <c r="CEA30" s="103"/>
      <c r="CEB30" s="103"/>
      <c r="CEC30" s="103"/>
      <c r="CED30" s="103"/>
      <c r="CEE30" s="103"/>
      <c r="CEF30" s="103"/>
      <c r="CEG30" s="103"/>
      <c r="CEH30" s="103"/>
      <c r="CEI30" s="103"/>
      <c r="CEJ30" s="103"/>
      <c r="CEK30" s="103"/>
      <c r="CEL30" s="103"/>
      <c r="CEM30" s="103"/>
      <c r="CEN30" s="103"/>
      <c r="CEO30" s="103"/>
      <c r="CEP30" s="103"/>
      <c r="CEQ30" s="103"/>
      <c r="CER30" s="103"/>
      <c r="CES30" s="103"/>
      <c r="CET30" s="103"/>
      <c r="CEU30" s="103"/>
      <c r="CEV30" s="103"/>
      <c r="CEW30" s="103"/>
      <c r="CEX30" s="103"/>
      <c r="CEY30" s="103"/>
      <c r="CEZ30" s="103"/>
      <c r="CFA30" s="103"/>
      <c r="CFB30" s="103"/>
      <c r="CFC30" s="103"/>
      <c r="CFD30" s="103"/>
      <c r="CFE30" s="103"/>
      <c r="CFF30" s="103"/>
      <c r="CFG30" s="103"/>
      <c r="CFH30" s="103"/>
      <c r="CFI30" s="103"/>
      <c r="CFJ30" s="103"/>
      <c r="CFK30" s="103"/>
      <c r="CFL30" s="103"/>
      <c r="CFM30" s="103"/>
      <c r="CFN30" s="103"/>
      <c r="CFO30" s="103"/>
      <c r="CFP30" s="103"/>
      <c r="CFQ30" s="103"/>
      <c r="CFR30" s="103"/>
      <c r="CFS30" s="103"/>
      <c r="CFT30" s="103"/>
      <c r="CFU30" s="103"/>
      <c r="CFV30" s="103"/>
      <c r="CFW30" s="103"/>
      <c r="CFX30" s="103"/>
      <c r="CFY30" s="103"/>
      <c r="CFZ30" s="103"/>
      <c r="CGA30" s="103"/>
      <c r="CGB30" s="103"/>
      <c r="CGC30" s="103"/>
      <c r="CGD30" s="103"/>
      <c r="CGE30" s="103"/>
      <c r="CGF30" s="103"/>
      <c r="CGG30" s="103"/>
      <c r="CGH30" s="103"/>
      <c r="CGI30" s="103"/>
      <c r="CGJ30" s="103"/>
      <c r="CGK30" s="103"/>
      <c r="CGL30" s="103"/>
      <c r="CGM30" s="103"/>
      <c r="CGN30" s="103"/>
      <c r="CGO30" s="103"/>
      <c r="CGP30" s="103"/>
      <c r="CGQ30" s="103"/>
      <c r="CGR30" s="103"/>
      <c r="CGS30" s="103"/>
      <c r="CGT30" s="103"/>
      <c r="CGU30" s="103"/>
      <c r="CGV30" s="103"/>
      <c r="CGW30" s="103"/>
      <c r="CGX30" s="103"/>
      <c r="CGY30" s="103"/>
      <c r="CGZ30" s="103"/>
      <c r="CHA30" s="103"/>
      <c r="CHB30" s="103"/>
      <c r="CHC30" s="103"/>
      <c r="CHD30" s="103"/>
      <c r="CHE30" s="103"/>
      <c r="CHF30" s="103"/>
      <c r="CHG30" s="103"/>
      <c r="CHH30" s="103"/>
      <c r="CHI30" s="103"/>
      <c r="CHJ30" s="103"/>
      <c r="CHK30" s="103"/>
      <c r="CHL30" s="103"/>
      <c r="CHM30" s="103"/>
      <c r="CHN30" s="103"/>
      <c r="CHO30" s="103"/>
      <c r="CHP30" s="103"/>
      <c r="CHQ30" s="103"/>
      <c r="CHR30" s="103"/>
      <c r="CHS30" s="103"/>
      <c r="CHT30" s="103"/>
      <c r="CHU30" s="103"/>
      <c r="CHV30" s="103"/>
      <c r="CHW30" s="103"/>
      <c r="CHX30" s="103"/>
      <c r="CHY30" s="103"/>
      <c r="CHZ30" s="103"/>
      <c r="CIA30" s="103"/>
      <c r="CIB30" s="103"/>
      <c r="CIC30" s="103"/>
      <c r="CID30" s="103"/>
      <c r="CIE30" s="103"/>
      <c r="CIF30" s="103"/>
      <c r="CIG30" s="103"/>
      <c r="CIH30" s="103"/>
      <c r="CII30" s="103"/>
      <c r="CIJ30" s="103"/>
      <c r="CIK30" s="103"/>
      <c r="CIL30" s="103"/>
      <c r="CIM30" s="103"/>
      <c r="CIN30" s="103"/>
      <c r="CIO30" s="103"/>
      <c r="CIP30" s="103"/>
      <c r="CIQ30" s="103"/>
      <c r="CIR30" s="103"/>
      <c r="CIS30" s="103"/>
      <c r="CIT30" s="103"/>
      <c r="CIU30" s="103"/>
      <c r="CIV30" s="103"/>
      <c r="CIW30" s="103"/>
      <c r="CIX30" s="103"/>
      <c r="CIY30" s="103"/>
      <c r="CIZ30" s="103"/>
      <c r="CJA30" s="103"/>
      <c r="CJB30" s="103"/>
      <c r="CJC30" s="103"/>
      <c r="CJD30" s="103"/>
      <c r="CJE30" s="103"/>
      <c r="CJF30" s="103"/>
      <c r="CJG30" s="103"/>
      <c r="CJH30" s="103"/>
      <c r="CJI30" s="103"/>
      <c r="CJJ30" s="103"/>
      <c r="CJK30" s="103"/>
      <c r="CJL30" s="103"/>
      <c r="CJM30" s="103"/>
      <c r="CJN30" s="103"/>
      <c r="CJO30" s="103"/>
      <c r="CJP30" s="103"/>
      <c r="CJQ30" s="103"/>
      <c r="CJR30" s="103"/>
      <c r="CJS30" s="103"/>
      <c r="CJT30" s="103"/>
      <c r="CJU30" s="103"/>
      <c r="CJV30" s="103"/>
      <c r="CJW30" s="103"/>
      <c r="CJX30" s="103"/>
      <c r="CJY30" s="103"/>
      <c r="CJZ30" s="103"/>
      <c r="CKA30" s="103"/>
      <c r="CKB30" s="103"/>
      <c r="CKC30" s="103"/>
      <c r="CKD30" s="103"/>
      <c r="CKE30" s="103"/>
      <c r="CKF30" s="103"/>
      <c r="CKG30" s="103"/>
      <c r="CKH30" s="103"/>
      <c r="CKI30" s="103"/>
      <c r="CKJ30" s="103"/>
      <c r="CKK30" s="103"/>
      <c r="CKL30" s="103"/>
      <c r="CKM30" s="103"/>
      <c r="CKN30" s="103"/>
      <c r="CKO30" s="103"/>
      <c r="CKP30" s="103"/>
      <c r="CKQ30" s="103"/>
      <c r="CKR30" s="103"/>
      <c r="CKS30" s="103"/>
      <c r="CKT30" s="103"/>
      <c r="CKU30" s="103"/>
      <c r="CKV30" s="103"/>
      <c r="CKW30" s="103"/>
      <c r="CKX30" s="103"/>
      <c r="CKY30" s="103"/>
      <c r="CKZ30" s="103"/>
      <c r="CLA30" s="103"/>
      <c r="CLB30" s="103"/>
      <c r="CLC30" s="103"/>
      <c r="CLD30" s="103"/>
      <c r="CLE30" s="103"/>
      <c r="CLF30" s="103"/>
      <c r="CLG30" s="103"/>
      <c r="CLH30" s="103"/>
      <c r="CLI30" s="103"/>
      <c r="CLJ30" s="103"/>
      <c r="CLK30" s="103"/>
      <c r="CLL30" s="103"/>
      <c r="CLM30" s="103"/>
      <c r="CLN30" s="103"/>
      <c r="CLO30" s="103"/>
      <c r="CLP30" s="103"/>
      <c r="CLQ30" s="103"/>
      <c r="CLR30" s="103"/>
      <c r="CLS30" s="103"/>
      <c r="CLT30" s="103"/>
      <c r="CLU30" s="103"/>
      <c r="CLV30" s="103"/>
      <c r="CLW30" s="103"/>
      <c r="CLX30" s="103"/>
      <c r="CLY30" s="103"/>
      <c r="CLZ30" s="103"/>
      <c r="CMA30" s="103"/>
      <c r="CMB30" s="103"/>
      <c r="CMC30" s="103"/>
      <c r="CMD30" s="103"/>
      <c r="CME30" s="103"/>
      <c r="CMF30" s="103"/>
      <c r="CMG30" s="103"/>
      <c r="CMH30" s="103"/>
      <c r="CMI30" s="103"/>
      <c r="CMJ30" s="103"/>
      <c r="CMK30" s="103"/>
      <c r="CML30" s="103"/>
      <c r="CMM30" s="103"/>
      <c r="CMN30" s="103"/>
      <c r="CMO30" s="103"/>
      <c r="CMP30" s="103"/>
      <c r="CMQ30" s="103"/>
      <c r="CMR30" s="103"/>
      <c r="CMS30" s="103"/>
      <c r="CMT30" s="103"/>
      <c r="CMU30" s="103"/>
      <c r="CMV30" s="103"/>
      <c r="CMW30" s="103"/>
      <c r="CMX30" s="103"/>
      <c r="CMY30" s="103"/>
      <c r="CMZ30" s="103"/>
      <c r="CNA30" s="103"/>
      <c r="CNB30" s="103"/>
      <c r="CNC30" s="103"/>
      <c r="CND30" s="103"/>
      <c r="CNE30" s="103"/>
      <c r="CNF30" s="103"/>
      <c r="CNG30" s="103"/>
      <c r="CNH30" s="103"/>
      <c r="CNI30" s="103"/>
      <c r="CNJ30" s="103"/>
      <c r="CNK30" s="103"/>
      <c r="CNL30" s="103"/>
      <c r="CNM30" s="103"/>
      <c r="CNN30" s="103"/>
      <c r="CNO30" s="103"/>
      <c r="CNP30" s="103"/>
      <c r="CNQ30" s="103"/>
      <c r="CNR30" s="103"/>
      <c r="CNS30" s="103"/>
      <c r="CNT30" s="103"/>
      <c r="CNU30" s="103"/>
      <c r="CNV30" s="103"/>
      <c r="CNW30" s="103"/>
      <c r="CNX30" s="103"/>
      <c r="CNY30" s="103"/>
      <c r="CNZ30" s="103"/>
      <c r="COA30" s="103"/>
      <c r="COB30" s="103"/>
      <c r="COC30" s="103"/>
      <c r="COD30" s="103"/>
      <c r="COE30" s="103"/>
      <c r="COF30" s="103"/>
      <c r="COG30" s="103"/>
      <c r="COH30" s="103"/>
      <c r="COI30" s="103"/>
      <c r="COJ30" s="103"/>
      <c r="COK30" s="103"/>
      <c r="COL30" s="103"/>
      <c r="COM30" s="103"/>
      <c r="CON30" s="103"/>
      <c r="COO30" s="103"/>
      <c r="COP30" s="103"/>
      <c r="COQ30" s="103"/>
      <c r="COR30" s="103"/>
      <c r="COS30" s="103"/>
      <c r="COT30" s="103"/>
      <c r="COU30" s="103"/>
      <c r="COV30" s="103"/>
      <c r="COW30" s="103"/>
      <c r="COX30" s="103"/>
      <c r="COY30" s="103"/>
      <c r="COZ30" s="103"/>
      <c r="CPA30" s="103"/>
      <c r="CPB30" s="103"/>
      <c r="CPC30" s="103"/>
      <c r="CPD30" s="103"/>
      <c r="CPE30" s="103"/>
      <c r="CPF30" s="103"/>
      <c r="CPG30" s="103"/>
      <c r="CPH30" s="103"/>
      <c r="CPI30" s="103"/>
      <c r="CPJ30" s="103"/>
      <c r="CPK30" s="103"/>
      <c r="CPL30" s="103"/>
      <c r="CPM30" s="103"/>
      <c r="CPN30" s="103"/>
      <c r="CPO30" s="103"/>
      <c r="CPP30" s="103"/>
      <c r="CPQ30" s="103"/>
      <c r="CPR30" s="103"/>
      <c r="CPS30" s="103"/>
      <c r="CPT30" s="103"/>
      <c r="CPU30" s="103"/>
      <c r="CPV30" s="103"/>
      <c r="CPW30" s="103"/>
      <c r="CPX30" s="103"/>
      <c r="CPY30" s="103"/>
      <c r="CPZ30" s="103"/>
      <c r="CQA30" s="103"/>
      <c r="CQB30" s="103"/>
      <c r="CQC30" s="103"/>
      <c r="CQD30" s="103"/>
      <c r="CQE30" s="103"/>
      <c r="CQF30" s="103"/>
      <c r="CQG30" s="103"/>
      <c r="CQH30" s="103"/>
      <c r="CQI30" s="103"/>
      <c r="CQJ30" s="103"/>
      <c r="CQK30" s="103"/>
      <c r="CQL30" s="103"/>
      <c r="CQM30" s="103"/>
      <c r="CQN30" s="103"/>
      <c r="CQO30" s="103"/>
      <c r="CQP30" s="103"/>
      <c r="CQQ30" s="103"/>
      <c r="CQR30" s="103"/>
      <c r="CQS30" s="103"/>
      <c r="CQT30" s="103"/>
      <c r="CQU30" s="103"/>
      <c r="CQV30" s="103"/>
      <c r="CQW30" s="103"/>
      <c r="CQX30" s="103"/>
      <c r="CQY30" s="103"/>
      <c r="CQZ30" s="103"/>
      <c r="CRA30" s="103"/>
      <c r="CRB30" s="103"/>
      <c r="CRC30" s="103"/>
      <c r="CRD30" s="103"/>
      <c r="CRE30" s="103"/>
      <c r="CRF30" s="103"/>
      <c r="CRG30" s="103"/>
      <c r="CRH30" s="103"/>
      <c r="CRI30" s="103"/>
      <c r="CRJ30" s="103"/>
      <c r="CRK30" s="103"/>
      <c r="CRL30" s="103"/>
      <c r="CRM30" s="103"/>
      <c r="CRN30" s="103"/>
      <c r="CRO30" s="103"/>
      <c r="CRP30" s="103"/>
      <c r="CRQ30" s="103"/>
      <c r="CRR30" s="103"/>
      <c r="CRS30" s="103"/>
      <c r="CRT30" s="103"/>
      <c r="CRU30" s="103"/>
      <c r="CRV30" s="103"/>
      <c r="CRW30" s="103"/>
      <c r="CRX30" s="103"/>
      <c r="CRY30" s="103"/>
      <c r="CRZ30" s="103"/>
      <c r="CSA30" s="103"/>
      <c r="CSB30" s="103"/>
      <c r="CSC30" s="103"/>
      <c r="CSD30" s="103"/>
      <c r="CSE30" s="103"/>
      <c r="CSF30" s="103"/>
      <c r="CSG30" s="103"/>
      <c r="CSH30" s="103"/>
      <c r="CSI30" s="103"/>
      <c r="CSJ30" s="103"/>
      <c r="CSK30" s="103"/>
      <c r="CSL30" s="103"/>
      <c r="CSM30" s="103"/>
      <c r="CSN30" s="103"/>
      <c r="CSO30" s="103"/>
      <c r="CSP30" s="103"/>
      <c r="CSQ30" s="103"/>
      <c r="CSR30" s="103"/>
      <c r="CSS30" s="103"/>
      <c r="CST30" s="103"/>
      <c r="CSU30" s="103"/>
      <c r="CSV30" s="103"/>
      <c r="CSW30" s="103"/>
      <c r="CSX30" s="103"/>
      <c r="CSY30" s="103"/>
      <c r="CSZ30" s="103"/>
      <c r="CTA30" s="103"/>
      <c r="CTB30" s="103"/>
      <c r="CTC30" s="103"/>
      <c r="CTD30" s="103"/>
      <c r="CTE30" s="103"/>
      <c r="CTF30" s="103"/>
      <c r="CTG30" s="103"/>
      <c r="CTH30" s="103"/>
      <c r="CTI30" s="103"/>
      <c r="CTJ30" s="103"/>
      <c r="CTK30" s="103"/>
      <c r="CTL30" s="103"/>
      <c r="CTM30" s="103"/>
      <c r="CTN30" s="103"/>
      <c r="CTO30" s="103"/>
      <c r="CTP30" s="103"/>
      <c r="CTQ30" s="103"/>
      <c r="CTR30" s="103"/>
      <c r="CTS30" s="103"/>
      <c r="CTT30" s="103"/>
      <c r="CTU30" s="103"/>
      <c r="CTV30" s="103"/>
      <c r="CTW30" s="103"/>
      <c r="CTX30" s="103"/>
      <c r="CTY30" s="103"/>
      <c r="CTZ30" s="103"/>
      <c r="CUA30" s="103"/>
      <c r="CUB30" s="103"/>
      <c r="CUC30" s="103"/>
      <c r="CUD30" s="103"/>
      <c r="CUE30" s="103"/>
      <c r="CUF30" s="103"/>
      <c r="CUG30" s="103"/>
      <c r="CUH30" s="103"/>
      <c r="CUI30" s="103"/>
      <c r="CUJ30" s="103"/>
      <c r="CUK30" s="103"/>
      <c r="CUL30" s="103"/>
      <c r="CUM30" s="103"/>
      <c r="CUN30" s="103"/>
      <c r="CUO30" s="103"/>
      <c r="CUP30" s="103"/>
      <c r="CUQ30" s="103"/>
      <c r="CUR30" s="103"/>
      <c r="CUS30" s="103"/>
      <c r="CUT30" s="103"/>
      <c r="CUU30" s="103"/>
      <c r="CUV30" s="103"/>
      <c r="CUW30" s="103"/>
      <c r="CUX30" s="103"/>
      <c r="CUY30" s="103"/>
      <c r="CUZ30" s="103"/>
      <c r="CVA30" s="103"/>
      <c r="CVB30" s="103"/>
      <c r="CVC30" s="103"/>
      <c r="CVD30" s="103"/>
      <c r="CVE30" s="103"/>
      <c r="CVF30" s="103"/>
      <c r="CVG30" s="103"/>
      <c r="CVH30" s="103"/>
      <c r="CVI30" s="103"/>
      <c r="CVJ30" s="103"/>
      <c r="CVK30" s="103"/>
      <c r="CVL30" s="103"/>
      <c r="CVM30" s="103"/>
      <c r="CVN30" s="103"/>
      <c r="CVO30" s="103"/>
      <c r="CVP30" s="103"/>
      <c r="CVQ30" s="103"/>
      <c r="CVR30" s="103"/>
      <c r="CVS30" s="103"/>
      <c r="CVT30" s="103"/>
      <c r="CVU30" s="103"/>
      <c r="CVV30" s="103"/>
      <c r="CVW30" s="103"/>
      <c r="CVX30" s="103"/>
      <c r="CVY30" s="103"/>
      <c r="CVZ30" s="103"/>
      <c r="CWA30" s="103"/>
      <c r="CWB30" s="103"/>
      <c r="CWC30" s="103"/>
      <c r="CWD30" s="103"/>
      <c r="CWE30" s="103"/>
      <c r="CWF30" s="103"/>
      <c r="CWG30" s="103"/>
      <c r="CWH30" s="103"/>
      <c r="CWI30" s="103"/>
      <c r="CWJ30" s="103"/>
      <c r="CWK30" s="103"/>
      <c r="CWL30" s="103"/>
      <c r="CWM30" s="103"/>
      <c r="CWN30" s="103"/>
      <c r="CWO30" s="103"/>
      <c r="CWP30" s="103"/>
      <c r="CWQ30" s="103"/>
      <c r="CWR30" s="103"/>
      <c r="CWS30" s="103"/>
      <c r="CWT30" s="103"/>
      <c r="CWU30" s="103"/>
      <c r="CWV30" s="103"/>
      <c r="CWW30" s="103"/>
      <c r="CWX30" s="103"/>
      <c r="CWY30" s="103"/>
      <c r="CWZ30" s="103"/>
      <c r="CXA30" s="103"/>
      <c r="CXB30" s="103"/>
      <c r="CXC30" s="103"/>
      <c r="CXD30" s="103"/>
      <c r="CXE30" s="103"/>
      <c r="CXF30" s="103"/>
      <c r="CXG30" s="103"/>
      <c r="CXH30" s="103"/>
      <c r="CXI30" s="103"/>
      <c r="CXJ30" s="103"/>
      <c r="CXK30" s="103"/>
      <c r="CXL30" s="103"/>
      <c r="CXM30" s="103"/>
      <c r="CXN30" s="103"/>
      <c r="CXO30" s="103"/>
      <c r="CXP30" s="103"/>
      <c r="CXQ30" s="103"/>
      <c r="CXR30" s="103"/>
      <c r="CXS30" s="103"/>
      <c r="CXT30" s="103"/>
      <c r="CXU30" s="103"/>
      <c r="CXV30" s="103"/>
      <c r="CXW30" s="103"/>
      <c r="CXX30" s="103"/>
      <c r="CXY30" s="103"/>
      <c r="CXZ30" s="103"/>
      <c r="CYA30" s="103"/>
      <c r="CYB30" s="103"/>
      <c r="CYC30" s="103"/>
      <c r="CYD30" s="103"/>
      <c r="CYE30" s="103"/>
      <c r="CYF30" s="103"/>
      <c r="CYG30" s="103"/>
      <c r="CYH30" s="103"/>
      <c r="CYI30" s="103"/>
      <c r="CYJ30" s="103"/>
      <c r="CYK30" s="103"/>
      <c r="CYL30" s="103"/>
      <c r="CYM30" s="103"/>
      <c r="CYN30" s="103"/>
      <c r="CYO30" s="103"/>
      <c r="CYP30" s="103"/>
      <c r="CYQ30" s="103"/>
      <c r="CYR30" s="103"/>
      <c r="CYS30" s="103"/>
      <c r="CYT30" s="103"/>
      <c r="CYU30" s="103"/>
      <c r="CYV30" s="103"/>
      <c r="CYW30" s="103"/>
      <c r="CYX30" s="103"/>
      <c r="CYY30" s="103"/>
      <c r="CYZ30" s="103"/>
      <c r="CZA30" s="103"/>
      <c r="CZB30" s="103"/>
      <c r="CZC30" s="103"/>
      <c r="CZD30" s="103"/>
      <c r="CZE30" s="103"/>
      <c r="CZF30" s="103"/>
      <c r="CZG30" s="103"/>
      <c r="CZH30" s="103"/>
      <c r="CZI30" s="103"/>
      <c r="CZJ30" s="103"/>
      <c r="CZK30" s="103"/>
      <c r="CZL30" s="103"/>
      <c r="CZM30" s="103"/>
      <c r="CZN30" s="103"/>
      <c r="CZO30" s="103"/>
      <c r="CZP30" s="103"/>
      <c r="CZQ30" s="103"/>
      <c r="CZR30" s="103"/>
      <c r="CZS30" s="103"/>
      <c r="CZT30" s="103"/>
      <c r="CZU30" s="103"/>
      <c r="CZV30" s="103"/>
      <c r="CZW30" s="103"/>
      <c r="CZX30" s="103"/>
      <c r="CZY30" s="103"/>
      <c r="CZZ30" s="103"/>
      <c r="DAA30" s="103"/>
      <c r="DAB30" s="103"/>
      <c r="DAC30" s="103"/>
      <c r="DAD30" s="103"/>
      <c r="DAE30" s="103"/>
      <c r="DAF30" s="103"/>
      <c r="DAG30" s="103"/>
      <c r="DAH30" s="103"/>
      <c r="DAI30" s="103"/>
      <c r="DAJ30" s="103"/>
      <c r="DAK30" s="103"/>
      <c r="DAL30" s="103"/>
      <c r="DAM30" s="103"/>
      <c r="DAN30" s="103"/>
      <c r="DAO30" s="103"/>
      <c r="DAP30" s="103"/>
      <c r="DAQ30" s="103"/>
      <c r="DAR30" s="103"/>
      <c r="DAS30" s="103"/>
      <c r="DAT30" s="103"/>
      <c r="DAU30" s="103"/>
      <c r="DAV30" s="103"/>
      <c r="DAW30" s="103"/>
      <c r="DAX30" s="103"/>
      <c r="DAY30" s="103"/>
      <c r="DAZ30" s="103"/>
      <c r="DBA30" s="103"/>
      <c r="DBB30" s="103"/>
      <c r="DBC30" s="103"/>
      <c r="DBD30" s="103"/>
      <c r="DBE30" s="103"/>
      <c r="DBF30" s="103"/>
      <c r="DBG30" s="103"/>
      <c r="DBH30" s="103"/>
      <c r="DBI30" s="103"/>
      <c r="DBJ30" s="103"/>
      <c r="DBK30" s="103"/>
      <c r="DBL30" s="103"/>
      <c r="DBM30" s="103"/>
      <c r="DBN30" s="103"/>
      <c r="DBO30" s="103"/>
      <c r="DBP30" s="103"/>
      <c r="DBQ30" s="103"/>
      <c r="DBR30" s="103"/>
      <c r="DBS30" s="103"/>
      <c r="DBT30" s="103"/>
      <c r="DBU30" s="103"/>
      <c r="DBV30" s="103"/>
      <c r="DBW30" s="103"/>
      <c r="DBX30" s="103"/>
      <c r="DBY30" s="103"/>
      <c r="DBZ30" s="103"/>
      <c r="DCA30" s="103"/>
      <c r="DCB30" s="103"/>
      <c r="DCC30" s="103"/>
      <c r="DCD30" s="103"/>
      <c r="DCE30" s="103"/>
      <c r="DCF30" s="103"/>
      <c r="DCG30" s="103"/>
      <c r="DCH30" s="103"/>
      <c r="DCI30" s="103"/>
      <c r="DCJ30" s="103"/>
      <c r="DCK30" s="103"/>
      <c r="DCL30" s="103"/>
      <c r="DCM30" s="103"/>
      <c r="DCN30" s="103"/>
      <c r="DCO30" s="103"/>
      <c r="DCP30" s="103"/>
      <c r="DCQ30" s="103"/>
      <c r="DCR30" s="103"/>
      <c r="DCS30" s="103"/>
      <c r="DCT30" s="103"/>
      <c r="DCU30" s="103"/>
      <c r="DCV30" s="103"/>
      <c r="DCW30" s="103"/>
      <c r="DCX30" s="103"/>
      <c r="DCY30" s="103"/>
      <c r="DCZ30" s="103"/>
      <c r="DDA30" s="103"/>
      <c r="DDB30" s="103"/>
      <c r="DDC30" s="103"/>
      <c r="DDD30" s="103"/>
      <c r="DDE30" s="103"/>
      <c r="DDF30" s="103"/>
      <c r="DDG30" s="103"/>
      <c r="DDH30" s="103"/>
      <c r="DDI30" s="103"/>
      <c r="DDJ30" s="103"/>
      <c r="DDK30" s="103"/>
      <c r="DDL30" s="103"/>
      <c r="DDM30" s="103"/>
      <c r="DDN30" s="103"/>
      <c r="DDO30" s="103"/>
      <c r="DDP30" s="103"/>
      <c r="DDQ30" s="103"/>
      <c r="DDR30" s="103"/>
      <c r="DDS30" s="103"/>
      <c r="DDT30" s="103"/>
      <c r="DDU30" s="103"/>
      <c r="DDV30" s="103"/>
      <c r="DDW30" s="103"/>
      <c r="DDX30" s="103"/>
      <c r="DDY30" s="103"/>
      <c r="DDZ30" s="103"/>
      <c r="DEA30" s="103"/>
      <c r="DEB30" s="103"/>
      <c r="DEC30" s="103"/>
      <c r="DED30" s="103"/>
      <c r="DEE30" s="103"/>
      <c r="DEF30" s="103"/>
      <c r="DEG30" s="103"/>
      <c r="DEH30" s="103"/>
      <c r="DEI30" s="103"/>
      <c r="DEJ30" s="103"/>
      <c r="DEK30" s="103"/>
      <c r="DEL30" s="103"/>
      <c r="DEM30" s="103"/>
      <c r="DEN30" s="103"/>
      <c r="DEO30" s="103"/>
      <c r="DEP30" s="103"/>
      <c r="DEQ30" s="103"/>
      <c r="DER30" s="103"/>
      <c r="DES30" s="103"/>
      <c r="DET30" s="103"/>
      <c r="DEU30" s="103"/>
      <c r="DEV30" s="103"/>
      <c r="DEW30" s="103"/>
      <c r="DEX30" s="103"/>
      <c r="DEY30" s="103"/>
      <c r="DEZ30" s="103"/>
      <c r="DFA30" s="103"/>
      <c r="DFB30" s="103"/>
      <c r="DFC30" s="103"/>
      <c r="DFD30" s="103"/>
      <c r="DFE30" s="103"/>
      <c r="DFF30" s="103"/>
      <c r="DFG30" s="103"/>
      <c r="DFH30" s="103"/>
      <c r="DFI30" s="103"/>
      <c r="DFJ30" s="103"/>
      <c r="DFK30" s="103"/>
      <c r="DFL30" s="103"/>
      <c r="DFM30" s="103"/>
      <c r="DFN30" s="103"/>
      <c r="DFO30" s="103"/>
      <c r="DFP30" s="103"/>
      <c r="DFQ30" s="103"/>
      <c r="DFR30" s="103"/>
      <c r="DFS30" s="103"/>
      <c r="DFT30" s="103"/>
      <c r="DFU30" s="103"/>
      <c r="DFV30" s="103"/>
      <c r="DFW30" s="103"/>
      <c r="DFX30" s="103"/>
      <c r="DFY30" s="103"/>
      <c r="DFZ30" s="103"/>
      <c r="DGA30" s="103"/>
      <c r="DGB30" s="103"/>
      <c r="DGC30" s="103"/>
      <c r="DGD30" s="103"/>
      <c r="DGE30" s="103"/>
      <c r="DGF30" s="103"/>
      <c r="DGG30" s="103"/>
      <c r="DGH30" s="103"/>
      <c r="DGI30" s="103"/>
      <c r="DGJ30" s="103"/>
      <c r="DGK30" s="103"/>
      <c r="DGL30" s="103"/>
      <c r="DGM30" s="103"/>
      <c r="DGN30" s="103"/>
      <c r="DGO30" s="103"/>
      <c r="DGP30" s="103"/>
      <c r="DGQ30" s="103"/>
      <c r="DGR30" s="103"/>
      <c r="DGS30" s="103"/>
      <c r="DGT30" s="103"/>
      <c r="DGU30" s="103"/>
      <c r="DGV30" s="103"/>
      <c r="DGW30" s="103"/>
      <c r="DGX30" s="103"/>
      <c r="DGY30" s="103"/>
      <c r="DGZ30" s="103"/>
      <c r="DHA30" s="103"/>
      <c r="DHB30" s="103"/>
      <c r="DHC30" s="103"/>
      <c r="DHD30" s="103"/>
      <c r="DHE30" s="103"/>
      <c r="DHF30" s="103"/>
      <c r="DHG30" s="103"/>
      <c r="DHH30" s="103"/>
      <c r="DHI30" s="103"/>
      <c r="DHJ30" s="103"/>
      <c r="DHK30" s="103"/>
      <c r="DHL30" s="103"/>
      <c r="DHM30" s="103"/>
      <c r="DHN30" s="103"/>
      <c r="DHO30" s="103"/>
      <c r="DHP30" s="103"/>
      <c r="DHQ30" s="103"/>
      <c r="DHR30" s="103"/>
      <c r="DHS30" s="103"/>
      <c r="DHT30" s="103"/>
      <c r="DHU30" s="103"/>
      <c r="DHV30" s="103"/>
      <c r="DHW30" s="103"/>
      <c r="DHX30" s="103"/>
      <c r="DHY30" s="103"/>
      <c r="DHZ30" s="103"/>
      <c r="DIA30" s="103"/>
      <c r="DIB30" s="103"/>
      <c r="DIC30" s="103"/>
      <c r="DID30" s="103"/>
      <c r="DIE30" s="103"/>
      <c r="DIF30" s="103"/>
      <c r="DIG30" s="103"/>
      <c r="DIH30" s="103"/>
      <c r="DII30" s="103"/>
      <c r="DIJ30" s="103"/>
      <c r="DIK30" s="103"/>
      <c r="DIL30" s="103"/>
      <c r="DIM30" s="103"/>
      <c r="DIN30" s="103"/>
      <c r="DIO30" s="103"/>
      <c r="DIP30" s="103"/>
      <c r="DIQ30" s="103"/>
      <c r="DIR30" s="103"/>
      <c r="DIS30" s="103"/>
      <c r="DIT30" s="103"/>
      <c r="DIU30" s="103"/>
      <c r="DIV30" s="103"/>
      <c r="DIW30" s="103"/>
      <c r="DIX30" s="103"/>
      <c r="DIY30" s="103"/>
      <c r="DIZ30" s="103"/>
      <c r="DJA30" s="103"/>
      <c r="DJB30" s="103"/>
      <c r="DJC30" s="103"/>
      <c r="DJD30" s="103"/>
      <c r="DJE30" s="103"/>
      <c r="DJF30" s="103"/>
      <c r="DJG30" s="103"/>
      <c r="DJH30" s="103"/>
      <c r="DJI30" s="103"/>
      <c r="DJJ30" s="103"/>
      <c r="DJK30" s="103"/>
      <c r="DJL30" s="103"/>
      <c r="DJM30" s="103"/>
      <c r="DJN30" s="103"/>
      <c r="DJO30" s="103"/>
      <c r="DJP30" s="103"/>
      <c r="DJQ30" s="103"/>
      <c r="DJR30" s="103"/>
      <c r="DJS30" s="103"/>
      <c r="DJT30" s="103"/>
      <c r="DJU30" s="103"/>
      <c r="DJV30" s="103"/>
      <c r="DJW30" s="103"/>
      <c r="DJX30" s="103"/>
      <c r="DJY30" s="103"/>
      <c r="DJZ30" s="103"/>
      <c r="DKA30" s="103"/>
      <c r="DKB30" s="103"/>
      <c r="DKC30" s="103"/>
      <c r="DKD30" s="103"/>
      <c r="DKE30" s="103"/>
      <c r="DKF30" s="103"/>
      <c r="DKG30" s="103"/>
      <c r="DKH30" s="103"/>
      <c r="DKI30" s="103"/>
      <c r="DKJ30" s="103"/>
      <c r="DKK30" s="103"/>
      <c r="DKL30" s="103"/>
      <c r="DKM30" s="103"/>
      <c r="DKN30" s="103"/>
      <c r="DKO30" s="103"/>
      <c r="DKP30" s="103"/>
      <c r="DKQ30" s="103"/>
      <c r="DKR30" s="103"/>
      <c r="DKS30" s="103"/>
      <c r="DKT30" s="103"/>
      <c r="DKU30" s="103"/>
      <c r="DKV30" s="103"/>
      <c r="DKW30" s="103"/>
      <c r="DKX30" s="103"/>
      <c r="DKY30" s="103"/>
      <c r="DKZ30" s="103"/>
      <c r="DLA30" s="103"/>
      <c r="DLB30" s="103"/>
      <c r="DLC30" s="103"/>
      <c r="DLD30" s="103"/>
      <c r="DLE30" s="103"/>
      <c r="DLF30" s="103"/>
      <c r="DLG30" s="103"/>
      <c r="DLH30" s="103"/>
      <c r="DLI30" s="103"/>
      <c r="DLJ30" s="103"/>
      <c r="DLK30" s="103"/>
      <c r="DLL30" s="103"/>
      <c r="DLM30" s="103"/>
      <c r="DLN30" s="103"/>
      <c r="DLO30" s="103"/>
      <c r="DLP30" s="103"/>
      <c r="DLQ30" s="103"/>
      <c r="DLR30" s="103"/>
      <c r="DLS30" s="103"/>
      <c r="DLT30" s="103"/>
      <c r="DLU30" s="103"/>
      <c r="DLV30" s="103"/>
      <c r="DLW30" s="103"/>
      <c r="DLX30" s="103"/>
      <c r="DLY30" s="103"/>
      <c r="DLZ30" s="103"/>
      <c r="DMA30" s="103"/>
      <c r="DMB30" s="103"/>
      <c r="DMC30" s="103"/>
      <c r="DMD30" s="103"/>
      <c r="DME30" s="103"/>
      <c r="DMF30" s="103"/>
      <c r="DMG30" s="103"/>
      <c r="DMH30" s="103"/>
      <c r="DMI30" s="103"/>
      <c r="DMJ30" s="103"/>
      <c r="DMK30" s="103"/>
      <c r="DML30" s="103"/>
      <c r="DMM30" s="103"/>
      <c r="DMN30" s="103"/>
      <c r="DMO30" s="103"/>
      <c r="DMP30" s="103"/>
      <c r="DMQ30" s="103"/>
      <c r="DMR30" s="103"/>
      <c r="DMS30" s="103"/>
      <c r="DMT30" s="103"/>
      <c r="DMU30" s="103"/>
      <c r="DMV30" s="103"/>
      <c r="DMW30" s="103"/>
      <c r="DMX30" s="103"/>
      <c r="DMY30" s="103"/>
      <c r="DMZ30" s="103"/>
      <c r="DNA30" s="103"/>
      <c r="DNB30" s="103"/>
      <c r="DNC30" s="103"/>
      <c r="DND30" s="103"/>
      <c r="DNE30" s="103"/>
      <c r="DNF30" s="103"/>
      <c r="DNG30" s="103"/>
      <c r="DNH30" s="103"/>
      <c r="DNI30" s="103"/>
      <c r="DNJ30" s="103"/>
      <c r="DNK30" s="103"/>
      <c r="DNL30" s="103"/>
      <c r="DNM30" s="103"/>
      <c r="DNN30" s="103"/>
      <c r="DNO30" s="103"/>
      <c r="DNP30" s="103"/>
      <c r="DNQ30" s="103"/>
      <c r="DNR30" s="103"/>
      <c r="DNS30" s="103"/>
      <c r="DNT30" s="103"/>
      <c r="DNU30" s="103"/>
      <c r="DNV30" s="103"/>
      <c r="DNW30" s="103"/>
      <c r="DNX30" s="103"/>
      <c r="DNY30" s="103"/>
      <c r="DNZ30" s="103"/>
      <c r="DOA30" s="103"/>
      <c r="DOB30" s="103"/>
      <c r="DOC30" s="103"/>
      <c r="DOD30" s="103"/>
      <c r="DOE30" s="103"/>
      <c r="DOF30" s="103"/>
      <c r="DOG30" s="103"/>
      <c r="DOH30" s="103"/>
      <c r="DOI30" s="103"/>
      <c r="DOJ30" s="103"/>
      <c r="DOK30" s="103"/>
      <c r="DOL30" s="103"/>
      <c r="DOM30" s="103"/>
      <c r="DON30" s="103"/>
      <c r="DOO30" s="103"/>
      <c r="DOP30" s="103"/>
      <c r="DOQ30" s="103"/>
      <c r="DOR30" s="103"/>
      <c r="DOS30" s="103"/>
      <c r="DOT30" s="103"/>
      <c r="DOU30" s="103"/>
      <c r="DOV30" s="103"/>
      <c r="DOW30" s="103"/>
      <c r="DOX30" s="103"/>
      <c r="DOY30" s="103"/>
      <c r="DOZ30" s="103"/>
      <c r="DPA30" s="103"/>
      <c r="DPB30" s="103"/>
      <c r="DPC30" s="103"/>
      <c r="DPD30" s="103"/>
      <c r="DPE30" s="103"/>
      <c r="DPF30" s="103"/>
      <c r="DPG30" s="103"/>
      <c r="DPH30" s="103"/>
      <c r="DPI30" s="103"/>
      <c r="DPJ30" s="103"/>
      <c r="DPK30" s="103"/>
      <c r="DPL30" s="103"/>
      <c r="DPM30" s="103"/>
      <c r="DPN30" s="103"/>
      <c r="DPO30" s="103"/>
      <c r="DPP30" s="103"/>
      <c r="DPQ30" s="103"/>
      <c r="DPR30" s="103"/>
      <c r="DPS30" s="103"/>
      <c r="DPT30" s="103"/>
      <c r="DPU30" s="103"/>
      <c r="DPV30" s="103"/>
      <c r="DPW30" s="103"/>
      <c r="DPX30" s="103"/>
      <c r="DPY30" s="103"/>
      <c r="DPZ30" s="103"/>
      <c r="DQA30" s="103"/>
      <c r="DQB30" s="103"/>
      <c r="DQC30" s="103"/>
      <c r="DQD30" s="103"/>
      <c r="DQE30" s="103"/>
      <c r="DQF30" s="103"/>
      <c r="DQG30" s="103"/>
      <c r="DQH30" s="103"/>
      <c r="DQI30" s="103"/>
      <c r="DQJ30" s="103"/>
      <c r="DQK30" s="103"/>
      <c r="DQL30" s="103"/>
      <c r="DQM30" s="103"/>
      <c r="DQN30" s="103"/>
      <c r="DQO30" s="103"/>
      <c r="DQP30" s="103"/>
      <c r="DQQ30" s="103"/>
      <c r="DQR30" s="103"/>
      <c r="DQS30" s="103"/>
      <c r="DQT30" s="103"/>
      <c r="DQU30" s="103"/>
      <c r="DQV30" s="103"/>
      <c r="DQW30" s="103"/>
      <c r="DQX30" s="103"/>
      <c r="DQY30" s="103"/>
      <c r="DQZ30" s="103"/>
      <c r="DRA30" s="103"/>
      <c r="DRB30" s="103"/>
      <c r="DRC30" s="103"/>
      <c r="DRD30" s="103"/>
      <c r="DRE30" s="103"/>
      <c r="DRF30" s="103"/>
      <c r="DRG30" s="103"/>
      <c r="DRH30" s="103"/>
      <c r="DRI30" s="103"/>
      <c r="DRJ30" s="103"/>
      <c r="DRK30" s="103"/>
      <c r="DRL30" s="103"/>
      <c r="DRM30" s="103"/>
      <c r="DRN30" s="103"/>
      <c r="DRO30" s="103"/>
      <c r="DRP30" s="103"/>
      <c r="DRQ30" s="103"/>
      <c r="DRR30" s="103"/>
      <c r="DRS30" s="103"/>
      <c r="DRT30" s="103"/>
      <c r="DRU30" s="103"/>
      <c r="DRV30" s="103"/>
      <c r="DRW30" s="103"/>
      <c r="DRX30" s="103"/>
      <c r="DRY30" s="103"/>
      <c r="DRZ30" s="103"/>
      <c r="DSA30" s="103"/>
      <c r="DSB30" s="103"/>
      <c r="DSC30" s="103"/>
      <c r="DSD30" s="103"/>
      <c r="DSE30" s="103"/>
      <c r="DSF30" s="103"/>
      <c r="DSG30" s="103"/>
      <c r="DSH30" s="103"/>
      <c r="DSI30" s="103"/>
      <c r="DSJ30" s="103"/>
      <c r="DSK30" s="103"/>
      <c r="DSL30" s="103"/>
      <c r="DSM30" s="103"/>
      <c r="DSN30" s="103"/>
      <c r="DSO30" s="103"/>
      <c r="DSP30" s="103"/>
      <c r="DSQ30" s="103"/>
      <c r="DSR30" s="103"/>
      <c r="DSS30" s="103"/>
      <c r="DST30" s="103"/>
      <c r="DSU30" s="103"/>
      <c r="DSV30" s="103"/>
      <c r="DSW30" s="103"/>
      <c r="DSX30" s="103"/>
      <c r="DSY30" s="103"/>
      <c r="DSZ30" s="103"/>
      <c r="DTA30" s="103"/>
      <c r="DTB30" s="103"/>
      <c r="DTC30" s="103"/>
      <c r="DTD30" s="103"/>
      <c r="DTE30" s="103"/>
      <c r="DTF30" s="103"/>
      <c r="DTG30" s="103"/>
      <c r="DTH30" s="103"/>
      <c r="DTI30" s="103"/>
      <c r="DTJ30" s="103"/>
      <c r="DTK30" s="103"/>
      <c r="DTL30" s="103"/>
      <c r="DTM30" s="103"/>
      <c r="DTN30" s="103"/>
      <c r="DTO30" s="103"/>
      <c r="DTP30" s="103"/>
      <c r="DTQ30" s="103"/>
      <c r="DTR30" s="103"/>
      <c r="DTS30" s="103"/>
      <c r="DTT30" s="103"/>
      <c r="DTU30" s="103"/>
      <c r="DTV30" s="103"/>
      <c r="DTW30" s="103"/>
      <c r="DTX30" s="103"/>
      <c r="DTY30" s="103"/>
      <c r="DTZ30" s="103"/>
      <c r="DUA30" s="103"/>
      <c r="DUB30" s="103"/>
      <c r="DUC30" s="103"/>
      <c r="DUD30" s="103"/>
      <c r="DUE30" s="103"/>
      <c r="DUF30" s="103"/>
      <c r="DUG30" s="103"/>
      <c r="DUH30" s="103"/>
      <c r="DUI30" s="103"/>
      <c r="DUJ30" s="103"/>
      <c r="DUK30" s="103"/>
      <c r="DUL30" s="103"/>
      <c r="DUM30" s="103"/>
      <c r="DUN30" s="103"/>
      <c r="DUO30" s="103"/>
      <c r="DUP30" s="103"/>
      <c r="DUQ30" s="103"/>
      <c r="DUR30" s="103"/>
      <c r="DUS30" s="103"/>
      <c r="DUT30" s="103"/>
      <c r="DUU30" s="103"/>
      <c r="DUV30" s="103"/>
      <c r="DUW30" s="103"/>
      <c r="DUX30" s="103"/>
      <c r="DUY30" s="103"/>
      <c r="DUZ30" s="103"/>
      <c r="DVA30" s="103"/>
      <c r="DVB30" s="103"/>
      <c r="DVC30" s="103"/>
      <c r="DVD30" s="103"/>
      <c r="DVE30" s="103"/>
      <c r="DVF30" s="103"/>
      <c r="DVG30" s="103"/>
      <c r="DVH30" s="103"/>
      <c r="DVI30" s="103"/>
      <c r="DVJ30" s="103"/>
      <c r="DVK30" s="103"/>
      <c r="DVL30" s="103"/>
      <c r="DVM30" s="103"/>
      <c r="DVN30" s="103"/>
      <c r="DVO30" s="103"/>
      <c r="DVP30" s="103"/>
      <c r="DVQ30" s="103"/>
      <c r="DVR30" s="103"/>
      <c r="DVS30" s="103"/>
      <c r="DVT30" s="103"/>
      <c r="DVU30" s="103"/>
      <c r="DVV30" s="103"/>
      <c r="DVW30" s="103"/>
      <c r="DVX30" s="103"/>
      <c r="DVY30" s="103"/>
      <c r="DVZ30" s="103"/>
      <c r="DWA30" s="103"/>
      <c r="DWB30" s="103"/>
      <c r="DWC30" s="103"/>
      <c r="DWD30" s="103"/>
      <c r="DWE30" s="103"/>
      <c r="DWF30" s="103"/>
      <c r="DWG30" s="103"/>
      <c r="DWH30" s="103"/>
      <c r="DWI30" s="103"/>
      <c r="DWJ30" s="103"/>
      <c r="DWK30" s="103"/>
      <c r="DWL30" s="103"/>
      <c r="DWM30" s="103"/>
      <c r="DWN30" s="103"/>
      <c r="DWO30" s="103"/>
      <c r="DWP30" s="103"/>
      <c r="DWQ30" s="103"/>
      <c r="DWR30" s="103"/>
      <c r="DWS30" s="103"/>
      <c r="DWT30" s="103"/>
      <c r="DWU30" s="103"/>
      <c r="DWV30" s="103"/>
      <c r="DWW30" s="103"/>
      <c r="DWX30" s="103"/>
      <c r="DWY30" s="103"/>
      <c r="DWZ30" s="103"/>
      <c r="DXA30" s="103"/>
      <c r="DXB30" s="103"/>
      <c r="DXC30" s="103"/>
      <c r="DXD30" s="103"/>
      <c r="DXE30" s="103"/>
      <c r="DXF30" s="103"/>
      <c r="DXG30" s="103"/>
      <c r="DXH30" s="103"/>
      <c r="DXI30" s="103"/>
      <c r="DXJ30" s="103"/>
      <c r="DXK30" s="103"/>
      <c r="DXL30" s="103"/>
      <c r="DXM30" s="103"/>
      <c r="DXN30" s="103"/>
      <c r="DXO30" s="103"/>
      <c r="DXP30" s="103"/>
      <c r="DXQ30" s="103"/>
      <c r="DXR30" s="103"/>
      <c r="DXS30" s="103"/>
      <c r="DXT30" s="103"/>
      <c r="DXU30" s="103"/>
      <c r="DXV30" s="103"/>
      <c r="DXW30" s="103"/>
      <c r="DXX30" s="103"/>
      <c r="DXY30" s="103"/>
      <c r="DXZ30" s="103"/>
      <c r="DYA30" s="103"/>
      <c r="DYB30" s="103"/>
      <c r="DYC30" s="103"/>
      <c r="DYD30" s="103"/>
      <c r="DYE30" s="103"/>
      <c r="DYF30" s="103"/>
      <c r="DYG30" s="103"/>
      <c r="DYH30" s="103"/>
      <c r="DYI30" s="103"/>
      <c r="DYJ30" s="103"/>
      <c r="DYK30" s="103"/>
      <c r="DYL30" s="103"/>
      <c r="DYM30" s="103"/>
      <c r="DYN30" s="103"/>
      <c r="DYO30" s="103"/>
      <c r="DYP30" s="103"/>
      <c r="DYQ30" s="103"/>
      <c r="DYR30" s="103"/>
      <c r="DYS30" s="103"/>
      <c r="DYT30" s="103"/>
      <c r="DYU30" s="103"/>
      <c r="DYV30" s="103"/>
      <c r="DYW30" s="103"/>
      <c r="DYX30" s="103"/>
      <c r="DYY30" s="103"/>
      <c r="DYZ30" s="103"/>
      <c r="DZA30" s="103"/>
      <c r="DZB30" s="103"/>
      <c r="DZC30" s="103"/>
      <c r="DZD30" s="103"/>
      <c r="DZE30" s="103"/>
      <c r="DZF30" s="103"/>
      <c r="DZG30" s="103"/>
      <c r="DZH30" s="103"/>
      <c r="DZI30" s="103"/>
      <c r="DZJ30" s="103"/>
      <c r="DZK30" s="103"/>
      <c r="DZL30" s="103"/>
      <c r="DZM30" s="103"/>
      <c r="DZN30" s="103"/>
      <c r="DZO30" s="103"/>
      <c r="DZP30" s="103"/>
      <c r="DZQ30" s="103"/>
      <c r="DZR30" s="103"/>
      <c r="DZS30" s="103"/>
      <c r="DZT30" s="103"/>
      <c r="DZU30" s="103"/>
      <c r="DZV30" s="103"/>
      <c r="DZW30" s="103"/>
      <c r="DZX30" s="103"/>
      <c r="DZY30" s="103"/>
      <c r="DZZ30" s="103"/>
      <c r="EAA30" s="103"/>
      <c r="EAB30" s="103"/>
      <c r="EAC30" s="103"/>
      <c r="EAD30" s="103"/>
      <c r="EAE30" s="103"/>
      <c r="EAF30" s="103"/>
      <c r="EAG30" s="103"/>
      <c r="EAH30" s="103"/>
      <c r="EAI30" s="103"/>
      <c r="EAJ30" s="103"/>
      <c r="EAK30" s="103"/>
      <c r="EAL30" s="103"/>
      <c r="EAM30" s="103"/>
      <c r="EAN30" s="103"/>
      <c r="EAO30" s="103"/>
      <c r="EAP30" s="103"/>
      <c r="EAQ30" s="103"/>
      <c r="EAR30" s="103"/>
      <c r="EAS30" s="103"/>
      <c r="EAT30" s="103"/>
      <c r="EAU30" s="103"/>
      <c r="EAV30" s="103"/>
      <c r="EAW30" s="103"/>
      <c r="EAX30" s="103"/>
      <c r="EAY30" s="103"/>
      <c r="EAZ30" s="103"/>
      <c r="EBA30" s="103"/>
      <c r="EBB30" s="103"/>
      <c r="EBC30" s="103"/>
      <c r="EBD30" s="103"/>
      <c r="EBE30" s="103"/>
      <c r="EBF30" s="103"/>
      <c r="EBG30" s="103"/>
      <c r="EBH30" s="103"/>
      <c r="EBI30" s="103"/>
      <c r="EBJ30" s="103"/>
      <c r="EBK30" s="103"/>
      <c r="EBL30" s="103"/>
      <c r="EBM30" s="103"/>
      <c r="EBN30" s="103"/>
      <c r="EBO30" s="103"/>
      <c r="EBP30" s="103"/>
      <c r="EBQ30" s="103"/>
      <c r="EBR30" s="103"/>
      <c r="EBS30" s="103"/>
      <c r="EBT30" s="103"/>
      <c r="EBU30" s="103"/>
      <c r="EBV30" s="103"/>
      <c r="EBW30" s="103"/>
      <c r="EBX30" s="103"/>
      <c r="EBY30" s="103"/>
      <c r="EBZ30" s="103"/>
      <c r="ECA30" s="103"/>
      <c r="ECB30" s="103"/>
      <c r="ECC30" s="103"/>
      <c r="ECD30" s="103"/>
      <c r="ECE30" s="103"/>
      <c r="ECF30" s="103"/>
      <c r="ECG30" s="103"/>
      <c r="ECH30" s="103"/>
      <c r="ECI30" s="103"/>
      <c r="ECJ30" s="103"/>
      <c r="ECK30" s="103"/>
      <c r="ECL30" s="103"/>
      <c r="ECM30" s="103"/>
      <c r="ECN30" s="103"/>
      <c r="ECO30" s="103"/>
      <c r="ECP30" s="103"/>
      <c r="ECQ30" s="103"/>
      <c r="ECR30" s="103"/>
      <c r="ECS30" s="103"/>
      <c r="ECT30" s="103"/>
      <c r="ECU30" s="103"/>
      <c r="ECV30" s="103"/>
      <c r="ECW30" s="103"/>
      <c r="ECX30" s="103"/>
      <c r="ECY30" s="103"/>
      <c r="ECZ30" s="103"/>
      <c r="EDA30" s="103"/>
      <c r="EDB30" s="103"/>
      <c r="EDC30" s="103"/>
      <c r="EDD30" s="103"/>
      <c r="EDE30" s="103"/>
      <c r="EDF30" s="103"/>
      <c r="EDG30" s="103"/>
      <c r="EDH30" s="103"/>
      <c r="EDI30" s="103"/>
      <c r="EDJ30" s="103"/>
      <c r="EDK30" s="103"/>
      <c r="EDL30" s="103"/>
      <c r="EDM30" s="103"/>
      <c r="EDN30" s="103"/>
      <c r="EDO30" s="103"/>
      <c r="EDP30" s="103"/>
      <c r="EDQ30" s="103"/>
      <c r="EDR30" s="103"/>
      <c r="EDS30" s="103"/>
      <c r="EDT30" s="103"/>
      <c r="EDU30" s="103"/>
      <c r="EDV30" s="103"/>
      <c r="EDW30" s="103"/>
      <c r="EDX30" s="103"/>
      <c r="EDY30" s="103"/>
      <c r="EDZ30" s="103"/>
      <c r="EEA30" s="103"/>
      <c r="EEB30" s="103"/>
      <c r="EEC30" s="103"/>
      <c r="EED30" s="103"/>
      <c r="EEE30" s="103"/>
      <c r="EEF30" s="103"/>
      <c r="EEG30" s="103"/>
      <c r="EEH30" s="103"/>
      <c r="EEI30" s="103"/>
      <c r="EEJ30" s="103"/>
      <c r="EEK30" s="103"/>
      <c r="EEL30" s="103"/>
      <c r="EEM30" s="103"/>
      <c r="EEN30" s="103"/>
      <c r="EEO30" s="103"/>
      <c r="EEP30" s="103"/>
      <c r="EEQ30" s="103"/>
      <c r="EER30" s="103"/>
      <c r="EES30" s="103"/>
      <c r="EET30" s="103"/>
      <c r="EEU30" s="103"/>
      <c r="EEV30" s="103"/>
      <c r="EEW30" s="103"/>
      <c r="EEX30" s="103"/>
      <c r="EEY30" s="103"/>
      <c r="EEZ30" s="103"/>
      <c r="EFA30" s="103"/>
      <c r="EFB30" s="103"/>
      <c r="EFC30" s="103"/>
      <c r="EFD30" s="103"/>
      <c r="EFE30" s="103"/>
      <c r="EFF30" s="103"/>
      <c r="EFG30" s="103"/>
      <c r="EFH30" s="103"/>
      <c r="EFI30" s="103"/>
      <c r="EFJ30" s="103"/>
      <c r="EFK30" s="103"/>
      <c r="EFL30" s="103"/>
      <c r="EFM30" s="103"/>
      <c r="EFN30" s="103"/>
      <c r="EFO30" s="103"/>
      <c r="EFP30" s="103"/>
      <c r="EFQ30" s="103"/>
      <c r="EFR30" s="103"/>
      <c r="EFS30" s="103"/>
      <c r="EFT30" s="103"/>
      <c r="EFU30" s="103"/>
      <c r="EFV30" s="103"/>
      <c r="EFW30" s="103"/>
      <c r="EFX30" s="103"/>
      <c r="EFY30" s="103"/>
      <c r="EFZ30" s="103"/>
      <c r="EGA30" s="103"/>
      <c r="EGB30" s="103"/>
      <c r="EGC30" s="103"/>
      <c r="EGD30" s="103"/>
      <c r="EGE30" s="103"/>
      <c r="EGF30" s="103"/>
      <c r="EGG30" s="103"/>
      <c r="EGH30" s="103"/>
      <c r="EGI30" s="103"/>
      <c r="EGJ30" s="103"/>
      <c r="EGK30" s="103"/>
      <c r="EGL30" s="103"/>
      <c r="EGM30" s="103"/>
      <c r="EGN30" s="103"/>
      <c r="EGO30" s="103"/>
      <c r="EGP30" s="103"/>
      <c r="EGQ30" s="103"/>
      <c r="EGR30" s="103"/>
      <c r="EGS30" s="103"/>
      <c r="EGT30" s="103"/>
      <c r="EGU30" s="103"/>
      <c r="EGV30" s="103"/>
      <c r="EGW30" s="103"/>
      <c r="EGX30" s="103"/>
      <c r="EGY30" s="103"/>
      <c r="EGZ30" s="103"/>
      <c r="EHA30" s="103"/>
      <c r="EHB30" s="103"/>
      <c r="EHC30" s="103"/>
      <c r="EHD30" s="103"/>
      <c r="EHE30" s="103"/>
      <c r="EHF30" s="103"/>
      <c r="EHG30" s="103"/>
      <c r="EHH30" s="103"/>
      <c r="EHI30" s="103"/>
      <c r="EHJ30" s="103"/>
      <c r="EHK30" s="103"/>
      <c r="EHL30" s="103"/>
      <c r="EHM30" s="103"/>
      <c r="EHN30" s="103"/>
      <c r="EHO30" s="103"/>
      <c r="EHP30" s="103"/>
      <c r="EHQ30" s="103"/>
      <c r="EHR30" s="103"/>
      <c r="EHS30" s="103"/>
      <c r="EHT30" s="103"/>
      <c r="EHU30" s="103"/>
      <c r="EHV30" s="103"/>
      <c r="EHW30" s="103"/>
      <c r="EHX30" s="103"/>
      <c r="EHY30" s="103"/>
      <c r="EHZ30" s="103"/>
      <c r="EIA30" s="103"/>
      <c r="EIB30" s="103"/>
      <c r="EIC30" s="103"/>
      <c r="EID30" s="103"/>
      <c r="EIE30" s="103"/>
      <c r="EIF30" s="103"/>
      <c r="EIG30" s="103"/>
      <c r="EIH30" s="103"/>
      <c r="EII30" s="103"/>
      <c r="EIJ30" s="103"/>
      <c r="EIK30" s="103"/>
      <c r="EIL30" s="103"/>
      <c r="EIM30" s="103"/>
      <c r="EIN30" s="103"/>
      <c r="EIO30" s="103"/>
      <c r="EIP30" s="103"/>
      <c r="EIQ30" s="103"/>
      <c r="EIR30" s="103"/>
      <c r="EIS30" s="103"/>
      <c r="EIT30" s="103"/>
      <c r="EIU30" s="103"/>
      <c r="EIV30" s="103"/>
      <c r="EIW30" s="103"/>
      <c r="EIX30" s="103"/>
      <c r="EIY30" s="103"/>
      <c r="EIZ30" s="103"/>
      <c r="EJA30" s="103"/>
      <c r="EJB30" s="103"/>
      <c r="EJC30" s="103"/>
      <c r="EJD30" s="103"/>
      <c r="EJE30" s="103"/>
      <c r="EJF30" s="103"/>
      <c r="EJG30" s="103"/>
      <c r="EJH30" s="103"/>
      <c r="EJI30" s="103"/>
      <c r="EJJ30" s="103"/>
      <c r="EJK30" s="103"/>
      <c r="EJL30" s="103"/>
      <c r="EJM30" s="103"/>
      <c r="EJN30" s="103"/>
      <c r="EJO30" s="103"/>
      <c r="EJP30" s="103"/>
      <c r="EJQ30" s="103"/>
      <c r="EJR30" s="103"/>
      <c r="EJS30" s="103"/>
      <c r="EJT30" s="103"/>
      <c r="EJU30" s="103"/>
      <c r="EJV30" s="103"/>
      <c r="EJW30" s="103"/>
      <c r="EJX30" s="103"/>
      <c r="EJY30" s="103"/>
      <c r="EJZ30" s="103"/>
      <c r="EKA30" s="103"/>
      <c r="EKB30" s="103"/>
      <c r="EKC30" s="103"/>
      <c r="EKD30" s="103"/>
      <c r="EKE30" s="103"/>
      <c r="EKF30" s="103"/>
      <c r="EKG30" s="103"/>
      <c r="EKH30" s="103"/>
      <c r="EKI30" s="103"/>
      <c r="EKJ30" s="103"/>
      <c r="EKK30" s="103"/>
      <c r="EKL30" s="103"/>
      <c r="EKM30" s="103"/>
      <c r="EKN30" s="103"/>
      <c r="EKO30" s="103"/>
      <c r="EKP30" s="103"/>
      <c r="EKQ30" s="103"/>
      <c r="EKR30" s="103"/>
      <c r="EKS30" s="103"/>
      <c r="EKT30" s="103"/>
      <c r="EKU30" s="103"/>
      <c r="EKV30" s="103"/>
      <c r="EKW30" s="103"/>
      <c r="EKX30" s="103"/>
      <c r="EKY30" s="103"/>
      <c r="EKZ30" s="103"/>
      <c r="ELA30" s="103"/>
      <c r="ELB30" s="103"/>
      <c r="ELC30" s="103"/>
      <c r="ELD30" s="103"/>
      <c r="ELE30" s="103"/>
      <c r="ELF30" s="103"/>
      <c r="ELG30" s="103"/>
      <c r="ELH30" s="103"/>
      <c r="ELI30" s="103"/>
      <c r="ELJ30" s="103"/>
      <c r="ELK30" s="103"/>
      <c r="ELL30" s="103"/>
      <c r="ELM30" s="103"/>
      <c r="ELN30" s="103"/>
      <c r="ELO30" s="103"/>
      <c r="ELP30" s="103"/>
      <c r="ELQ30" s="103"/>
      <c r="ELR30" s="103"/>
      <c r="ELS30" s="103"/>
      <c r="ELT30" s="103"/>
      <c r="ELU30" s="103"/>
      <c r="ELV30" s="103"/>
      <c r="ELW30" s="103"/>
      <c r="ELX30" s="103"/>
      <c r="ELY30" s="103"/>
      <c r="ELZ30" s="103"/>
      <c r="EMA30" s="103"/>
      <c r="EMB30" s="103"/>
      <c r="EMC30" s="103"/>
      <c r="EMD30" s="103"/>
      <c r="EME30" s="103"/>
      <c r="EMF30" s="103"/>
      <c r="EMG30" s="103"/>
      <c r="EMH30" s="103"/>
      <c r="EMI30" s="103"/>
      <c r="EMJ30" s="103"/>
      <c r="EMK30" s="103"/>
      <c r="EML30" s="103"/>
      <c r="EMM30" s="103"/>
      <c r="EMN30" s="103"/>
      <c r="EMO30" s="103"/>
      <c r="EMP30" s="103"/>
      <c r="EMQ30" s="103"/>
      <c r="EMR30" s="103"/>
      <c r="EMS30" s="103"/>
      <c r="EMT30" s="103"/>
      <c r="EMU30" s="103"/>
      <c r="EMV30" s="103"/>
      <c r="EMW30" s="103"/>
      <c r="EMX30" s="103"/>
      <c r="EMY30" s="103"/>
      <c r="EMZ30" s="103"/>
      <c r="ENA30" s="103"/>
      <c r="ENB30" s="103"/>
      <c r="ENC30" s="103"/>
      <c r="END30" s="103"/>
      <c r="ENE30" s="103"/>
      <c r="ENF30" s="103"/>
      <c r="ENG30" s="103"/>
      <c r="ENH30" s="103"/>
      <c r="ENI30" s="103"/>
      <c r="ENJ30" s="103"/>
      <c r="ENK30" s="103"/>
      <c r="ENL30" s="103"/>
      <c r="ENM30" s="103"/>
      <c r="ENN30" s="103"/>
      <c r="ENO30" s="103"/>
      <c r="ENP30" s="103"/>
      <c r="ENQ30" s="103"/>
      <c r="ENR30" s="103"/>
      <c r="ENS30" s="103"/>
      <c r="ENT30" s="103"/>
      <c r="ENU30" s="103"/>
      <c r="ENV30" s="103"/>
      <c r="ENW30" s="103"/>
      <c r="ENX30" s="103"/>
      <c r="ENY30" s="103"/>
      <c r="ENZ30" s="103"/>
      <c r="EOA30" s="103"/>
      <c r="EOB30" s="103"/>
      <c r="EOC30" s="103"/>
      <c r="EOD30" s="103"/>
      <c r="EOE30" s="103"/>
      <c r="EOF30" s="103"/>
      <c r="EOG30" s="103"/>
      <c r="EOH30" s="103"/>
      <c r="EOI30" s="103"/>
      <c r="EOJ30" s="103"/>
      <c r="EOK30" s="103"/>
      <c r="EOL30" s="103"/>
      <c r="EOM30" s="103"/>
      <c r="EON30" s="103"/>
      <c r="EOO30" s="103"/>
      <c r="EOP30" s="103"/>
      <c r="EOQ30" s="103"/>
      <c r="EOR30" s="103"/>
      <c r="EOS30" s="103"/>
      <c r="EOT30" s="103"/>
      <c r="EOU30" s="103"/>
      <c r="EOV30" s="103"/>
      <c r="EOW30" s="103"/>
      <c r="EOX30" s="103"/>
      <c r="EOY30" s="103"/>
      <c r="EOZ30" s="103"/>
      <c r="EPA30" s="103"/>
      <c r="EPB30" s="103"/>
      <c r="EPC30" s="103"/>
      <c r="EPD30" s="103"/>
      <c r="EPE30" s="103"/>
      <c r="EPF30" s="103"/>
      <c r="EPG30" s="103"/>
      <c r="EPH30" s="103"/>
      <c r="EPI30" s="103"/>
      <c r="EPJ30" s="103"/>
      <c r="EPK30" s="103"/>
      <c r="EPL30" s="103"/>
      <c r="EPM30" s="103"/>
      <c r="EPN30" s="103"/>
      <c r="EPO30" s="103"/>
      <c r="EPP30" s="103"/>
      <c r="EPQ30" s="103"/>
      <c r="EPR30" s="103"/>
      <c r="EPS30" s="103"/>
      <c r="EPT30" s="103"/>
      <c r="EPU30" s="103"/>
      <c r="EPV30" s="103"/>
      <c r="EPW30" s="103"/>
      <c r="EPX30" s="103"/>
      <c r="EPY30" s="103"/>
      <c r="EPZ30" s="103"/>
      <c r="EQA30" s="103"/>
      <c r="EQB30" s="103"/>
      <c r="EQC30" s="103"/>
      <c r="EQD30" s="103"/>
      <c r="EQE30" s="103"/>
      <c r="EQF30" s="103"/>
      <c r="EQG30" s="103"/>
      <c r="EQH30" s="103"/>
      <c r="EQI30" s="103"/>
      <c r="EQJ30" s="103"/>
      <c r="EQK30" s="103"/>
      <c r="EQL30" s="103"/>
      <c r="EQM30" s="103"/>
      <c r="EQN30" s="103"/>
      <c r="EQO30" s="103"/>
      <c r="EQP30" s="103"/>
      <c r="EQQ30" s="103"/>
      <c r="EQR30" s="103"/>
      <c r="EQS30" s="103"/>
      <c r="EQT30" s="103"/>
      <c r="EQU30" s="103"/>
      <c r="EQV30" s="103"/>
      <c r="EQW30" s="103"/>
      <c r="EQX30" s="103"/>
      <c r="EQY30" s="103"/>
      <c r="EQZ30" s="103"/>
      <c r="ERA30" s="103"/>
      <c r="ERB30" s="103"/>
      <c r="ERC30" s="103"/>
      <c r="ERD30" s="103"/>
      <c r="ERE30" s="103"/>
      <c r="ERF30" s="103"/>
      <c r="ERG30" s="103"/>
      <c r="ERH30" s="103"/>
      <c r="ERI30" s="103"/>
      <c r="ERJ30" s="103"/>
      <c r="ERK30" s="103"/>
      <c r="ERL30" s="103"/>
      <c r="ERM30" s="103"/>
      <c r="ERN30" s="103"/>
      <c r="ERO30" s="103"/>
      <c r="ERP30" s="103"/>
      <c r="ERQ30" s="103"/>
      <c r="ERR30" s="103"/>
      <c r="ERS30" s="103"/>
      <c r="ERT30" s="103"/>
      <c r="ERU30" s="103"/>
      <c r="ERV30" s="103"/>
      <c r="ERW30" s="103"/>
      <c r="ERX30" s="103"/>
      <c r="ERY30" s="103"/>
      <c r="ERZ30" s="103"/>
      <c r="ESA30" s="103"/>
      <c r="ESB30" s="103"/>
      <c r="ESC30" s="103"/>
      <c r="ESD30" s="103"/>
      <c r="ESE30" s="103"/>
      <c r="ESF30" s="103"/>
      <c r="ESG30" s="103"/>
      <c r="ESH30" s="103"/>
      <c r="ESI30" s="103"/>
      <c r="ESJ30" s="103"/>
      <c r="ESK30" s="103"/>
      <c r="ESL30" s="103"/>
      <c r="ESM30" s="103"/>
      <c r="ESN30" s="103"/>
      <c r="ESO30" s="103"/>
      <c r="ESP30" s="103"/>
      <c r="ESQ30" s="103"/>
      <c r="ESR30" s="103"/>
      <c r="ESS30" s="103"/>
      <c r="EST30" s="103"/>
      <c r="ESU30" s="103"/>
      <c r="ESV30" s="103"/>
      <c r="ESW30" s="103"/>
      <c r="ESX30" s="103"/>
      <c r="ESY30" s="103"/>
      <c r="ESZ30" s="103"/>
      <c r="ETA30" s="103"/>
      <c r="ETB30" s="103"/>
      <c r="ETC30" s="103"/>
      <c r="ETD30" s="103"/>
      <c r="ETE30" s="103"/>
      <c r="ETF30" s="103"/>
      <c r="ETG30" s="103"/>
      <c r="ETH30" s="103"/>
      <c r="ETI30" s="103"/>
      <c r="ETJ30" s="103"/>
      <c r="ETK30" s="103"/>
      <c r="ETL30" s="103"/>
      <c r="ETM30" s="103"/>
      <c r="ETN30" s="103"/>
      <c r="ETO30" s="103"/>
      <c r="ETP30" s="103"/>
      <c r="ETQ30" s="103"/>
      <c r="ETR30" s="103"/>
      <c r="ETS30" s="103"/>
      <c r="ETT30" s="103"/>
      <c r="ETU30" s="103"/>
      <c r="ETV30" s="103"/>
      <c r="ETW30" s="103"/>
      <c r="ETX30" s="103"/>
      <c r="ETY30" s="103"/>
      <c r="ETZ30" s="103"/>
      <c r="EUA30" s="103"/>
      <c r="EUB30" s="103"/>
      <c r="EUC30" s="103"/>
      <c r="EUD30" s="103"/>
      <c r="EUE30" s="103"/>
      <c r="EUF30" s="103"/>
      <c r="EUG30" s="103"/>
      <c r="EUH30" s="103"/>
      <c r="EUI30" s="103"/>
      <c r="EUJ30" s="103"/>
      <c r="EUK30" s="103"/>
      <c r="EUL30" s="103"/>
      <c r="EUM30" s="103"/>
      <c r="EUN30" s="103"/>
      <c r="EUO30" s="103"/>
      <c r="EUP30" s="103"/>
      <c r="EUQ30" s="103"/>
      <c r="EUR30" s="103"/>
      <c r="EUS30" s="103"/>
      <c r="EUT30" s="103"/>
      <c r="EUU30" s="103"/>
      <c r="EUV30" s="103"/>
      <c r="EUW30" s="103"/>
      <c r="EUX30" s="103"/>
      <c r="EUY30" s="103"/>
      <c r="EUZ30" s="103"/>
      <c r="EVA30" s="103"/>
      <c r="EVB30" s="103"/>
      <c r="EVC30" s="103"/>
      <c r="EVD30" s="103"/>
      <c r="EVE30" s="103"/>
      <c r="EVF30" s="103"/>
      <c r="EVG30" s="103"/>
      <c r="EVH30" s="103"/>
      <c r="EVI30" s="103"/>
      <c r="EVJ30" s="103"/>
      <c r="EVK30" s="103"/>
      <c r="EVL30" s="103"/>
      <c r="EVM30" s="103"/>
      <c r="EVN30" s="103"/>
      <c r="EVO30" s="103"/>
      <c r="EVP30" s="103"/>
      <c r="EVQ30" s="103"/>
      <c r="EVR30" s="103"/>
      <c r="EVS30" s="103"/>
      <c r="EVT30" s="103"/>
      <c r="EVU30" s="103"/>
      <c r="EVV30" s="103"/>
      <c r="EVW30" s="103"/>
      <c r="EVX30" s="103"/>
      <c r="EVY30" s="103"/>
      <c r="EVZ30" s="103"/>
      <c r="EWA30" s="103"/>
      <c r="EWB30" s="103"/>
      <c r="EWC30" s="103"/>
      <c r="EWD30" s="103"/>
      <c r="EWE30" s="103"/>
      <c r="EWF30" s="103"/>
      <c r="EWG30" s="103"/>
      <c r="EWH30" s="103"/>
      <c r="EWI30" s="103"/>
      <c r="EWJ30" s="103"/>
      <c r="EWK30" s="103"/>
      <c r="EWL30" s="103"/>
      <c r="EWM30" s="103"/>
      <c r="EWN30" s="103"/>
      <c r="EWO30" s="103"/>
      <c r="EWP30" s="103"/>
      <c r="EWQ30" s="103"/>
      <c r="EWR30" s="103"/>
      <c r="EWS30" s="103"/>
      <c r="EWT30" s="103"/>
      <c r="EWU30" s="103"/>
      <c r="EWV30" s="103"/>
      <c r="EWW30" s="103"/>
      <c r="EWX30" s="103"/>
      <c r="EWY30" s="103"/>
      <c r="EWZ30" s="103"/>
      <c r="EXA30" s="103"/>
      <c r="EXB30" s="103"/>
      <c r="EXC30" s="103"/>
      <c r="EXD30" s="103"/>
      <c r="EXE30" s="103"/>
      <c r="EXF30" s="103"/>
      <c r="EXG30" s="103"/>
      <c r="EXH30" s="103"/>
      <c r="EXI30" s="103"/>
      <c r="EXJ30" s="103"/>
      <c r="EXK30" s="103"/>
      <c r="EXL30" s="103"/>
      <c r="EXM30" s="103"/>
      <c r="EXN30" s="103"/>
      <c r="EXO30" s="103"/>
      <c r="EXP30" s="103"/>
      <c r="EXQ30" s="103"/>
      <c r="EXR30" s="103"/>
      <c r="EXS30" s="103"/>
      <c r="EXT30" s="103"/>
      <c r="EXU30" s="103"/>
      <c r="EXV30" s="103"/>
      <c r="EXW30" s="103"/>
      <c r="EXX30" s="103"/>
      <c r="EXY30" s="103"/>
      <c r="EXZ30" s="103"/>
      <c r="EYA30" s="103"/>
      <c r="EYB30" s="103"/>
      <c r="EYC30" s="103"/>
      <c r="EYD30" s="103"/>
      <c r="EYE30" s="103"/>
      <c r="EYF30" s="103"/>
      <c r="EYG30" s="103"/>
      <c r="EYH30" s="103"/>
      <c r="EYI30" s="103"/>
      <c r="EYJ30" s="103"/>
      <c r="EYK30" s="103"/>
      <c r="EYL30" s="103"/>
      <c r="EYM30" s="103"/>
      <c r="EYN30" s="103"/>
      <c r="EYO30" s="103"/>
      <c r="EYP30" s="103"/>
      <c r="EYQ30" s="103"/>
      <c r="EYR30" s="103"/>
      <c r="EYS30" s="103"/>
      <c r="EYT30" s="103"/>
      <c r="EYU30" s="103"/>
      <c r="EYV30" s="103"/>
      <c r="EYW30" s="103"/>
      <c r="EYX30" s="103"/>
      <c r="EYY30" s="103"/>
      <c r="EYZ30" s="103"/>
      <c r="EZA30" s="103"/>
      <c r="EZB30" s="103"/>
      <c r="EZC30" s="103"/>
      <c r="EZD30" s="103"/>
      <c r="EZE30" s="103"/>
      <c r="EZF30" s="103"/>
      <c r="EZG30" s="103"/>
      <c r="EZH30" s="103"/>
      <c r="EZI30" s="103"/>
      <c r="EZJ30" s="103"/>
      <c r="EZK30" s="103"/>
      <c r="EZL30" s="103"/>
      <c r="EZM30" s="103"/>
      <c r="EZN30" s="103"/>
      <c r="EZO30" s="103"/>
      <c r="EZP30" s="103"/>
      <c r="EZQ30" s="103"/>
      <c r="EZR30" s="103"/>
      <c r="EZS30" s="103"/>
      <c r="EZT30" s="103"/>
      <c r="EZU30" s="103"/>
      <c r="EZV30" s="103"/>
      <c r="EZW30" s="103"/>
      <c r="EZX30" s="103"/>
      <c r="EZY30" s="103"/>
      <c r="EZZ30" s="103"/>
      <c r="FAA30" s="103"/>
      <c r="FAB30" s="103"/>
      <c r="FAC30" s="103"/>
      <c r="FAD30" s="103"/>
      <c r="FAE30" s="103"/>
      <c r="FAF30" s="103"/>
      <c r="FAG30" s="103"/>
      <c r="FAH30" s="103"/>
      <c r="FAI30" s="103"/>
      <c r="FAJ30" s="103"/>
      <c r="FAK30" s="103"/>
      <c r="FAL30" s="103"/>
      <c r="FAM30" s="103"/>
      <c r="FAN30" s="103"/>
      <c r="FAO30" s="103"/>
      <c r="FAP30" s="103"/>
      <c r="FAQ30" s="103"/>
      <c r="FAR30" s="103"/>
      <c r="FAS30" s="103"/>
      <c r="FAT30" s="103"/>
      <c r="FAU30" s="103"/>
      <c r="FAV30" s="103"/>
      <c r="FAW30" s="103"/>
      <c r="FAX30" s="103"/>
      <c r="FAY30" s="103"/>
      <c r="FAZ30" s="103"/>
      <c r="FBA30" s="103"/>
      <c r="FBB30" s="103"/>
      <c r="FBC30" s="103"/>
      <c r="FBD30" s="103"/>
      <c r="FBE30" s="103"/>
      <c r="FBF30" s="103"/>
      <c r="FBG30" s="103"/>
      <c r="FBH30" s="103"/>
      <c r="FBI30" s="103"/>
      <c r="FBJ30" s="103"/>
      <c r="FBK30" s="103"/>
      <c r="FBL30" s="103"/>
      <c r="FBM30" s="103"/>
      <c r="FBN30" s="103"/>
      <c r="FBO30" s="103"/>
      <c r="FBP30" s="103"/>
      <c r="FBQ30" s="103"/>
      <c r="FBR30" s="103"/>
      <c r="FBS30" s="103"/>
      <c r="FBT30" s="103"/>
      <c r="FBU30" s="103"/>
      <c r="FBV30" s="103"/>
      <c r="FBW30" s="103"/>
      <c r="FBX30" s="103"/>
      <c r="FBY30" s="103"/>
      <c r="FBZ30" s="103"/>
      <c r="FCA30" s="103"/>
      <c r="FCB30" s="103"/>
      <c r="FCC30" s="103"/>
      <c r="FCD30" s="103"/>
      <c r="FCE30" s="103"/>
      <c r="FCF30" s="103"/>
      <c r="FCG30" s="103"/>
      <c r="FCH30" s="103"/>
      <c r="FCI30" s="103"/>
      <c r="FCJ30" s="103"/>
      <c r="FCK30" s="103"/>
      <c r="FCL30" s="103"/>
      <c r="FCM30" s="103"/>
      <c r="FCN30" s="103"/>
      <c r="FCO30" s="103"/>
      <c r="FCP30" s="103"/>
      <c r="FCQ30" s="103"/>
      <c r="FCR30" s="103"/>
      <c r="FCS30" s="103"/>
      <c r="FCT30" s="103"/>
      <c r="FCU30" s="103"/>
      <c r="FCV30" s="103"/>
      <c r="FCW30" s="103"/>
      <c r="FCX30" s="103"/>
      <c r="FCY30" s="103"/>
      <c r="FCZ30" s="103"/>
      <c r="FDA30" s="103"/>
      <c r="FDB30" s="103"/>
      <c r="FDC30" s="103"/>
      <c r="FDD30" s="103"/>
      <c r="FDE30" s="103"/>
      <c r="FDF30" s="103"/>
      <c r="FDG30" s="103"/>
      <c r="FDH30" s="103"/>
      <c r="FDI30" s="103"/>
      <c r="FDJ30" s="103"/>
      <c r="FDK30" s="103"/>
      <c r="FDL30" s="103"/>
      <c r="FDM30" s="103"/>
      <c r="FDN30" s="103"/>
      <c r="FDO30" s="103"/>
      <c r="FDP30" s="103"/>
      <c r="FDQ30" s="103"/>
      <c r="FDR30" s="103"/>
      <c r="FDS30" s="103"/>
      <c r="FDT30" s="103"/>
      <c r="FDU30" s="103"/>
      <c r="FDV30" s="103"/>
      <c r="FDW30" s="103"/>
      <c r="FDX30" s="103"/>
      <c r="FDY30" s="103"/>
      <c r="FDZ30" s="103"/>
      <c r="FEA30" s="103"/>
      <c r="FEB30" s="103"/>
      <c r="FEC30" s="103"/>
      <c r="FED30" s="103"/>
      <c r="FEE30" s="103"/>
      <c r="FEF30" s="103"/>
      <c r="FEG30" s="103"/>
      <c r="FEH30" s="103"/>
      <c r="FEI30" s="103"/>
      <c r="FEJ30" s="103"/>
      <c r="FEK30" s="103"/>
      <c r="FEL30" s="103"/>
      <c r="FEM30" s="103"/>
      <c r="FEN30" s="103"/>
      <c r="FEO30" s="103"/>
      <c r="FEP30" s="103"/>
      <c r="FEQ30" s="103"/>
      <c r="FER30" s="103"/>
      <c r="FES30" s="103"/>
      <c r="FET30" s="103"/>
      <c r="FEU30" s="103"/>
      <c r="FEV30" s="103"/>
      <c r="FEW30" s="103"/>
      <c r="FEX30" s="103"/>
      <c r="FEY30" s="103"/>
      <c r="FEZ30" s="103"/>
      <c r="FFA30" s="103"/>
      <c r="FFB30" s="103"/>
      <c r="FFC30" s="103"/>
      <c r="FFD30" s="103"/>
      <c r="FFE30" s="103"/>
      <c r="FFF30" s="103"/>
      <c r="FFG30" s="103"/>
      <c r="FFH30" s="103"/>
      <c r="FFI30" s="103"/>
      <c r="FFJ30" s="103"/>
      <c r="FFK30" s="103"/>
      <c r="FFL30" s="103"/>
      <c r="FFM30" s="103"/>
      <c r="FFN30" s="103"/>
      <c r="FFO30" s="103"/>
      <c r="FFP30" s="103"/>
      <c r="FFQ30" s="103"/>
      <c r="FFR30" s="103"/>
      <c r="FFS30" s="103"/>
      <c r="FFT30" s="103"/>
      <c r="FFU30" s="103"/>
      <c r="FFV30" s="103"/>
      <c r="FFW30" s="103"/>
      <c r="FFX30" s="103"/>
      <c r="FFY30" s="103"/>
      <c r="FFZ30" s="103"/>
      <c r="FGA30" s="103"/>
      <c r="FGB30" s="103"/>
      <c r="FGC30" s="103"/>
      <c r="FGD30" s="103"/>
      <c r="FGE30" s="103"/>
      <c r="FGF30" s="103"/>
      <c r="FGG30" s="103"/>
      <c r="FGH30" s="103"/>
      <c r="FGI30" s="103"/>
      <c r="FGJ30" s="103"/>
      <c r="FGK30" s="103"/>
      <c r="FGL30" s="103"/>
      <c r="FGM30" s="103"/>
      <c r="FGN30" s="103"/>
      <c r="FGO30" s="103"/>
      <c r="FGP30" s="103"/>
      <c r="FGQ30" s="103"/>
      <c r="FGR30" s="103"/>
      <c r="FGS30" s="103"/>
      <c r="FGT30" s="103"/>
      <c r="FGU30" s="103"/>
      <c r="FGV30" s="103"/>
      <c r="FGW30" s="103"/>
      <c r="FGX30" s="103"/>
      <c r="FGY30" s="103"/>
      <c r="FGZ30" s="103"/>
      <c r="FHA30" s="103"/>
      <c r="FHB30" s="103"/>
      <c r="FHC30" s="103"/>
      <c r="FHD30" s="103"/>
      <c r="FHE30" s="103"/>
      <c r="FHF30" s="103"/>
      <c r="FHG30" s="103"/>
      <c r="FHH30" s="103"/>
      <c r="FHI30" s="103"/>
      <c r="FHJ30" s="103"/>
      <c r="FHK30" s="103"/>
      <c r="FHL30" s="103"/>
      <c r="FHM30" s="103"/>
      <c r="FHN30" s="103"/>
      <c r="FHO30" s="103"/>
      <c r="FHP30" s="103"/>
      <c r="FHQ30" s="103"/>
      <c r="FHR30" s="103"/>
      <c r="FHS30" s="103"/>
      <c r="FHT30" s="103"/>
      <c r="FHU30" s="103"/>
      <c r="FHV30" s="103"/>
      <c r="FHW30" s="103"/>
      <c r="FHX30" s="103"/>
      <c r="FHY30" s="103"/>
      <c r="FHZ30" s="103"/>
      <c r="FIA30" s="103"/>
      <c r="FIB30" s="103"/>
      <c r="FIC30" s="103"/>
      <c r="FID30" s="103"/>
      <c r="FIE30" s="103"/>
      <c r="FIF30" s="103"/>
      <c r="FIG30" s="103"/>
      <c r="FIH30" s="103"/>
      <c r="FII30" s="103"/>
      <c r="FIJ30" s="103"/>
      <c r="FIK30" s="103"/>
      <c r="FIL30" s="103"/>
      <c r="FIM30" s="103"/>
      <c r="FIN30" s="103"/>
      <c r="FIO30" s="103"/>
      <c r="FIP30" s="103"/>
      <c r="FIQ30" s="103"/>
      <c r="FIR30" s="103"/>
      <c r="FIS30" s="103"/>
      <c r="FIT30" s="103"/>
      <c r="FIU30" s="103"/>
      <c r="FIV30" s="103"/>
      <c r="FIW30" s="103"/>
      <c r="FIX30" s="103"/>
      <c r="FIY30" s="103"/>
      <c r="FIZ30" s="103"/>
      <c r="FJA30" s="103"/>
      <c r="FJB30" s="103"/>
      <c r="FJC30" s="103"/>
      <c r="FJD30" s="103"/>
      <c r="FJE30" s="103"/>
      <c r="FJF30" s="103"/>
      <c r="FJG30" s="103"/>
      <c r="FJH30" s="103"/>
      <c r="FJI30" s="103"/>
      <c r="FJJ30" s="103"/>
      <c r="FJK30" s="103"/>
      <c r="FJL30" s="103"/>
      <c r="FJM30" s="103"/>
      <c r="FJN30" s="103"/>
      <c r="FJO30" s="103"/>
      <c r="FJP30" s="103"/>
      <c r="FJQ30" s="103"/>
      <c r="FJR30" s="103"/>
      <c r="FJS30" s="103"/>
      <c r="FJT30" s="103"/>
      <c r="FJU30" s="103"/>
      <c r="FJV30" s="103"/>
      <c r="FJW30" s="103"/>
      <c r="FJX30" s="103"/>
      <c r="FJY30" s="103"/>
      <c r="FJZ30" s="103"/>
      <c r="FKA30" s="103"/>
      <c r="FKB30" s="103"/>
      <c r="FKC30" s="103"/>
      <c r="FKD30" s="103"/>
      <c r="FKE30" s="103"/>
      <c r="FKF30" s="103"/>
      <c r="FKG30" s="103"/>
      <c r="FKH30" s="103"/>
      <c r="FKI30" s="103"/>
      <c r="FKJ30" s="103"/>
      <c r="FKK30" s="103"/>
      <c r="FKL30" s="103"/>
      <c r="FKM30" s="103"/>
      <c r="FKN30" s="103"/>
      <c r="FKO30" s="103"/>
      <c r="FKP30" s="103"/>
      <c r="FKQ30" s="103"/>
      <c r="FKR30" s="103"/>
      <c r="FKS30" s="103"/>
      <c r="FKT30" s="103"/>
      <c r="FKU30" s="103"/>
      <c r="FKV30" s="103"/>
      <c r="FKW30" s="103"/>
      <c r="FKX30" s="103"/>
      <c r="FKY30" s="103"/>
      <c r="FKZ30" s="103"/>
      <c r="FLA30" s="103"/>
      <c r="FLB30" s="103"/>
      <c r="FLC30" s="103"/>
      <c r="FLD30" s="103"/>
      <c r="FLE30" s="103"/>
      <c r="FLF30" s="103"/>
      <c r="FLG30" s="103"/>
      <c r="FLH30" s="103"/>
      <c r="FLI30" s="103"/>
      <c r="FLJ30" s="103"/>
      <c r="FLK30" s="103"/>
      <c r="FLL30" s="103"/>
      <c r="FLM30" s="103"/>
      <c r="FLN30" s="103"/>
      <c r="FLO30" s="103"/>
      <c r="FLP30" s="103"/>
      <c r="FLQ30" s="103"/>
      <c r="FLR30" s="103"/>
      <c r="FLS30" s="103"/>
      <c r="FLT30" s="103"/>
      <c r="FLU30" s="103"/>
      <c r="FLV30" s="103"/>
      <c r="FLW30" s="103"/>
      <c r="FLX30" s="103"/>
      <c r="FLY30" s="103"/>
      <c r="FLZ30" s="103"/>
      <c r="FMA30" s="103"/>
      <c r="FMB30" s="103"/>
      <c r="FMC30" s="103"/>
      <c r="FMD30" s="103"/>
      <c r="FME30" s="103"/>
      <c r="FMF30" s="103"/>
      <c r="FMG30" s="103"/>
      <c r="FMH30" s="103"/>
      <c r="FMI30" s="103"/>
      <c r="FMJ30" s="103"/>
      <c r="FMK30" s="103"/>
      <c r="FML30" s="103"/>
      <c r="FMM30" s="103"/>
      <c r="FMN30" s="103"/>
      <c r="FMO30" s="103"/>
      <c r="FMP30" s="103"/>
      <c r="FMQ30" s="103"/>
      <c r="FMR30" s="103"/>
      <c r="FMS30" s="103"/>
      <c r="FMT30" s="103"/>
      <c r="FMU30" s="103"/>
      <c r="FMV30" s="103"/>
      <c r="FMW30" s="103"/>
      <c r="FMX30" s="103"/>
      <c r="FMY30" s="103"/>
      <c r="FMZ30" s="103"/>
      <c r="FNA30" s="103"/>
      <c r="FNB30" s="103"/>
      <c r="FNC30" s="103"/>
      <c r="FND30" s="103"/>
      <c r="FNE30" s="103"/>
      <c r="FNF30" s="103"/>
      <c r="FNG30" s="103"/>
      <c r="FNH30" s="103"/>
      <c r="FNI30" s="103"/>
      <c r="FNJ30" s="103"/>
      <c r="FNK30" s="103"/>
      <c r="FNL30" s="103"/>
      <c r="FNM30" s="103"/>
      <c r="FNN30" s="103"/>
      <c r="FNO30" s="103"/>
      <c r="FNP30" s="103"/>
      <c r="FNQ30" s="103"/>
      <c r="FNR30" s="103"/>
      <c r="FNS30" s="103"/>
      <c r="FNT30" s="103"/>
      <c r="FNU30" s="103"/>
      <c r="FNV30" s="103"/>
      <c r="FNW30" s="103"/>
      <c r="FNX30" s="103"/>
      <c r="FNY30" s="103"/>
      <c r="FNZ30" s="103"/>
      <c r="FOA30" s="103"/>
      <c r="FOB30" s="103"/>
      <c r="FOC30" s="103"/>
      <c r="FOD30" s="103"/>
      <c r="FOE30" s="103"/>
      <c r="FOF30" s="103"/>
      <c r="FOG30" s="103"/>
      <c r="FOH30" s="103"/>
      <c r="FOI30" s="103"/>
      <c r="FOJ30" s="103"/>
      <c r="FOK30" s="103"/>
      <c r="FOL30" s="103"/>
      <c r="FOM30" s="103"/>
      <c r="FON30" s="103"/>
      <c r="FOO30" s="103"/>
      <c r="FOP30" s="103"/>
      <c r="FOQ30" s="103"/>
      <c r="FOR30" s="103"/>
      <c r="FOS30" s="103"/>
      <c r="FOT30" s="103"/>
      <c r="FOU30" s="103"/>
      <c r="FOV30" s="103"/>
      <c r="FOW30" s="103"/>
      <c r="FOX30" s="103"/>
      <c r="FOY30" s="103"/>
      <c r="FOZ30" s="103"/>
      <c r="FPA30" s="103"/>
      <c r="FPB30" s="103"/>
      <c r="FPC30" s="103"/>
      <c r="FPD30" s="103"/>
      <c r="FPE30" s="103"/>
      <c r="FPF30" s="103"/>
      <c r="FPG30" s="103"/>
      <c r="FPH30" s="103"/>
      <c r="FPI30" s="103"/>
      <c r="FPJ30" s="103"/>
      <c r="FPK30" s="103"/>
      <c r="FPL30" s="103"/>
      <c r="FPM30" s="103"/>
      <c r="FPN30" s="103"/>
      <c r="FPO30" s="103"/>
      <c r="FPP30" s="103"/>
      <c r="FPQ30" s="103"/>
      <c r="FPR30" s="103"/>
      <c r="FPS30" s="103"/>
      <c r="FPT30" s="103"/>
      <c r="FPU30" s="103"/>
      <c r="FPV30" s="103"/>
      <c r="FPW30" s="103"/>
      <c r="FPX30" s="103"/>
      <c r="FPY30" s="103"/>
      <c r="FPZ30" s="103"/>
      <c r="FQA30" s="103"/>
      <c r="FQB30" s="103"/>
      <c r="FQC30" s="103"/>
      <c r="FQD30" s="103"/>
      <c r="FQE30" s="103"/>
      <c r="FQF30" s="103"/>
      <c r="FQG30" s="103"/>
      <c r="FQH30" s="103"/>
      <c r="FQI30" s="103"/>
      <c r="FQJ30" s="103"/>
      <c r="FQK30" s="103"/>
      <c r="FQL30" s="103"/>
      <c r="FQM30" s="103"/>
      <c r="FQN30" s="103"/>
      <c r="FQO30" s="103"/>
      <c r="FQP30" s="103"/>
      <c r="FQQ30" s="103"/>
      <c r="FQR30" s="103"/>
      <c r="FQS30" s="103"/>
      <c r="FQT30" s="103"/>
      <c r="FQU30" s="103"/>
      <c r="FQV30" s="103"/>
      <c r="FQW30" s="103"/>
      <c r="FQX30" s="103"/>
      <c r="FQY30" s="103"/>
      <c r="FQZ30" s="103"/>
      <c r="FRA30" s="103"/>
      <c r="FRB30" s="103"/>
      <c r="FRC30" s="103"/>
      <c r="FRD30" s="103"/>
      <c r="FRE30" s="103"/>
      <c r="FRF30" s="103"/>
      <c r="FRG30" s="103"/>
      <c r="FRH30" s="103"/>
      <c r="FRI30" s="103"/>
      <c r="FRJ30" s="103"/>
      <c r="FRK30" s="103"/>
      <c r="FRL30" s="103"/>
      <c r="FRM30" s="103"/>
      <c r="FRN30" s="103"/>
      <c r="FRO30" s="103"/>
      <c r="FRP30" s="103"/>
      <c r="FRQ30" s="103"/>
      <c r="FRR30" s="103"/>
      <c r="FRS30" s="103"/>
      <c r="FRT30" s="103"/>
      <c r="FRU30" s="103"/>
      <c r="FRV30" s="103"/>
      <c r="FRW30" s="103"/>
      <c r="FRX30" s="103"/>
      <c r="FRY30" s="103"/>
      <c r="FRZ30" s="103"/>
      <c r="FSA30" s="103"/>
      <c r="FSB30" s="103"/>
      <c r="FSC30" s="103"/>
      <c r="FSD30" s="103"/>
      <c r="FSE30" s="103"/>
      <c r="FSF30" s="103"/>
      <c r="FSG30" s="103"/>
      <c r="FSH30" s="103"/>
      <c r="FSI30" s="103"/>
      <c r="FSJ30" s="103"/>
      <c r="FSK30" s="103"/>
      <c r="FSL30" s="103"/>
      <c r="FSM30" s="103"/>
      <c r="FSN30" s="103"/>
      <c r="FSO30" s="103"/>
      <c r="FSP30" s="103"/>
      <c r="FSQ30" s="103"/>
      <c r="FSR30" s="103"/>
      <c r="FSS30" s="103"/>
      <c r="FST30" s="103"/>
      <c r="FSU30" s="103"/>
      <c r="FSV30" s="103"/>
      <c r="FSW30" s="103"/>
      <c r="FSX30" s="103"/>
      <c r="FSY30" s="103"/>
      <c r="FSZ30" s="103"/>
      <c r="FTA30" s="103"/>
      <c r="FTB30" s="103"/>
      <c r="FTC30" s="103"/>
      <c r="FTD30" s="103"/>
      <c r="FTE30" s="103"/>
      <c r="FTF30" s="103"/>
      <c r="FTG30" s="103"/>
      <c r="FTH30" s="103"/>
      <c r="FTI30" s="103"/>
      <c r="FTJ30" s="103"/>
      <c r="FTK30" s="103"/>
      <c r="FTL30" s="103"/>
      <c r="FTM30" s="103"/>
      <c r="FTN30" s="103"/>
      <c r="FTO30" s="103"/>
      <c r="FTP30" s="103"/>
      <c r="FTQ30" s="103"/>
      <c r="FTR30" s="103"/>
      <c r="FTS30" s="103"/>
      <c r="FTT30" s="103"/>
      <c r="FTU30" s="103"/>
      <c r="FTV30" s="103"/>
      <c r="FTW30" s="103"/>
      <c r="FTX30" s="103"/>
      <c r="FTY30" s="103"/>
      <c r="FTZ30" s="103"/>
      <c r="FUA30" s="103"/>
      <c r="FUB30" s="103"/>
      <c r="FUC30" s="103"/>
      <c r="FUD30" s="103"/>
      <c r="FUE30" s="103"/>
      <c r="FUF30" s="103"/>
      <c r="FUG30" s="103"/>
      <c r="FUH30" s="103"/>
      <c r="FUI30" s="103"/>
      <c r="FUJ30" s="103"/>
      <c r="FUK30" s="103"/>
      <c r="FUL30" s="103"/>
      <c r="FUM30" s="103"/>
      <c r="FUN30" s="103"/>
      <c r="FUO30" s="103"/>
      <c r="FUP30" s="103"/>
      <c r="FUQ30" s="103"/>
      <c r="FUR30" s="103"/>
      <c r="FUS30" s="103"/>
      <c r="FUT30" s="103"/>
      <c r="FUU30" s="103"/>
      <c r="FUV30" s="103"/>
      <c r="FUW30" s="103"/>
      <c r="FUX30" s="103"/>
      <c r="FUY30" s="103"/>
      <c r="FUZ30" s="103"/>
      <c r="FVA30" s="103"/>
      <c r="FVB30" s="103"/>
      <c r="FVC30" s="103"/>
      <c r="FVD30" s="103"/>
      <c r="FVE30" s="103"/>
      <c r="FVF30" s="103"/>
      <c r="FVG30" s="103"/>
      <c r="FVH30" s="103"/>
      <c r="FVI30" s="103"/>
      <c r="FVJ30" s="103"/>
      <c r="FVK30" s="103"/>
      <c r="FVL30" s="103"/>
      <c r="FVM30" s="103"/>
      <c r="FVN30" s="103"/>
      <c r="FVO30" s="103"/>
      <c r="FVP30" s="103"/>
      <c r="FVQ30" s="103"/>
      <c r="FVR30" s="103"/>
      <c r="FVS30" s="103"/>
      <c r="FVT30" s="103"/>
      <c r="FVU30" s="103"/>
      <c r="FVV30" s="103"/>
      <c r="FVW30" s="103"/>
      <c r="FVX30" s="103"/>
      <c r="FVY30" s="103"/>
      <c r="FVZ30" s="103"/>
      <c r="FWA30" s="103"/>
      <c r="FWB30" s="103"/>
      <c r="FWC30" s="103"/>
      <c r="FWD30" s="103"/>
      <c r="FWE30" s="103"/>
      <c r="FWF30" s="103"/>
      <c r="FWG30" s="103"/>
      <c r="FWH30" s="103"/>
      <c r="FWI30" s="103"/>
      <c r="FWJ30" s="103"/>
      <c r="FWK30" s="103"/>
      <c r="FWL30" s="103"/>
      <c r="FWM30" s="103"/>
      <c r="FWN30" s="103"/>
      <c r="FWO30" s="103"/>
      <c r="FWP30" s="103"/>
      <c r="FWQ30" s="103"/>
      <c r="FWR30" s="103"/>
      <c r="FWS30" s="103"/>
      <c r="FWT30" s="103"/>
      <c r="FWU30" s="103"/>
      <c r="FWV30" s="103"/>
      <c r="FWW30" s="103"/>
      <c r="FWX30" s="103"/>
      <c r="FWY30" s="103"/>
      <c r="FWZ30" s="103"/>
      <c r="FXA30" s="103"/>
      <c r="FXB30" s="103"/>
      <c r="FXC30" s="103"/>
      <c r="FXD30" s="103"/>
      <c r="FXE30" s="103"/>
      <c r="FXF30" s="103"/>
      <c r="FXG30" s="103"/>
      <c r="FXH30" s="103"/>
      <c r="FXI30" s="103"/>
      <c r="FXJ30" s="103"/>
      <c r="FXK30" s="103"/>
      <c r="FXL30" s="103"/>
      <c r="FXM30" s="103"/>
      <c r="FXN30" s="103"/>
      <c r="FXO30" s="103"/>
      <c r="FXP30" s="103"/>
      <c r="FXQ30" s="103"/>
      <c r="FXR30" s="103"/>
      <c r="FXS30" s="103"/>
      <c r="FXT30" s="103"/>
      <c r="FXU30" s="103"/>
      <c r="FXV30" s="103"/>
      <c r="FXW30" s="103"/>
      <c r="FXX30" s="103"/>
      <c r="FXY30" s="103"/>
      <c r="FXZ30" s="103"/>
      <c r="FYA30" s="103"/>
      <c r="FYB30" s="103"/>
      <c r="FYC30" s="103"/>
      <c r="FYD30" s="103"/>
      <c r="FYE30" s="103"/>
      <c r="FYF30" s="103"/>
      <c r="FYG30" s="103"/>
      <c r="FYH30" s="103"/>
      <c r="FYI30" s="103"/>
      <c r="FYJ30" s="103"/>
      <c r="FYK30" s="103"/>
      <c r="FYL30" s="103"/>
      <c r="FYM30" s="103"/>
      <c r="FYN30" s="103"/>
      <c r="FYO30" s="103"/>
      <c r="FYP30" s="103"/>
      <c r="FYQ30" s="103"/>
      <c r="FYR30" s="103"/>
      <c r="FYS30" s="103"/>
      <c r="FYT30" s="103"/>
      <c r="FYU30" s="103"/>
      <c r="FYV30" s="103"/>
      <c r="FYW30" s="103"/>
      <c r="FYX30" s="103"/>
      <c r="FYY30" s="103"/>
      <c r="FYZ30" s="103"/>
      <c r="FZA30" s="103"/>
      <c r="FZB30" s="103"/>
      <c r="FZC30" s="103"/>
      <c r="FZD30" s="103"/>
      <c r="FZE30" s="103"/>
      <c r="FZF30" s="103"/>
      <c r="FZG30" s="103"/>
      <c r="FZH30" s="103"/>
      <c r="FZI30" s="103"/>
      <c r="FZJ30" s="103"/>
      <c r="FZK30" s="103"/>
      <c r="FZL30" s="103"/>
      <c r="FZM30" s="103"/>
      <c r="FZN30" s="103"/>
      <c r="FZO30" s="103"/>
      <c r="FZP30" s="103"/>
      <c r="FZQ30" s="103"/>
      <c r="FZR30" s="103"/>
      <c r="FZS30" s="103"/>
      <c r="FZT30" s="103"/>
      <c r="FZU30" s="103"/>
      <c r="FZV30" s="103"/>
      <c r="FZW30" s="103"/>
      <c r="FZX30" s="103"/>
      <c r="FZY30" s="103"/>
      <c r="FZZ30" s="103"/>
      <c r="GAA30" s="103"/>
      <c r="GAB30" s="103"/>
      <c r="GAC30" s="103"/>
      <c r="GAD30" s="103"/>
      <c r="GAE30" s="103"/>
      <c r="GAF30" s="103"/>
      <c r="GAG30" s="103"/>
      <c r="GAH30" s="103"/>
      <c r="GAI30" s="103"/>
      <c r="GAJ30" s="103"/>
      <c r="GAK30" s="103"/>
      <c r="GAL30" s="103"/>
      <c r="GAM30" s="103"/>
      <c r="GAN30" s="103"/>
      <c r="GAO30" s="103"/>
      <c r="GAP30" s="103"/>
      <c r="GAQ30" s="103"/>
      <c r="GAR30" s="103"/>
      <c r="GAS30" s="103"/>
      <c r="GAT30" s="103"/>
      <c r="GAU30" s="103"/>
      <c r="GAV30" s="103"/>
      <c r="GAW30" s="103"/>
      <c r="GAX30" s="103"/>
      <c r="GAY30" s="103"/>
      <c r="GAZ30" s="103"/>
      <c r="GBA30" s="103"/>
      <c r="GBB30" s="103"/>
      <c r="GBC30" s="103"/>
      <c r="GBD30" s="103"/>
      <c r="GBE30" s="103"/>
      <c r="GBF30" s="103"/>
      <c r="GBG30" s="103"/>
      <c r="GBH30" s="103"/>
      <c r="GBI30" s="103"/>
      <c r="GBJ30" s="103"/>
      <c r="GBK30" s="103"/>
      <c r="GBL30" s="103"/>
      <c r="GBM30" s="103"/>
      <c r="GBN30" s="103"/>
      <c r="GBO30" s="103"/>
      <c r="GBP30" s="103"/>
      <c r="GBQ30" s="103"/>
      <c r="GBR30" s="103"/>
      <c r="GBS30" s="103"/>
      <c r="GBT30" s="103"/>
      <c r="GBU30" s="103"/>
      <c r="GBV30" s="103"/>
      <c r="GBW30" s="103"/>
      <c r="GBX30" s="103"/>
      <c r="GBY30" s="103"/>
      <c r="GBZ30" s="103"/>
      <c r="GCA30" s="103"/>
      <c r="GCB30" s="103"/>
      <c r="GCC30" s="103"/>
      <c r="GCD30" s="103"/>
      <c r="GCE30" s="103"/>
      <c r="GCF30" s="103"/>
      <c r="GCG30" s="103"/>
      <c r="GCH30" s="103"/>
      <c r="GCI30" s="103"/>
      <c r="GCJ30" s="103"/>
      <c r="GCK30" s="103"/>
      <c r="GCL30" s="103"/>
      <c r="GCM30" s="103"/>
      <c r="GCN30" s="103"/>
      <c r="GCO30" s="103"/>
      <c r="GCP30" s="103"/>
      <c r="GCQ30" s="103"/>
      <c r="GCR30" s="103"/>
      <c r="GCS30" s="103"/>
      <c r="GCT30" s="103"/>
      <c r="GCU30" s="103"/>
      <c r="GCV30" s="103"/>
      <c r="GCW30" s="103"/>
      <c r="GCX30" s="103"/>
      <c r="GCY30" s="103"/>
      <c r="GCZ30" s="103"/>
      <c r="GDA30" s="103"/>
      <c r="GDB30" s="103"/>
      <c r="GDC30" s="103"/>
      <c r="GDD30" s="103"/>
      <c r="GDE30" s="103"/>
      <c r="GDF30" s="103"/>
      <c r="GDG30" s="103"/>
      <c r="GDH30" s="103"/>
      <c r="GDI30" s="103"/>
      <c r="GDJ30" s="103"/>
      <c r="GDK30" s="103"/>
      <c r="GDL30" s="103"/>
      <c r="GDM30" s="103"/>
      <c r="GDN30" s="103"/>
      <c r="GDO30" s="103"/>
      <c r="GDP30" s="103"/>
      <c r="GDQ30" s="103"/>
      <c r="GDR30" s="103"/>
      <c r="GDS30" s="103"/>
      <c r="GDT30" s="103"/>
      <c r="GDU30" s="103"/>
      <c r="GDV30" s="103"/>
      <c r="GDW30" s="103"/>
      <c r="GDX30" s="103"/>
      <c r="GDY30" s="103"/>
      <c r="GDZ30" s="103"/>
      <c r="GEA30" s="103"/>
      <c r="GEB30" s="103"/>
      <c r="GEC30" s="103"/>
      <c r="GED30" s="103"/>
      <c r="GEE30" s="103"/>
      <c r="GEF30" s="103"/>
      <c r="GEG30" s="103"/>
      <c r="GEH30" s="103"/>
      <c r="GEI30" s="103"/>
      <c r="GEJ30" s="103"/>
      <c r="GEK30" s="103"/>
      <c r="GEL30" s="103"/>
      <c r="GEM30" s="103"/>
      <c r="GEN30" s="103"/>
      <c r="GEO30" s="103"/>
      <c r="GEP30" s="103"/>
      <c r="GEQ30" s="103"/>
      <c r="GER30" s="103"/>
      <c r="GES30" s="103"/>
      <c r="GET30" s="103"/>
      <c r="GEU30" s="103"/>
      <c r="GEV30" s="103"/>
      <c r="GEW30" s="103"/>
      <c r="GEX30" s="103"/>
      <c r="GEY30" s="103"/>
      <c r="GEZ30" s="103"/>
      <c r="GFA30" s="103"/>
      <c r="GFB30" s="103"/>
      <c r="GFC30" s="103"/>
      <c r="GFD30" s="103"/>
      <c r="GFE30" s="103"/>
      <c r="GFF30" s="103"/>
      <c r="GFG30" s="103"/>
      <c r="GFH30" s="103"/>
      <c r="GFI30" s="103"/>
      <c r="GFJ30" s="103"/>
      <c r="GFK30" s="103"/>
      <c r="GFL30" s="103"/>
      <c r="GFM30" s="103"/>
      <c r="GFN30" s="103"/>
      <c r="GFO30" s="103"/>
      <c r="GFP30" s="103"/>
      <c r="GFQ30" s="103"/>
      <c r="GFR30" s="103"/>
      <c r="GFS30" s="103"/>
      <c r="GFT30" s="103"/>
      <c r="GFU30" s="103"/>
      <c r="GFV30" s="103"/>
      <c r="GFW30" s="103"/>
      <c r="GFX30" s="103"/>
      <c r="GFY30" s="103"/>
      <c r="GFZ30" s="103"/>
      <c r="GGA30" s="103"/>
      <c r="GGB30" s="103"/>
      <c r="GGC30" s="103"/>
      <c r="GGD30" s="103"/>
      <c r="GGE30" s="103"/>
      <c r="GGF30" s="103"/>
      <c r="GGG30" s="103"/>
      <c r="GGH30" s="103"/>
      <c r="GGI30" s="103"/>
      <c r="GGJ30" s="103"/>
      <c r="GGK30" s="103"/>
      <c r="GGL30" s="103"/>
      <c r="GGM30" s="103"/>
      <c r="GGN30" s="103"/>
      <c r="GGO30" s="103"/>
      <c r="GGP30" s="103"/>
      <c r="GGQ30" s="103"/>
      <c r="GGR30" s="103"/>
      <c r="GGS30" s="103"/>
      <c r="GGT30" s="103"/>
      <c r="GGU30" s="103"/>
      <c r="GGV30" s="103"/>
      <c r="GGW30" s="103"/>
      <c r="GGX30" s="103"/>
      <c r="GGY30" s="103"/>
      <c r="GGZ30" s="103"/>
      <c r="GHA30" s="103"/>
      <c r="GHB30" s="103"/>
      <c r="GHC30" s="103"/>
      <c r="GHD30" s="103"/>
      <c r="GHE30" s="103"/>
      <c r="GHF30" s="103"/>
      <c r="GHG30" s="103"/>
      <c r="GHH30" s="103"/>
      <c r="GHI30" s="103"/>
      <c r="GHJ30" s="103"/>
      <c r="GHK30" s="103"/>
      <c r="GHL30" s="103"/>
      <c r="GHM30" s="103"/>
      <c r="GHN30" s="103"/>
      <c r="GHO30" s="103"/>
      <c r="GHP30" s="103"/>
      <c r="GHQ30" s="103"/>
      <c r="GHR30" s="103"/>
      <c r="GHS30" s="103"/>
      <c r="GHT30" s="103"/>
      <c r="GHU30" s="103"/>
      <c r="GHV30" s="103"/>
      <c r="GHW30" s="103"/>
      <c r="GHX30" s="103"/>
      <c r="GHY30" s="103"/>
      <c r="GHZ30" s="103"/>
      <c r="GIA30" s="103"/>
      <c r="GIB30" s="103"/>
      <c r="GIC30" s="103"/>
      <c r="GID30" s="103"/>
      <c r="GIE30" s="103"/>
      <c r="GIF30" s="103"/>
      <c r="GIG30" s="103"/>
      <c r="GIH30" s="103"/>
      <c r="GII30" s="103"/>
      <c r="GIJ30" s="103"/>
      <c r="GIK30" s="103"/>
      <c r="GIL30" s="103"/>
      <c r="GIM30" s="103"/>
      <c r="GIN30" s="103"/>
      <c r="GIO30" s="103"/>
      <c r="GIP30" s="103"/>
      <c r="GIQ30" s="103"/>
      <c r="GIR30" s="103"/>
      <c r="GIS30" s="103"/>
      <c r="GIT30" s="103"/>
      <c r="GIU30" s="103"/>
      <c r="GIV30" s="103"/>
      <c r="GIW30" s="103"/>
      <c r="GIX30" s="103"/>
      <c r="GIY30" s="103"/>
      <c r="GIZ30" s="103"/>
      <c r="GJA30" s="103"/>
      <c r="GJB30" s="103"/>
      <c r="GJC30" s="103"/>
      <c r="GJD30" s="103"/>
      <c r="GJE30" s="103"/>
      <c r="GJF30" s="103"/>
      <c r="GJG30" s="103"/>
      <c r="GJH30" s="103"/>
      <c r="GJI30" s="103"/>
      <c r="GJJ30" s="103"/>
      <c r="GJK30" s="103"/>
      <c r="GJL30" s="103"/>
      <c r="GJM30" s="103"/>
      <c r="GJN30" s="103"/>
      <c r="GJO30" s="103"/>
      <c r="GJP30" s="103"/>
      <c r="GJQ30" s="103"/>
      <c r="GJR30" s="103"/>
      <c r="GJS30" s="103"/>
      <c r="GJT30" s="103"/>
      <c r="GJU30" s="103"/>
      <c r="GJV30" s="103"/>
      <c r="GJW30" s="103"/>
      <c r="GJX30" s="103"/>
      <c r="GJY30" s="103"/>
      <c r="GJZ30" s="103"/>
      <c r="GKA30" s="103"/>
      <c r="GKB30" s="103"/>
      <c r="GKC30" s="103"/>
      <c r="GKD30" s="103"/>
      <c r="GKE30" s="103"/>
      <c r="GKF30" s="103"/>
      <c r="GKG30" s="103"/>
      <c r="GKH30" s="103"/>
      <c r="GKI30" s="103"/>
      <c r="GKJ30" s="103"/>
      <c r="GKK30" s="103"/>
      <c r="GKL30" s="103"/>
      <c r="GKM30" s="103"/>
      <c r="GKN30" s="103"/>
      <c r="GKO30" s="103"/>
      <c r="GKP30" s="103"/>
      <c r="GKQ30" s="103"/>
      <c r="GKR30" s="103"/>
      <c r="GKS30" s="103"/>
      <c r="GKT30" s="103"/>
      <c r="GKU30" s="103"/>
      <c r="GKV30" s="103"/>
      <c r="GKW30" s="103"/>
      <c r="GKX30" s="103"/>
      <c r="GKY30" s="103"/>
      <c r="GKZ30" s="103"/>
      <c r="GLA30" s="103"/>
      <c r="GLB30" s="103"/>
      <c r="GLC30" s="103"/>
      <c r="GLD30" s="103"/>
      <c r="GLE30" s="103"/>
      <c r="GLF30" s="103"/>
      <c r="GLG30" s="103"/>
      <c r="GLH30" s="103"/>
      <c r="GLI30" s="103"/>
      <c r="GLJ30" s="103"/>
      <c r="GLK30" s="103"/>
      <c r="GLL30" s="103"/>
      <c r="GLM30" s="103"/>
      <c r="GLN30" s="103"/>
      <c r="GLO30" s="103"/>
      <c r="GLP30" s="103"/>
      <c r="GLQ30" s="103"/>
      <c r="GLR30" s="103"/>
      <c r="GLS30" s="103"/>
      <c r="GLT30" s="103"/>
      <c r="GLU30" s="103"/>
      <c r="GLV30" s="103"/>
      <c r="GLW30" s="103"/>
      <c r="GLX30" s="103"/>
      <c r="GLY30" s="103"/>
      <c r="GLZ30" s="103"/>
      <c r="GMA30" s="103"/>
      <c r="GMB30" s="103"/>
      <c r="GMC30" s="103"/>
      <c r="GMD30" s="103"/>
      <c r="GME30" s="103"/>
      <c r="GMF30" s="103"/>
      <c r="GMG30" s="103"/>
      <c r="GMH30" s="103"/>
      <c r="GMI30" s="103"/>
      <c r="GMJ30" s="103"/>
      <c r="GMK30" s="103"/>
      <c r="GML30" s="103"/>
      <c r="GMM30" s="103"/>
      <c r="GMN30" s="103"/>
      <c r="GMO30" s="103"/>
      <c r="GMP30" s="103"/>
      <c r="GMQ30" s="103"/>
      <c r="GMR30" s="103"/>
      <c r="GMS30" s="103"/>
      <c r="GMT30" s="103"/>
      <c r="GMU30" s="103"/>
      <c r="GMV30" s="103"/>
      <c r="GMW30" s="103"/>
      <c r="GMX30" s="103"/>
      <c r="GMY30" s="103"/>
      <c r="GMZ30" s="103"/>
      <c r="GNA30" s="103"/>
      <c r="GNB30" s="103"/>
      <c r="GNC30" s="103"/>
      <c r="GND30" s="103"/>
      <c r="GNE30" s="103"/>
      <c r="GNF30" s="103"/>
      <c r="GNG30" s="103"/>
      <c r="GNH30" s="103"/>
      <c r="GNI30" s="103"/>
      <c r="GNJ30" s="103"/>
      <c r="GNK30" s="103"/>
      <c r="GNL30" s="103"/>
      <c r="GNM30" s="103"/>
      <c r="GNN30" s="103"/>
      <c r="GNO30" s="103"/>
      <c r="GNP30" s="103"/>
      <c r="GNQ30" s="103"/>
      <c r="GNR30" s="103"/>
      <c r="GNS30" s="103"/>
      <c r="GNT30" s="103"/>
      <c r="GNU30" s="103"/>
      <c r="GNV30" s="103"/>
      <c r="GNW30" s="103"/>
      <c r="GNX30" s="103"/>
      <c r="GNY30" s="103"/>
      <c r="GNZ30" s="103"/>
      <c r="GOA30" s="103"/>
      <c r="GOB30" s="103"/>
      <c r="GOC30" s="103"/>
      <c r="GOD30" s="103"/>
      <c r="GOE30" s="103"/>
      <c r="GOF30" s="103"/>
      <c r="GOG30" s="103"/>
      <c r="GOH30" s="103"/>
      <c r="GOI30" s="103"/>
      <c r="GOJ30" s="103"/>
      <c r="GOK30" s="103"/>
      <c r="GOL30" s="103"/>
      <c r="GOM30" s="103"/>
      <c r="GON30" s="103"/>
      <c r="GOO30" s="103"/>
      <c r="GOP30" s="103"/>
      <c r="GOQ30" s="103"/>
      <c r="GOR30" s="103"/>
      <c r="GOS30" s="103"/>
      <c r="GOT30" s="103"/>
      <c r="GOU30" s="103"/>
      <c r="GOV30" s="103"/>
      <c r="GOW30" s="103"/>
      <c r="GOX30" s="103"/>
      <c r="GOY30" s="103"/>
      <c r="GOZ30" s="103"/>
      <c r="GPA30" s="103"/>
      <c r="GPB30" s="103"/>
      <c r="GPC30" s="103"/>
      <c r="GPD30" s="103"/>
      <c r="GPE30" s="103"/>
      <c r="GPF30" s="103"/>
      <c r="GPG30" s="103"/>
      <c r="GPH30" s="103"/>
      <c r="GPI30" s="103"/>
      <c r="GPJ30" s="103"/>
      <c r="GPK30" s="103"/>
      <c r="GPL30" s="103"/>
      <c r="GPM30" s="103"/>
      <c r="GPN30" s="103"/>
      <c r="GPO30" s="103"/>
      <c r="GPP30" s="103"/>
      <c r="GPQ30" s="103"/>
      <c r="GPR30" s="103"/>
      <c r="GPS30" s="103"/>
      <c r="GPT30" s="103"/>
      <c r="GPU30" s="103"/>
      <c r="GPV30" s="103"/>
      <c r="GPW30" s="103"/>
      <c r="GPX30" s="103"/>
      <c r="GPY30" s="103"/>
      <c r="GPZ30" s="103"/>
      <c r="GQA30" s="103"/>
      <c r="GQB30" s="103"/>
      <c r="GQC30" s="103"/>
      <c r="GQD30" s="103"/>
      <c r="GQE30" s="103"/>
      <c r="GQF30" s="103"/>
      <c r="GQG30" s="103"/>
      <c r="GQH30" s="103"/>
      <c r="GQI30" s="103"/>
      <c r="GQJ30" s="103"/>
      <c r="GQK30" s="103"/>
      <c r="GQL30" s="103"/>
      <c r="GQM30" s="103"/>
      <c r="GQN30" s="103"/>
      <c r="GQO30" s="103"/>
      <c r="GQP30" s="103"/>
      <c r="GQQ30" s="103"/>
      <c r="GQR30" s="103"/>
      <c r="GQS30" s="103"/>
      <c r="GQT30" s="103"/>
      <c r="GQU30" s="103"/>
      <c r="GQV30" s="103"/>
      <c r="GQW30" s="103"/>
      <c r="GQX30" s="103"/>
      <c r="GQY30" s="103"/>
      <c r="GQZ30" s="103"/>
      <c r="GRA30" s="103"/>
      <c r="GRB30" s="103"/>
      <c r="GRC30" s="103"/>
      <c r="GRD30" s="103"/>
      <c r="GRE30" s="103"/>
      <c r="GRF30" s="103"/>
      <c r="GRG30" s="103"/>
      <c r="GRH30" s="103"/>
      <c r="GRI30" s="103"/>
      <c r="GRJ30" s="103"/>
      <c r="GRK30" s="103"/>
      <c r="GRL30" s="103"/>
      <c r="GRM30" s="103"/>
      <c r="GRN30" s="103"/>
      <c r="GRO30" s="103"/>
      <c r="GRP30" s="103"/>
      <c r="GRQ30" s="103"/>
      <c r="GRR30" s="103"/>
      <c r="GRS30" s="103"/>
      <c r="GRT30" s="103"/>
      <c r="GRU30" s="103"/>
      <c r="GRV30" s="103"/>
      <c r="GRW30" s="103"/>
      <c r="GRX30" s="103"/>
      <c r="GRY30" s="103"/>
      <c r="GRZ30" s="103"/>
      <c r="GSA30" s="103"/>
      <c r="GSB30" s="103"/>
      <c r="GSC30" s="103"/>
      <c r="GSD30" s="103"/>
      <c r="GSE30" s="103"/>
      <c r="GSF30" s="103"/>
      <c r="GSG30" s="103"/>
      <c r="GSH30" s="103"/>
      <c r="GSI30" s="103"/>
      <c r="GSJ30" s="103"/>
      <c r="GSK30" s="103"/>
      <c r="GSL30" s="103"/>
      <c r="GSM30" s="103"/>
      <c r="GSN30" s="103"/>
      <c r="GSO30" s="103"/>
      <c r="GSP30" s="103"/>
      <c r="GSQ30" s="103"/>
      <c r="GSR30" s="103"/>
      <c r="GSS30" s="103"/>
      <c r="GST30" s="103"/>
      <c r="GSU30" s="103"/>
      <c r="GSV30" s="103"/>
      <c r="GSW30" s="103"/>
      <c r="GSX30" s="103"/>
      <c r="GSY30" s="103"/>
      <c r="GSZ30" s="103"/>
      <c r="GTA30" s="103"/>
      <c r="GTB30" s="103"/>
      <c r="GTC30" s="103"/>
      <c r="GTD30" s="103"/>
      <c r="GTE30" s="103"/>
      <c r="GTF30" s="103"/>
      <c r="GTG30" s="103"/>
      <c r="GTH30" s="103"/>
      <c r="GTI30" s="103"/>
      <c r="GTJ30" s="103"/>
      <c r="GTK30" s="103"/>
      <c r="GTL30" s="103"/>
      <c r="GTM30" s="103"/>
      <c r="GTN30" s="103"/>
      <c r="GTO30" s="103"/>
      <c r="GTP30" s="103"/>
      <c r="GTQ30" s="103"/>
      <c r="GTR30" s="103"/>
      <c r="GTS30" s="103"/>
      <c r="GTT30" s="103"/>
      <c r="GTU30" s="103"/>
      <c r="GTV30" s="103"/>
      <c r="GTW30" s="103"/>
      <c r="GTX30" s="103"/>
      <c r="GTY30" s="103"/>
      <c r="GTZ30" s="103"/>
      <c r="GUA30" s="103"/>
      <c r="GUB30" s="103"/>
      <c r="GUC30" s="103"/>
      <c r="GUD30" s="103"/>
      <c r="GUE30" s="103"/>
      <c r="GUF30" s="103"/>
      <c r="GUG30" s="103"/>
      <c r="GUH30" s="103"/>
      <c r="GUI30" s="103"/>
      <c r="GUJ30" s="103"/>
      <c r="GUK30" s="103"/>
      <c r="GUL30" s="103"/>
      <c r="GUM30" s="103"/>
      <c r="GUN30" s="103"/>
      <c r="GUO30" s="103"/>
      <c r="GUP30" s="103"/>
      <c r="GUQ30" s="103"/>
      <c r="GUR30" s="103"/>
      <c r="GUS30" s="103"/>
      <c r="GUT30" s="103"/>
      <c r="GUU30" s="103"/>
      <c r="GUV30" s="103"/>
      <c r="GUW30" s="103"/>
      <c r="GUX30" s="103"/>
      <c r="GUY30" s="103"/>
      <c r="GUZ30" s="103"/>
      <c r="GVA30" s="103"/>
      <c r="GVB30" s="103"/>
      <c r="GVC30" s="103"/>
      <c r="GVD30" s="103"/>
      <c r="GVE30" s="103"/>
      <c r="GVF30" s="103"/>
      <c r="GVG30" s="103"/>
      <c r="GVH30" s="103"/>
      <c r="GVI30" s="103"/>
      <c r="GVJ30" s="103"/>
      <c r="GVK30" s="103"/>
      <c r="GVL30" s="103"/>
      <c r="GVM30" s="103"/>
      <c r="GVN30" s="103"/>
      <c r="GVO30" s="103"/>
      <c r="GVP30" s="103"/>
      <c r="GVQ30" s="103"/>
      <c r="GVR30" s="103"/>
      <c r="GVS30" s="103"/>
      <c r="GVT30" s="103"/>
      <c r="GVU30" s="103"/>
      <c r="GVV30" s="103"/>
      <c r="GVW30" s="103"/>
      <c r="GVX30" s="103"/>
      <c r="GVY30" s="103"/>
      <c r="GVZ30" s="103"/>
      <c r="GWA30" s="103"/>
      <c r="GWB30" s="103"/>
      <c r="GWC30" s="103"/>
      <c r="GWD30" s="103"/>
      <c r="GWE30" s="103"/>
      <c r="GWF30" s="103"/>
      <c r="GWG30" s="103"/>
      <c r="GWH30" s="103"/>
      <c r="GWI30" s="103"/>
      <c r="GWJ30" s="103"/>
      <c r="GWK30" s="103"/>
      <c r="GWL30" s="103"/>
      <c r="GWM30" s="103"/>
      <c r="GWN30" s="103"/>
      <c r="GWO30" s="103"/>
      <c r="GWP30" s="103"/>
      <c r="GWQ30" s="103"/>
      <c r="GWR30" s="103"/>
      <c r="GWS30" s="103"/>
      <c r="GWT30" s="103"/>
      <c r="GWU30" s="103"/>
      <c r="GWV30" s="103"/>
      <c r="GWW30" s="103"/>
      <c r="GWX30" s="103"/>
      <c r="GWY30" s="103"/>
      <c r="GWZ30" s="103"/>
      <c r="GXA30" s="103"/>
      <c r="GXB30" s="103"/>
      <c r="GXC30" s="103"/>
      <c r="GXD30" s="103"/>
      <c r="GXE30" s="103"/>
      <c r="GXF30" s="103"/>
      <c r="GXG30" s="103"/>
      <c r="GXH30" s="103"/>
      <c r="GXI30" s="103"/>
      <c r="GXJ30" s="103"/>
      <c r="GXK30" s="103"/>
      <c r="GXL30" s="103"/>
      <c r="GXM30" s="103"/>
      <c r="GXN30" s="103"/>
      <c r="GXO30" s="103"/>
      <c r="GXP30" s="103"/>
      <c r="GXQ30" s="103"/>
      <c r="GXR30" s="103"/>
      <c r="GXS30" s="103"/>
      <c r="GXT30" s="103"/>
      <c r="GXU30" s="103"/>
      <c r="GXV30" s="103"/>
      <c r="GXW30" s="103"/>
      <c r="GXX30" s="103"/>
      <c r="GXY30" s="103"/>
      <c r="GXZ30" s="103"/>
      <c r="GYA30" s="103"/>
      <c r="GYB30" s="103"/>
      <c r="GYC30" s="103"/>
      <c r="GYD30" s="103"/>
      <c r="GYE30" s="103"/>
      <c r="GYF30" s="103"/>
      <c r="GYG30" s="103"/>
      <c r="GYH30" s="103"/>
      <c r="GYI30" s="103"/>
      <c r="GYJ30" s="103"/>
      <c r="GYK30" s="103"/>
      <c r="GYL30" s="103"/>
      <c r="GYM30" s="103"/>
      <c r="GYN30" s="103"/>
      <c r="GYO30" s="103"/>
      <c r="GYP30" s="103"/>
      <c r="GYQ30" s="103"/>
      <c r="GYR30" s="103"/>
      <c r="GYS30" s="103"/>
      <c r="GYT30" s="103"/>
      <c r="GYU30" s="103"/>
      <c r="GYV30" s="103"/>
      <c r="GYW30" s="103"/>
      <c r="GYX30" s="103"/>
      <c r="GYY30" s="103"/>
      <c r="GYZ30" s="103"/>
      <c r="GZA30" s="103"/>
      <c r="GZB30" s="103"/>
      <c r="GZC30" s="103"/>
      <c r="GZD30" s="103"/>
      <c r="GZE30" s="103"/>
      <c r="GZF30" s="103"/>
      <c r="GZG30" s="103"/>
      <c r="GZH30" s="103"/>
      <c r="GZI30" s="103"/>
      <c r="GZJ30" s="103"/>
      <c r="GZK30" s="103"/>
      <c r="GZL30" s="103"/>
      <c r="GZM30" s="103"/>
      <c r="GZN30" s="103"/>
      <c r="GZO30" s="103"/>
      <c r="GZP30" s="103"/>
      <c r="GZQ30" s="103"/>
      <c r="GZR30" s="103"/>
      <c r="GZS30" s="103"/>
      <c r="GZT30" s="103"/>
      <c r="GZU30" s="103"/>
      <c r="GZV30" s="103"/>
      <c r="GZW30" s="103"/>
      <c r="GZX30" s="103"/>
      <c r="GZY30" s="103"/>
      <c r="GZZ30" s="103"/>
      <c r="HAA30" s="103"/>
      <c r="HAB30" s="103"/>
      <c r="HAC30" s="103"/>
      <c r="HAD30" s="103"/>
      <c r="HAE30" s="103"/>
      <c r="HAF30" s="103"/>
      <c r="HAG30" s="103"/>
      <c r="HAH30" s="103"/>
      <c r="HAI30" s="103"/>
      <c r="HAJ30" s="103"/>
      <c r="HAK30" s="103"/>
      <c r="HAL30" s="103"/>
      <c r="HAM30" s="103"/>
      <c r="HAN30" s="103"/>
      <c r="HAO30" s="103"/>
      <c r="HAP30" s="103"/>
      <c r="HAQ30" s="103"/>
      <c r="HAR30" s="103"/>
      <c r="HAS30" s="103"/>
      <c r="HAT30" s="103"/>
      <c r="HAU30" s="103"/>
      <c r="HAV30" s="103"/>
      <c r="HAW30" s="103"/>
      <c r="HAX30" s="103"/>
      <c r="HAY30" s="103"/>
      <c r="HAZ30" s="103"/>
      <c r="HBA30" s="103"/>
      <c r="HBB30" s="103"/>
      <c r="HBC30" s="103"/>
      <c r="HBD30" s="103"/>
      <c r="HBE30" s="103"/>
      <c r="HBF30" s="103"/>
      <c r="HBG30" s="103"/>
      <c r="HBH30" s="103"/>
      <c r="HBI30" s="103"/>
      <c r="HBJ30" s="103"/>
      <c r="HBK30" s="103"/>
      <c r="HBL30" s="103"/>
      <c r="HBM30" s="103"/>
      <c r="HBN30" s="103"/>
      <c r="HBO30" s="103"/>
      <c r="HBP30" s="103"/>
      <c r="HBQ30" s="103"/>
      <c r="HBR30" s="103"/>
      <c r="HBS30" s="103"/>
      <c r="HBT30" s="103"/>
      <c r="HBU30" s="103"/>
      <c r="HBV30" s="103"/>
      <c r="HBW30" s="103"/>
      <c r="HBX30" s="103"/>
      <c r="HBY30" s="103"/>
      <c r="HBZ30" s="103"/>
      <c r="HCA30" s="103"/>
      <c r="HCB30" s="103"/>
      <c r="HCC30" s="103"/>
      <c r="HCD30" s="103"/>
      <c r="HCE30" s="103"/>
      <c r="HCF30" s="103"/>
      <c r="HCG30" s="103"/>
      <c r="HCH30" s="103"/>
      <c r="HCI30" s="103"/>
      <c r="HCJ30" s="103"/>
      <c r="HCK30" s="103"/>
      <c r="HCL30" s="103"/>
      <c r="HCM30" s="103"/>
      <c r="HCN30" s="103"/>
      <c r="HCO30" s="103"/>
      <c r="HCP30" s="103"/>
      <c r="HCQ30" s="103"/>
      <c r="HCR30" s="103"/>
      <c r="HCS30" s="103"/>
      <c r="HCT30" s="103"/>
      <c r="HCU30" s="103"/>
      <c r="HCV30" s="103"/>
      <c r="HCW30" s="103"/>
      <c r="HCX30" s="103"/>
      <c r="HCY30" s="103"/>
      <c r="HCZ30" s="103"/>
      <c r="HDA30" s="103"/>
      <c r="HDB30" s="103"/>
      <c r="HDC30" s="103"/>
      <c r="HDD30" s="103"/>
      <c r="HDE30" s="103"/>
      <c r="HDF30" s="103"/>
      <c r="HDG30" s="103"/>
      <c r="HDH30" s="103"/>
      <c r="HDI30" s="103"/>
      <c r="HDJ30" s="103"/>
      <c r="HDK30" s="103"/>
      <c r="HDL30" s="103"/>
      <c r="HDM30" s="103"/>
      <c r="HDN30" s="103"/>
      <c r="HDO30" s="103"/>
      <c r="HDP30" s="103"/>
      <c r="HDQ30" s="103"/>
      <c r="HDR30" s="103"/>
      <c r="HDS30" s="103"/>
      <c r="HDT30" s="103"/>
      <c r="HDU30" s="103"/>
      <c r="HDV30" s="103"/>
      <c r="HDW30" s="103"/>
      <c r="HDX30" s="103"/>
      <c r="HDY30" s="103"/>
      <c r="HDZ30" s="103"/>
      <c r="HEA30" s="103"/>
      <c r="HEB30" s="103"/>
      <c r="HEC30" s="103"/>
      <c r="HED30" s="103"/>
      <c r="HEE30" s="103"/>
      <c r="HEF30" s="103"/>
      <c r="HEG30" s="103"/>
      <c r="HEH30" s="103"/>
      <c r="HEI30" s="103"/>
      <c r="HEJ30" s="103"/>
      <c r="HEK30" s="103"/>
      <c r="HEL30" s="103"/>
      <c r="HEM30" s="103"/>
      <c r="HEN30" s="103"/>
      <c r="HEO30" s="103"/>
      <c r="HEP30" s="103"/>
      <c r="HEQ30" s="103"/>
      <c r="HER30" s="103"/>
      <c r="HES30" s="103"/>
      <c r="HET30" s="103"/>
      <c r="HEU30" s="103"/>
      <c r="HEV30" s="103"/>
      <c r="HEW30" s="103"/>
      <c r="HEX30" s="103"/>
      <c r="HEY30" s="103"/>
      <c r="HEZ30" s="103"/>
      <c r="HFA30" s="103"/>
      <c r="HFB30" s="103"/>
      <c r="HFC30" s="103"/>
      <c r="HFD30" s="103"/>
      <c r="HFE30" s="103"/>
      <c r="HFF30" s="103"/>
      <c r="HFG30" s="103"/>
      <c r="HFH30" s="103"/>
      <c r="HFI30" s="103"/>
      <c r="HFJ30" s="103"/>
      <c r="HFK30" s="103"/>
      <c r="HFL30" s="103"/>
      <c r="HFM30" s="103"/>
      <c r="HFN30" s="103"/>
      <c r="HFO30" s="103"/>
      <c r="HFP30" s="103"/>
      <c r="HFQ30" s="103"/>
      <c r="HFR30" s="103"/>
      <c r="HFS30" s="103"/>
      <c r="HFT30" s="103"/>
      <c r="HFU30" s="103"/>
      <c r="HFV30" s="103"/>
      <c r="HFW30" s="103"/>
      <c r="HFX30" s="103"/>
      <c r="HFY30" s="103"/>
      <c r="HFZ30" s="103"/>
      <c r="HGA30" s="103"/>
      <c r="HGB30" s="103"/>
      <c r="HGC30" s="103"/>
      <c r="HGD30" s="103"/>
      <c r="HGE30" s="103"/>
      <c r="HGF30" s="103"/>
      <c r="HGG30" s="103"/>
      <c r="HGH30" s="103"/>
      <c r="HGI30" s="103"/>
      <c r="HGJ30" s="103"/>
      <c r="HGK30" s="103"/>
      <c r="HGL30" s="103"/>
      <c r="HGM30" s="103"/>
      <c r="HGN30" s="103"/>
      <c r="HGO30" s="103"/>
      <c r="HGP30" s="103"/>
      <c r="HGQ30" s="103"/>
      <c r="HGR30" s="103"/>
      <c r="HGS30" s="103"/>
      <c r="HGT30" s="103"/>
      <c r="HGU30" s="103"/>
      <c r="HGV30" s="103"/>
      <c r="HGW30" s="103"/>
      <c r="HGX30" s="103"/>
      <c r="HGY30" s="103"/>
      <c r="HGZ30" s="103"/>
      <c r="HHA30" s="103"/>
      <c r="HHB30" s="103"/>
      <c r="HHC30" s="103"/>
      <c r="HHD30" s="103"/>
      <c r="HHE30" s="103"/>
      <c r="HHF30" s="103"/>
      <c r="HHG30" s="103"/>
      <c r="HHH30" s="103"/>
      <c r="HHI30" s="103"/>
      <c r="HHJ30" s="103"/>
      <c r="HHK30" s="103"/>
      <c r="HHL30" s="103"/>
      <c r="HHM30" s="103"/>
      <c r="HHN30" s="103"/>
      <c r="HHO30" s="103"/>
      <c r="HHP30" s="103"/>
      <c r="HHQ30" s="103"/>
      <c r="HHR30" s="103"/>
      <c r="HHS30" s="103"/>
      <c r="HHT30" s="103"/>
      <c r="HHU30" s="103"/>
      <c r="HHV30" s="103"/>
      <c r="HHW30" s="103"/>
      <c r="HHX30" s="103"/>
      <c r="HHY30" s="103"/>
      <c r="HHZ30" s="103"/>
      <c r="HIA30" s="103"/>
      <c r="HIB30" s="103"/>
      <c r="HIC30" s="103"/>
      <c r="HID30" s="103"/>
      <c r="HIE30" s="103"/>
      <c r="HIF30" s="103"/>
      <c r="HIG30" s="103"/>
      <c r="HIH30" s="103"/>
      <c r="HII30" s="103"/>
      <c r="HIJ30" s="103"/>
      <c r="HIK30" s="103"/>
      <c r="HIL30" s="103"/>
      <c r="HIM30" s="103"/>
      <c r="HIN30" s="103"/>
      <c r="HIO30" s="103"/>
      <c r="HIP30" s="103"/>
      <c r="HIQ30" s="103"/>
      <c r="HIR30" s="103"/>
      <c r="HIS30" s="103"/>
      <c r="HIT30" s="103"/>
      <c r="HIU30" s="103"/>
      <c r="HIV30" s="103"/>
      <c r="HIW30" s="103"/>
      <c r="HIX30" s="103"/>
      <c r="HIY30" s="103"/>
      <c r="HIZ30" s="103"/>
      <c r="HJA30" s="103"/>
      <c r="HJB30" s="103"/>
      <c r="HJC30" s="103"/>
      <c r="HJD30" s="103"/>
      <c r="HJE30" s="103"/>
      <c r="HJF30" s="103"/>
      <c r="HJG30" s="103"/>
      <c r="HJH30" s="103"/>
      <c r="HJI30" s="103"/>
      <c r="HJJ30" s="103"/>
      <c r="HJK30" s="103"/>
      <c r="HJL30" s="103"/>
      <c r="HJM30" s="103"/>
      <c r="HJN30" s="103"/>
      <c r="HJO30" s="103"/>
      <c r="HJP30" s="103"/>
      <c r="HJQ30" s="103"/>
      <c r="HJR30" s="103"/>
      <c r="HJS30" s="103"/>
      <c r="HJT30" s="103"/>
      <c r="HJU30" s="103"/>
      <c r="HJV30" s="103"/>
      <c r="HJW30" s="103"/>
      <c r="HJX30" s="103"/>
      <c r="HJY30" s="103"/>
      <c r="HJZ30" s="103"/>
      <c r="HKA30" s="103"/>
      <c r="HKB30" s="103"/>
      <c r="HKC30" s="103"/>
      <c r="HKD30" s="103"/>
      <c r="HKE30" s="103"/>
      <c r="HKF30" s="103"/>
      <c r="HKG30" s="103"/>
      <c r="HKH30" s="103"/>
      <c r="HKI30" s="103"/>
      <c r="HKJ30" s="103"/>
      <c r="HKK30" s="103"/>
      <c r="HKL30" s="103"/>
      <c r="HKM30" s="103"/>
      <c r="HKN30" s="103"/>
      <c r="HKO30" s="103"/>
      <c r="HKP30" s="103"/>
      <c r="HKQ30" s="103"/>
      <c r="HKR30" s="103"/>
      <c r="HKS30" s="103"/>
      <c r="HKT30" s="103"/>
      <c r="HKU30" s="103"/>
      <c r="HKV30" s="103"/>
      <c r="HKW30" s="103"/>
      <c r="HKX30" s="103"/>
      <c r="HKY30" s="103"/>
      <c r="HKZ30" s="103"/>
      <c r="HLA30" s="103"/>
      <c r="HLB30" s="103"/>
      <c r="HLC30" s="103"/>
      <c r="HLD30" s="103"/>
      <c r="HLE30" s="103"/>
      <c r="HLF30" s="103"/>
      <c r="HLG30" s="103"/>
      <c r="HLH30" s="103"/>
      <c r="HLI30" s="103"/>
      <c r="HLJ30" s="103"/>
      <c r="HLK30" s="103"/>
      <c r="HLL30" s="103"/>
      <c r="HLM30" s="103"/>
      <c r="HLN30" s="103"/>
      <c r="HLO30" s="103"/>
      <c r="HLP30" s="103"/>
      <c r="HLQ30" s="103"/>
      <c r="HLR30" s="103"/>
      <c r="HLS30" s="103"/>
      <c r="HLT30" s="103"/>
      <c r="HLU30" s="103"/>
      <c r="HLV30" s="103"/>
      <c r="HLW30" s="103"/>
      <c r="HLX30" s="103"/>
      <c r="HLY30" s="103"/>
      <c r="HLZ30" s="103"/>
      <c r="HMA30" s="103"/>
      <c r="HMB30" s="103"/>
      <c r="HMC30" s="103"/>
      <c r="HMD30" s="103"/>
      <c r="HME30" s="103"/>
      <c r="HMF30" s="103"/>
      <c r="HMG30" s="103"/>
      <c r="HMH30" s="103"/>
      <c r="HMI30" s="103"/>
      <c r="HMJ30" s="103"/>
      <c r="HMK30" s="103"/>
      <c r="HML30" s="103"/>
      <c r="HMM30" s="103"/>
      <c r="HMN30" s="103"/>
      <c r="HMO30" s="103"/>
      <c r="HMP30" s="103"/>
      <c r="HMQ30" s="103"/>
      <c r="HMR30" s="103"/>
      <c r="HMS30" s="103"/>
      <c r="HMT30" s="103"/>
      <c r="HMU30" s="103"/>
      <c r="HMV30" s="103"/>
      <c r="HMW30" s="103"/>
      <c r="HMX30" s="103"/>
      <c r="HMY30" s="103"/>
      <c r="HMZ30" s="103"/>
      <c r="HNA30" s="103"/>
      <c r="HNB30" s="103"/>
      <c r="HNC30" s="103"/>
      <c r="HND30" s="103"/>
      <c r="HNE30" s="103"/>
      <c r="HNF30" s="103"/>
      <c r="HNG30" s="103"/>
      <c r="HNH30" s="103"/>
      <c r="HNI30" s="103"/>
      <c r="HNJ30" s="103"/>
      <c r="HNK30" s="103"/>
      <c r="HNL30" s="103"/>
      <c r="HNM30" s="103"/>
      <c r="HNN30" s="103"/>
      <c r="HNO30" s="103"/>
      <c r="HNP30" s="103"/>
      <c r="HNQ30" s="103"/>
      <c r="HNR30" s="103"/>
      <c r="HNS30" s="103"/>
      <c r="HNT30" s="103"/>
      <c r="HNU30" s="103"/>
      <c r="HNV30" s="103"/>
      <c r="HNW30" s="103"/>
      <c r="HNX30" s="103"/>
      <c r="HNY30" s="103"/>
      <c r="HNZ30" s="103"/>
      <c r="HOA30" s="103"/>
      <c r="HOB30" s="103"/>
      <c r="HOC30" s="103"/>
      <c r="HOD30" s="103"/>
      <c r="HOE30" s="103"/>
      <c r="HOF30" s="103"/>
      <c r="HOG30" s="103"/>
      <c r="HOH30" s="103"/>
      <c r="HOI30" s="103"/>
      <c r="HOJ30" s="103"/>
      <c r="HOK30" s="103"/>
      <c r="HOL30" s="103"/>
      <c r="HOM30" s="103"/>
      <c r="HON30" s="103"/>
      <c r="HOO30" s="103"/>
      <c r="HOP30" s="103"/>
      <c r="HOQ30" s="103"/>
      <c r="HOR30" s="103"/>
      <c r="HOS30" s="103"/>
      <c r="HOT30" s="103"/>
      <c r="HOU30" s="103"/>
      <c r="HOV30" s="103"/>
      <c r="HOW30" s="103"/>
      <c r="HOX30" s="103"/>
      <c r="HOY30" s="103"/>
      <c r="HOZ30" s="103"/>
      <c r="HPA30" s="103"/>
      <c r="HPB30" s="103"/>
      <c r="HPC30" s="103"/>
      <c r="HPD30" s="103"/>
      <c r="HPE30" s="103"/>
      <c r="HPF30" s="103"/>
      <c r="HPG30" s="103"/>
      <c r="HPH30" s="103"/>
      <c r="HPI30" s="103"/>
      <c r="HPJ30" s="103"/>
      <c r="HPK30" s="103"/>
      <c r="HPL30" s="103"/>
      <c r="HPM30" s="103"/>
      <c r="HPN30" s="103"/>
      <c r="HPO30" s="103"/>
      <c r="HPP30" s="103"/>
      <c r="HPQ30" s="103"/>
      <c r="HPR30" s="103"/>
      <c r="HPS30" s="103"/>
      <c r="HPT30" s="103"/>
      <c r="HPU30" s="103"/>
      <c r="HPV30" s="103"/>
      <c r="HPW30" s="103"/>
      <c r="HPX30" s="103"/>
      <c r="HPY30" s="103"/>
      <c r="HPZ30" s="103"/>
      <c r="HQA30" s="103"/>
      <c r="HQB30" s="103"/>
      <c r="HQC30" s="103"/>
      <c r="HQD30" s="103"/>
      <c r="HQE30" s="103"/>
      <c r="HQF30" s="103"/>
      <c r="HQG30" s="103"/>
      <c r="HQH30" s="103"/>
      <c r="HQI30" s="103"/>
      <c r="HQJ30" s="103"/>
      <c r="HQK30" s="103"/>
      <c r="HQL30" s="103"/>
      <c r="HQM30" s="103"/>
      <c r="HQN30" s="103"/>
      <c r="HQO30" s="103"/>
      <c r="HQP30" s="103"/>
      <c r="HQQ30" s="103"/>
      <c r="HQR30" s="103"/>
      <c r="HQS30" s="103"/>
      <c r="HQT30" s="103"/>
      <c r="HQU30" s="103"/>
      <c r="HQV30" s="103"/>
      <c r="HQW30" s="103"/>
      <c r="HQX30" s="103"/>
      <c r="HQY30" s="103"/>
      <c r="HQZ30" s="103"/>
      <c r="HRA30" s="103"/>
      <c r="HRB30" s="103"/>
      <c r="HRC30" s="103"/>
      <c r="HRD30" s="103"/>
      <c r="HRE30" s="103"/>
      <c r="HRF30" s="103"/>
      <c r="HRG30" s="103"/>
      <c r="HRH30" s="103"/>
      <c r="HRI30" s="103"/>
      <c r="HRJ30" s="103"/>
      <c r="HRK30" s="103"/>
      <c r="HRL30" s="103"/>
      <c r="HRM30" s="103"/>
      <c r="HRN30" s="103"/>
      <c r="HRO30" s="103"/>
      <c r="HRP30" s="103"/>
      <c r="HRQ30" s="103"/>
      <c r="HRR30" s="103"/>
      <c r="HRS30" s="103"/>
      <c r="HRT30" s="103"/>
      <c r="HRU30" s="103"/>
      <c r="HRV30" s="103"/>
      <c r="HRW30" s="103"/>
      <c r="HRX30" s="103"/>
      <c r="HRY30" s="103"/>
      <c r="HRZ30" s="103"/>
      <c r="HSA30" s="103"/>
      <c r="HSB30" s="103"/>
      <c r="HSC30" s="103"/>
      <c r="HSD30" s="103"/>
      <c r="HSE30" s="103"/>
      <c r="HSF30" s="103"/>
      <c r="HSG30" s="103"/>
      <c r="HSH30" s="103"/>
      <c r="HSI30" s="103"/>
      <c r="HSJ30" s="103"/>
      <c r="HSK30" s="103"/>
      <c r="HSL30" s="103"/>
      <c r="HSM30" s="103"/>
      <c r="HSN30" s="103"/>
      <c r="HSO30" s="103"/>
      <c r="HSP30" s="103"/>
      <c r="HSQ30" s="103"/>
      <c r="HSR30" s="103"/>
      <c r="HSS30" s="103"/>
      <c r="HST30" s="103"/>
      <c r="HSU30" s="103"/>
      <c r="HSV30" s="103"/>
      <c r="HSW30" s="103"/>
      <c r="HSX30" s="103"/>
      <c r="HSY30" s="103"/>
      <c r="HSZ30" s="103"/>
      <c r="HTA30" s="103"/>
      <c r="HTB30" s="103"/>
      <c r="HTC30" s="103"/>
      <c r="HTD30" s="103"/>
      <c r="HTE30" s="103"/>
      <c r="HTF30" s="103"/>
      <c r="HTG30" s="103"/>
      <c r="HTH30" s="103"/>
      <c r="HTI30" s="103"/>
      <c r="HTJ30" s="103"/>
      <c r="HTK30" s="103"/>
      <c r="HTL30" s="103"/>
      <c r="HTM30" s="103"/>
      <c r="HTN30" s="103"/>
      <c r="HTO30" s="103"/>
      <c r="HTP30" s="103"/>
      <c r="HTQ30" s="103"/>
      <c r="HTR30" s="103"/>
      <c r="HTS30" s="103"/>
      <c r="HTT30" s="103"/>
      <c r="HTU30" s="103"/>
      <c r="HTV30" s="103"/>
      <c r="HTW30" s="103"/>
      <c r="HTX30" s="103"/>
      <c r="HTY30" s="103"/>
      <c r="HTZ30" s="103"/>
      <c r="HUA30" s="103"/>
      <c r="HUB30" s="103"/>
      <c r="HUC30" s="103"/>
      <c r="HUD30" s="103"/>
      <c r="HUE30" s="103"/>
      <c r="HUF30" s="103"/>
      <c r="HUG30" s="103"/>
      <c r="HUH30" s="103"/>
      <c r="HUI30" s="103"/>
      <c r="HUJ30" s="103"/>
      <c r="HUK30" s="103"/>
      <c r="HUL30" s="103"/>
      <c r="HUM30" s="103"/>
      <c r="HUN30" s="103"/>
      <c r="HUO30" s="103"/>
      <c r="HUP30" s="103"/>
      <c r="HUQ30" s="103"/>
      <c r="HUR30" s="103"/>
      <c r="HUS30" s="103"/>
      <c r="HUT30" s="103"/>
      <c r="HUU30" s="103"/>
      <c r="HUV30" s="103"/>
      <c r="HUW30" s="103"/>
      <c r="HUX30" s="103"/>
      <c r="HUY30" s="103"/>
      <c r="HUZ30" s="103"/>
      <c r="HVA30" s="103"/>
      <c r="HVB30" s="103"/>
      <c r="HVC30" s="103"/>
      <c r="HVD30" s="103"/>
      <c r="HVE30" s="103"/>
      <c r="HVF30" s="103"/>
      <c r="HVG30" s="103"/>
      <c r="HVH30" s="103"/>
      <c r="HVI30" s="103"/>
      <c r="HVJ30" s="103"/>
      <c r="HVK30" s="103"/>
      <c r="HVL30" s="103"/>
      <c r="HVM30" s="103"/>
      <c r="HVN30" s="103"/>
      <c r="HVO30" s="103"/>
      <c r="HVP30" s="103"/>
      <c r="HVQ30" s="103"/>
      <c r="HVR30" s="103"/>
      <c r="HVS30" s="103"/>
      <c r="HVT30" s="103"/>
      <c r="HVU30" s="103"/>
      <c r="HVV30" s="103"/>
      <c r="HVW30" s="103"/>
      <c r="HVX30" s="103"/>
      <c r="HVY30" s="103"/>
      <c r="HVZ30" s="103"/>
      <c r="HWA30" s="103"/>
      <c r="HWB30" s="103"/>
      <c r="HWC30" s="103"/>
      <c r="HWD30" s="103"/>
      <c r="HWE30" s="103"/>
      <c r="HWF30" s="103"/>
      <c r="HWG30" s="103"/>
      <c r="HWH30" s="103"/>
      <c r="HWI30" s="103"/>
      <c r="HWJ30" s="103"/>
      <c r="HWK30" s="103"/>
      <c r="HWL30" s="103"/>
      <c r="HWM30" s="103"/>
      <c r="HWN30" s="103"/>
      <c r="HWO30" s="103"/>
      <c r="HWP30" s="103"/>
      <c r="HWQ30" s="103"/>
      <c r="HWR30" s="103"/>
      <c r="HWS30" s="103"/>
      <c r="HWT30" s="103"/>
      <c r="HWU30" s="103"/>
      <c r="HWV30" s="103"/>
      <c r="HWW30" s="103"/>
      <c r="HWX30" s="103"/>
      <c r="HWY30" s="103"/>
      <c r="HWZ30" s="103"/>
      <c r="HXA30" s="103"/>
      <c r="HXB30" s="103"/>
      <c r="HXC30" s="103"/>
      <c r="HXD30" s="103"/>
      <c r="HXE30" s="103"/>
      <c r="HXF30" s="103"/>
      <c r="HXG30" s="103"/>
      <c r="HXH30" s="103"/>
      <c r="HXI30" s="103"/>
      <c r="HXJ30" s="103"/>
      <c r="HXK30" s="103"/>
      <c r="HXL30" s="103"/>
      <c r="HXM30" s="103"/>
      <c r="HXN30" s="103"/>
      <c r="HXO30" s="103"/>
      <c r="HXP30" s="103"/>
      <c r="HXQ30" s="103"/>
      <c r="HXR30" s="103"/>
      <c r="HXS30" s="103"/>
      <c r="HXT30" s="103"/>
      <c r="HXU30" s="103"/>
      <c r="HXV30" s="103"/>
      <c r="HXW30" s="103"/>
      <c r="HXX30" s="103"/>
      <c r="HXY30" s="103"/>
      <c r="HXZ30" s="103"/>
      <c r="HYA30" s="103"/>
      <c r="HYB30" s="103"/>
      <c r="HYC30" s="103"/>
      <c r="HYD30" s="103"/>
      <c r="HYE30" s="103"/>
      <c r="HYF30" s="103"/>
      <c r="HYG30" s="103"/>
      <c r="HYH30" s="103"/>
      <c r="HYI30" s="103"/>
      <c r="HYJ30" s="103"/>
      <c r="HYK30" s="103"/>
      <c r="HYL30" s="103"/>
      <c r="HYM30" s="103"/>
      <c r="HYN30" s="103"/>
      <c r="HYO30" s="103"/>
      <c r="HYP30" s="103"/>
      <c r="HYQ30" s="103"/>
      <c r="HYR30" s="103"/>
      <c r="HYS30" s="103"/>
      <c r="HYT30" s="103"/>
      <c r="HYU30" s="103"/>
      <c r="HYV30" s="103"/>
      <c r="HYW30" s="103"/>
      <c r="HYX30" s="103"/>
      <c r="HYY30" s="103"/>
      <c r="HYZ30" s="103"/>
      <c r="HZA30" s="103"/>
      <c r="HZB30" s="103"/>
      <c r="HZC30" s="103"/>
      <c r="HZD30" s="103"/>
      <c r="HZE30" s="103"/>
      <c r="HZF30" s="103"/>
      <c r="HZG30" s="103"/>
      <c r="HZH30" s="103"/>
      <c r="HZI30" s="103"/>
      <c r="HZJ30" s="103"/>
      <c r="HZK30" s="103"/>
      <c r="HZL30" s="103"/>
      <c r="HZM30" s="103"/>
      <c r="HZN30" s="103"/>
      <c r="HZO30" s="103"/>
      <c r="HZP30" s="103"/>
      <c r="HZQ30" s="103"/>
      <c r="HZR30" s="103"/>
      <c r="HZS30" s="103"/>
      <c r="HZT30" s="103"/>
      <c r="HZU30" s="103"/>
      <c r="HZV30" s="103"/>
      <c r="HZW30" s="103"/>
      <c r="HZX30" s="103"/>
      <c r="HZY30" s="103"/>
      <c r="HZZ30" s="103"/>
      <c r="IAA30" s="103"/>
      <c r="IAB30" s="103"/>
      <c r="IAC30" s="103"/>
      <c r="IAD30" s="103"/>
      <c r="IAE30" s="103"/>
      <c r="IAF30" s="103"/>
      <c r="IAG30" s="103"/>
      <c r="IAH30" s="103"/>
      <c r="IAI30" s="103"/>
      <c r="IAJ30" s="103"/>
      <c r="IAK30" s="103"/>
      <c r="IAL30" s="103"/>
      <c r="IAM30" s="103"/>
      <c r="IAN30" s="103"/>
      <c r="IAO30" s="103"/>
      <c r="IAP30" s="103"/>
      <c r="IAQ30" s="103"/>
      <c r="IAR30" s="103"/>
      <c r="IAS30" s="103"/>
      <c r="IAT30" s="103"/>
      <c r="IAU30" s="103"/>
      <c r="IAV30" s="103"/>
      <c r="IAW30" s="103"/>
      <c r="IAX30" s="103"/>
      <c r="IAY30" s="103"/>
      <c r="IAZ30" s="103"/>
      <c r="IBA30" s="103"/>
      <c r="IBB30" s="103"/>
      <c r="IBC30" s="103"/>
      <c r="IBD30" s="103"/>
      <c r="IBE30" s="103"/>
      <c r="IBF30" s="103"/>
      <c r="IBG30" s="103"/>
      <c r="IBH30" s="103"/>
      <c r="IBI30" s="103"/>
      <c r="IBJ30" s="103"/>
      <c r="IBK30" s="103"/>
      <c r="IBL30" s="103"/>
      <c r="IBM30" s="103"/>
      <c r="IBN30" s="103"/>
      <c r="IBO30" s="103"/>
      <c r="IBP30" s="103"/>
      <c r="IBQ30" s="103"/>
      <c r="IBR30" s="103"/>
      <c r="IBS30" s="103"/>
      <c r="IBT30" s="103"/>
      <c r="IBU30" s="103"/>
      <c r="IBV30" s="103"/>
      <c r="IBW30" s="103"/>
      <c r="IBX30" s="103"/>
      <c r="IBY30" s="103"/>
      <c r="IBZ30" s="103"/>
      <c r="ICA30" s="103"/>
      <c r="ICB30" s="103"/>
      <c r="ICC30" s="103"/>
      <c r="ICD30" s="103"/>
      <c r="ICE30" s="103"/>
      <c r="ICF30" s="103"/>
      <c r="ICG30" s="103"/>
      <c r="ICH30" s="103"/>
      <c r="ICI30" s="103"/>
      <c r="ICJ30" s="103"/>
      <c r="ICK30" s="103"/>
      <c r="ICL30" s="103"/>
      <c r="ICM30" s="103"/>
      <c r="ICN30" s="103"/>
      <c r="ICO30" s="103"/>
      <c r="ICP30" s="103"/>
      <c r="ICQ30" s="103"/>
      <c r="ICR30" s="103"/>
      <c r="ICS30" s="103"/>
      <c r="ICT30" s="103"/>
      <c r="ICU30" s="103"/>
      <c r="ICV30" s="103"/>
      <c r="ICW30" s="103"/>
      <c r="ICX30" s="103"/>
      <c r="ICY30" s="103"/>
      <c r="ICZ30" s="103"/>
      <c r="IDA30" s="103"/>
      <c r="IDB30" s="103"/>
      <c r="IDC30" s="103"/>
      <c r="IDD30" s="103"/>
      <c r="IDE30" s="103"/>
      <c r="IDF30" s="103"/>
      <c r="IDG30" s="103"/>
      <c r="IDH30" s="103"/>
      <c r="IDI30" s="103"/>
      <c r="IDJ30" s="103"/>
      <c r="IDK30" s="103"/>
      <c r="IDL30" s="103"/>
      <c r="IDM30" s="103"/>
      <c r="IDN30" s="103"/>
      <c r="IDO30" s="103"/>
      <c r="IDP30" s="103"/>
      <c r="IDQ30" s="103"/>
      <c r="IDR30" s="103"/>
      <c r="IDS30" s="103"/>
      <c r="IDT30" s="103"/>
      <c r="IDU30" s="103"/>
      <c r="IDV30" s="103"/>
      <c r="IDW30" s="103"/>
      <c r="IDX30" s="103"/>
      <c r="IDY30" s="103"/>
      <c r="IDZ30" s="103"/>
      <c r="IEA30" s="103"/>
      <c r="IEB30" s="103"/>
      <c r="IEC30" s="103"/>
      <c r="IED30" s="103"/>
      <c r="IEE30" s="103"/>
      <c r="IEF30" s="103"/>
      <c r="IEG30" s="103"/>
      <c r="IEH30" s="103"/>
      <c r="IEI30" s="103"/>
      <c r="IEJ30" s="103"/>
      <c r="IEK30" s="103"/>
      <c r="IEL30" s="103"/>
      <c r="IEM30" s="103"/>
      <c r="IEN30" s="103"/>
      <c r="IEO30" s="103"/>
      <c r="IEP30" s="103"/>
      <c r="IEQ30" s="103"/>
      <c r="IER30" s="103"/>
      <c r="IES30" s="103"/>
      <c r="IET30" s="103"/>
      <c r="IEU30" s="103"/>
      <c r="IEV30" s="103"/>
      <c r="IEW30" s="103"/>
      <c r="IEX30" s="103"/>
      <c r="IEY30" s="103"/>
      <c r="IEZ30" s="103"/>
      <c r="IFA30" s="103"/>
      <c r="IFB30" s="103"/>
      <c r="IFC30" s="103"/>
      <c r="IFD30" s="103"/>
      <c r="IFE30" s="103"/>
      <c r="IFF30" s="103"/>
      <c r="IFG30" s="103"/>
      <c r="IFH30" s="103"/>
      <c r="IFI30" s="103"/>
      <c r="IFJ30" s="103"/>
      <c r="IFK30" s="103"/>
      <c r="IFL30" s="103"/>
      <c r="IFM30" s="103"/>
      <c r="IFN30" s="103"/>
      <c r="IFO30" s="103"/>
      <c r="IFP30" s="103"/>
      <c r="IFQ30" s="103"/>
      <c r="IFR30" s="103"/>
      <c r="IFS30" s="103"/>
      <c r="IFT30" s="103"/>
      <c r="IFU30" s="103"/>
      <c r="IFV30" s="103"/>
      <c r="IFW30" s="103"/>
      <c r="IFX30" s="103"/>
      <c r="IFY30" s="103"/>
      <c r="IFZ30" s="103"/>
      <c r="IGA30" s="103"/>
      <c r="IGB30" s="103"/>
      <c r="IGC30" s="103"/>
      <c r="IGD30" s="103"/>
      <c r="IGE30" s="103"/>
      <c r="IGF30" s="103"/>
      <c r="IGG30" s="103"/>
      <c r="IGH30" s="103"/>
      <c r="IGI30" s="103"/>
      <c r="IGJ30" s="103"/>
      <c r="IGK30" s="103"/>
      <c r="IGL30" s="103"/>
      <c r="IGM30" s="103"/>
      <c r="IGN30" s="103"/>
      <c r="IGO30" s="103"/>
      <c r="IGP30" s="103"/>
      <c r="IGQ30" s="103"/>
      <c r="IGR30" s="103"/>
      <c r="IGS30" s="103"/>
      <c r="IGT30" s="103"/>
      <c r="IGU30" s="103"/>
      <c r="IGV30" s="103"/>
      <c r="IGW30" s="103"/>
      <c r="IGX30" s="103"/>
      <c r="IGY30" s="103"/>
      <c r="IGZ30" s="103"/>
      <c r="IHA30" s="103"/>
      <c r="IHB30" s="103"/>
      <c r="IHC30" s="103"/>
      <c r="IHD30" s="103"/>
      <c r="IHE30" s="103"/>
      <c r="IHF30" s="103"/>
      <c r="IHG30" s="103"/>
      <c r="IHH30" s="103"/>
      <c r="IHI30" s="103"/>
      <c r="IHJ30" s="103"/>
      <c r="IHK30" s="103"/>
      <c r="IHL30" s="103"/>
      <c r="IHM30" s="103"/>
      <c r="IHN30" s="103"/>
      <c r="IHO30" s="103"/>
      <c r="IHP30" s="103"/>
      <c r="IHQ30" s="103"/>
      <c r="IHR30" s="103"/>
      <c r="IHS30" s="103"/>
      <c r="IHT30" s="103"/>
      <c r="IHU30" s="103"/>
      <c r="IHV30" s="103"/>
      <c r="IHW30" s="103"/>
      <c r="IHX30" s="103"/>
      <c r="IHY30" s="103"/>
      <c r="IHZ30" s="103"/>
      <c r="IIA30" s="103"/>
      <c r="IIB30" s="103"/>
      <c r="IIC30" s="103"/>
      <c r="IID30" s="103"/>
      <c r="IIE30" s="103"/>
      <c r="IIF30" s="103"/>
      <c r="IIG30" s="103"/>
      <c r="IIH30" s="103"/>
      <c r="III30" s="103"/>
      <c r="IIJ30" s="103"/>
      <c r="IIK30" s="103"/>
      <c r="IIL30" s="103"/>
      <c r="IIM30" s="103"/>
      <c r="IIN30" s="103"/>
      <c r="IIO30" s="103"/>
      <c r="IIP30" s="103"/>
      <c r="IIQ30" s="103"/>
      <c r="IIR30" s="103"/>
      <c r="IIS30" s="103"/>
      <c r="IIT30" s="103"/>
      <c r="IIU30" s="103"/>
      <c r="IIV30" s="103"/>
      <c r="IIW30" s="103"/>
      <c r="IIX30" s="103"/>
      <c r="IIY30" s="103"/>
      <c r="IIZ30" s="103"/>
      <c r="IJA30" s="103"/>
      <c r="IJB30" s="103"/>
      <c r="IJC30" s="103"/>
      <c r="IJD30" s="103"/>
      <c r="IJE30" s="103"/>
      <c r="IJF30" s="103"/>
      <c r="IJG30" s="103"/>
      <c r="IJH30" s="103"/>
      <c r="IJI30" s="103"/>
      <c r="IJJ30" s="103"/>
      <c r="IJK30" s="103"/>
      <c r="IJL30" s="103"/>
      <c r="IJM30" s="103"/>
      <c r="IJN30" s="103"/>
      <c r="IJO30" s="103"/>
      <c r="IJP30" s="103"/>
      <c r="IJQ30" s="103"/>
      <c r="IJR30" s="103"/>
      <c r="IJS30" s="103"/>
      <c r="IJT30" s="103"/>
      <c r="IJU30" s="103"/>
      <c r="IJV30" s="103"/>
      <c r="IJW30" s="103"/>
      <c r="IJX30" s="103"/>
      <c r="IJY30" s="103"/>
      <c r="IJZ30" s="103"/>
      <c r="IKA30" s="103"/>
      <c r="IKB30" s="103"/>
      <c r="IKC30" s="103"/>
      <c r="IKD30" s="103"/>
      <c r="IKE30" s="103"/>
      <c r="IKF30" s="103"/>
      <c r="IKG30" s="103"/>
      <c r="IKH30" s="103"/>
      <c r="IKI30" s="103"/>
      <c r="IKJ30" s="103"/>
      <c r="IKK30" s="103"/>
      <c r="IKL30" s="103"/>
      <c r="IKM30" s="103"/>
      <c r="IKN30" s="103"/>
      <c r="IKO30" s="103"/>
      <c r="IKP30" s="103"/>
      <c r="IKQ30" s="103"/>
      <c r="IKR30" s="103"/>
      <c r="IKS30" s="103"/>
      <c r="IKT30" s="103"/>
      <c r="IKU30" s="103"/>
      <c r="IKV30" s="103"/>
      <c r="IKW30" s="103"/>
      <c r="IKX30" s="103"/>
      <c r="IKY30" s="103"/>
      <c r="IKZ30" s="103"/>
      <c r="ILA30" s="103"/>
      <c r="ILB30" s="103"/>
      <c r="ILC30" s="103"/>
      <c r="ILD30" s="103"/>
      <c r="ILE30" s="103"/>
      <c r="ILF30" s="103"/>
      <c r="ILG30" s="103"/>
      <c r="ILH30" s="103"/>
      <c r="ILI30" s="103"/>
      <c r="ILJ30" s="103"/>
      <c r="ILK30" s="103"/>
      <c r="ILL30" s="103"/>
      <c r="ILM30" s="103"/>
      <c r="ILN30" s="103"/>
      <c r="ILO30" s="103"/>
      <c r="ILP30" s="103"/>
      <c r="ILQ30" s="103"/>
      <c r="ILR30" s="103"/>
      <c r="ILS30" s="103"/>
      <c r="ILT30" s="103"/>
      <c r="ILU30" s="103"/>
      <c r="ILV30" s="103"/>
      <c r="ILW30" s="103"/>
      <c r="ILX30" s="103"/>
      <c r="ILY30" s="103"/>
      <c r="ILZ30" s="103"/>
      <c r="IMA30" s="103"/>
      <c r="IMB30" s="103"/>
      <c r="IMC30" s="103"/>
      <c r="IMD30" s="103"/>
      <c r="IME30" s="103"/>
      <c r="IMF30" s="103"/>
      <c r="IMG30" s="103"/>
      <c r="IMH30" s="103"/>
      <c r="IMI30" s="103"/>
      <c r="IMJ30" s="103"/>
      <c r="IMK30" s="103"/>
      <c r="IML30" s="103"/>
      <c r="IMM30" s="103"/>
      <c r="IMN30" s="103"/>
      <c r="IMO30" s="103"/>
      <c r="IMP30" s="103"/>
      <c r="IMQ30" s="103"/>
      <c r="IMR30" s="103"/>
      <c r="IMS30" s="103"/>
      <c r="IMT30" s="103"/>
      <c r="IMU30" s="103"/>
      <c r="IMV30" s="103"/>
      <c r="IMW30" s="103"/>
      <c r="IMX30" s="103"/>
      <c r="IMY30" s="103"/>
      <c r="IMZ30" s="103"/>
      <c r="INA30" s="103"/>
      <c r="INB30" s="103"/>
      <c r="INC30" s="103"/>
      <c r="IND30" s="103"/>
      <c r="INE30" s="103"/>
      <c r="INF30" s="103"/>
      <c r="ING30" s="103"/>
      <c r="INH30" s="103"/>
      <c r="INI30" s="103"/>
      <c r="INJ30" s="103"/>
      <c r="INK30" s="103"/>
      <c r="INL30" s="103"/>
      <c r="INM30" s="103"/>
      <c r="INN30" s="103"/>
      <c r="INO30" s="103"/>
      <c r="INP30" s="103"/>
      <c r="INQ30" s="103"/>
      <c r="INR30" s="103"/>
      <c r="INS30" s="103"/>
      <c r="INT30" s="103"/>
      <c r="INU30" s="103"/>
      <c r="INV30" s="103"/>
      <c r="INW30" s="103"/>
      <c r="INX30" s="103"/>
      <c r="INY30" s="103"/>
      <c r="INZ30" s="103"/>
      <c r="IOA30" s="103"/>
      <c r="IOB30" s="103"/>
      <c r="IOC30" s="103"/>
      <c r="IOD30" s="103"/>
      <c r="IOE30" s="103"/>
      <c r="IOF30" s="103"/>
      <c r="IOG30" s="103"/>
      <c r="IOH30" s="103"/>
      <c r="IOI30" s="103"/>
      <c r="IOJ30" s="103"/>
      <c r="IOK30" s="103"/>
      <c r="IOL30" s="103"/>
      <c r="IOM30" s="103"/>
      <c r="ION30" s="103"/>
      <c r="IOO30" s="103"/>
      <c r="IOP30" s="103"/>
      <c r="IOQ30" s="103"/>
      <c r="IOR30" s="103"/>
      <c r="IOS30" s="103"/>
      <c r="IOT30" s="103"/>
      <c r="IOU30" s="103"/>
      <c r="IOV30" s="103"/>
      <c r="IOW30" s="103"/>
      <c r="IOX30" s="103"/>
      <c r="IOY30" s="103"/>
      <c r="IOZ30" s="103"/>
      <c r="IPA30" s="103"/>
      <c r="IPB30" s="103"/>
      <c r="IPC30" s="103"/>
      <c r="IPD30" s="103"/>
      <c r="IPE30" s="103"/>
      <c r="IPF30" s="103"/>
      <c r="IPG30" s="103"/>
      <c r="IPH30" s="103"/>
      <c r="IPI30" s="103"/>
      <c r="IPJ30" s="103"/>
      <c r="IPK30" s="103"/>
      <c r="IPL30" s="103"/>
      <c r="IPM30" s="103"/>
      <c r="IPN30" s="103"/>
      <c r="IPO30" s="103"/>
      <c r="IPP30" s="103"/>
      <c r="IPQ30" s="103"/>
      <c r="IPR30" s="103"/>
      <c r="IPS30" s="103"/>
      <c r="IPT30" s="103"/>
      <c r="IPU30" s="103"/>
      <c r="IPV30" s="103"/>
      <c r="IPW30" s="103"/>
      <c r="IPX30" s="103"/>
      <c r="IPY30" s="103"/>
      <c r="IPZ30" s="103"/>
      <c r="IQA30" s="103"/>
      <c r="IQB30" s="103"/>
      <c r="IQC30" s="103"/>
      <c r="IQD30" s="103"/>
      <c r="IQE30" s="103"/>
      <c r="IQF30" s="103"/>
      <c r="IQG30" s="103"/>
      <c r="IQH30" s="103"/>
      <c r="IQI30" s="103"/>
      <c r="IQJ30" s="103"/>
      <c r="IQK30" s="103"/>
      <c r="IQL30" s="103"/>
      <c r="IQM30" s="103"/>
      <c r="IQN30" s="103"/>
      <c r="IQO30" s="103"/>
      <c r="IQP30" s="103"/>
      <c r="IQQ30" s="103"/>
      <c r="IQR30" s="103"/>
      <c r="IQS30" s="103"/>
      <c r="IQT30" s="103"/>
      <c r="IQU30" s="103"/>
      <c r="IQV30" s="103"/>
      <c r="IQW30" s="103"/>
      <c r="IQX30" s="103"/>
      <c r="IQY30" s="103"/>
      <c r="IQZ30" s="103"/>
      <c r="IRA30" s="103"/>
      <c r="IRB30" s="103"/>
      <c r="IRC30" s="103"/>
      <c r="IRD30" s="103"/>
      <c r="IRE30" s="103"/>
      <c r="IRF30" s="103"/>
      <c r="IRG30" s="103"/>
      <c r="IRH30" s="103"/>
      <c r="IRI30" s="103"/>
      <c r="IRJ30" s="103"/>
      <c r="IRK30" s="103"/>
      <c r="IRL30" s="103"/>
      <c r="IRM30" s="103"/>
      <c r="IRN30" s="103"/>
      <c r="IRO30" s="103"/>
      <c r="IRP30" s="103"/>
      <c r="IRQ30" s="103"/>
      <c r="IRR30" s="103"/>
      <c r="IRS30" s="103"/>
      <c r="IRT30" s="103"/>
      <c r="IRU30" s="103"/>
      <c r="IRV30" s="103"/>
      <c r="IRW30" s="103"/>
      <c r="IRX30" s="103"/>
      <c r="IRY30" s="103"/>
      <c r="IRZ30" s="103"/>
      <c r="ISA30" s="103"/>
      <c r="ISB30" s="103"/>
      <c r="ISC30" s="103"/>
      <c r="ISD30" s="103"/>
      <c r="ISE30" s="103"/>
      <c r="ISF30" s="103"/>
      <c r="ISG30" s="103"/>
      <c r="ISH30" s="103"/>
      <c r="ISI30" s="103"/>
      <c r="ISJ30" s="103"/>
      <c r="ISK30" s="103"/>
      <c r="ISL30" s="103"/>
      <c r="ISM30" s="103"/>
      <c r="ISN30" s="103"/>
      <c r="ISO30" s="103"/>
      <c r="ISP30" s="103"/>
      <c r="ISQ30" s="103"/>
      <c r="ISR30" s="103"/>
      <c r="ISS30" s="103"/>
      <c r="IST30" s="103"/>
      <c r="ISU30" s="103"/>
      <c r="ISV30" s="103"/>
      <c r="ISW30" s="103"/>
      <c r="ISX30" s="103"/>
      <c r="ISY30" s="103"/>
      <c r="ISZ30" s="103"/>
      <c r="ITA30" s="103"/>
      <c r="ITB30" s="103"/>
      <c r="ITC30" s="103"/>
      <c r="ITD30" s="103"/>
      <c r="ITE30" s="103"/>
      <c r="ITF30" s="103"/>
      <c r="ITG30" s="103"/>
      <c r="ITH30" s="103"/>
      <c r="ITI30" s="103"/>
      <c r="ITJ30" s="103"/>
      <c r="ITK30" s="103"/>
      <c r="ITL30" s="103"/>
      <c r="ITM30" s="103"/>
      <c r="ITN30" s="103"/>
      <c r="ITO30" s="103"/>
      <c r="ITP30" s="103"/>
      <c r="ITQ30" s="103"/>
      <c r="ITR30" s="103"/>
      <c r="ITS30" s="103"/>
      <c r="ITT30" s="103"/>
      <c r="ITU30" s="103"/>
      <c r="ITV30" s="103"/>
      <c r="ITW30" s="103"/>
      <c r="ITX30" s="103"/>
      <c r="ITY30" s="103"/>
      <c r="ITZ30" s="103"/>
      <c r="IUA30" s="103"/>
      <c r="IUB30" s="103"/>
      <c r="IUC30" s="103"/>
      <c r="IUD30" s="103"/>
      <c r="IUE30" s="103"/>
      <c r="IUF30" s="103"/>
      <c r="IUG30" s="103"/>
      <c r="IUH30" s="103"/>
      <c r="IUI30" s="103"/>
      <c r="IUJ30" s="103"/>
      <c r="IUK30" s="103"/>
      <c r="IUL30" s="103"/>
      <c r="IUM30" s="103"/>
      <c r="IUN30" s="103"/>
      <c r="IUO30" s="103"/>
      <c r="IUP30" s="103"/>
      <c r="IUQ30" s="103"/>
      <c r="IUR30" s="103"/>
      <c r="IUS30" s="103"/>
      <c r="IUT30" s="103"/>
      <c r="IUU30" s="103"/>
      <c r="IUV30" s="103"/>
      <c r="IUW30" s="103"/>
      <c r="IUX30" s="103"/>
      <c r="IUY30" s="103"/>
      <c r="IUZ30" s="103"/>
      <c r="IVA30" s="103"/>
      <c r="IVB30" s="103"/>
      <c r="IVC30" s="103"/>
      <c r="IVD30" s="103"/>
      <c r="IVE30" s="103"/>
      <c r="IVF30" s="103"/>
      <c r="IVG30" s="103"/>
      <c r="IVH30" s="103"/>
      <c r="IVI30" s="103"/>
      <c r="IVJ30" s="103"/>
      <c r="IVK30" s="103"/>
      <c r="IVL30" s="103"/>
      <c r="IVM30" s="103"/>
      <c r="IVN30" s="103"/>
      <c r="IVO30" s="103"/>
      <c r="IVP30" s="103"/>
      <c r="IVQ30" s="103"/>
      <c r="IVR30" s="103"/>
      <c r="IVS30" s="103"/>
      <c r="IVT30" s="103"/>
      <c r="IVU30" s="103"/>
      <c r="IVV30" s="103"/>
      <c r="IVW30" s="103"/>
      <c r="IVX30" s="103"/>
      <c r="IVY30" s="103"/>
      <c r="IVZ30" s="103"/>
      <c r="IWA30" s="103"/>
      <c r="IWB30" s="103"/>
      <c r="IWC30" s="103"/>
      <c r="IWD30" s="103"/>
      <c r="IWE30" s="103"/>
      <c r="IWF30" s="103"/>
      <c r="IWG30" s="103"/>
      <c r="IWH30" s="103"/>
      <c r="IWI30" s="103"/>
      <c r="IWJ30" s="103"/>
      <c r="IWK30" s="103"/>
      <c r="IWL30" s="103"/>
      <c r="IWM30" s="103"/>
      <c r="IWN30" s="103"/>
      <c r="IWO30" s="103"/>
      <c r="IWP30" s="103"/>
      <c r="IWQ30" s="103"/>
      <c r="IWR30" s="103"/>
      <c r="IWS30" s="103"/>
      <c r="IWT30" s="103"/>
      <c r="IWU30" s="103"/>
      <c r="IWV30" s="103"/>
      <c r="IWW30" s="103"/>
      <c r="IWX30" s="103"/>
      <c r="IWY30" s="103"/>
      <c r="IWZ30" s="103"/>
      <c r="IXA30" s="103"/>
      <c r="IXB30" s="103"/>
      <c r="IXC30" s="103"/>
      <c r="IXD30" s="103"/>
      <c r="IXE30" s="103"/>
      <c r="IXF30" s="103"/>
      <c r="IXG30" s="103"/>
      <c r="IXH30" s="103"/>
      <c r="IXI30" s="103"/>
      <c r="IXJ30" s="103"/>
      <c r="IXK30" s="103"/>
      <c r="IXL30" s="103"/>
      <c r="IXM30" s="103"/>
      <c r="IXN30" s="103"/>
      <c r="IXO30" s="103"/>
      <c r="IXP30" s="103"/>
      <c r="IXQ30" s="103"/>
      <c r="IXR30" s="103"/>
      <c r="IXS30" s="103"/>
      <c r="IXT30" s="103"/>
      <c r="IXU30" s="103"/>
      <c r="IXV30" s="103"/>
      <c r="IXW30" s="103"/>
      <c r="IXX30" s="103"/>
      <c r="IXY30" s="103"/>
      <c r="IXZ30" s="103"/>
      <c r="IYA30" s="103"/>
      <c r="IYB30" s="103"/>
      <c r="IYC30" s="103"/>
      <c r="IYD30" s="103"/>
      <c r="IYE30" s="103"/>
      <c r="IYF30" s="103"/>
      <c r="IYG30" s="103"/>
      <c r="IYH30" s="103"/>
      <c r="IYI30" s="103"/>
      <c r="IYJ30" s="103"/>
      <c r="IYK30" s="103"/>
      <c r="IYL30" s="103"/>
      <c r="IYM30" s="103"/>
      <c r="IYN30" s="103"/>
      <c r="IYO30" s="103"/>
      <c r="IYP30" s="103"/>
      <c r="IYQ30" s="103"/>
      <c r="IYR30" s="103"/>
      <c r="IYS30" s="103"/>
      <c r="IYT30" s="103"/>
      <c r="IYU30" s="103"/>
      <c r="IYV30" s="103"/>
      <c r="IYW30" s="103"/>
      <c r="IYX30" s="103"/>
      <c r="IYY30" s="103"/>
      <c r="IYZ30" s="103"/>
      <c r="IZA30" s="103"/>
      <c r="IZB30" s="103"/>
      <c r="IZC30" s="103"/>
      <c r="IZD30" s="103"/>
      <c r="IZE30" s="103"/>
      <c r="IZF30" s="103"/>
      <c r="IZG30" s="103"/>
      <c r="IZH30" s="103"/>
      <c r="IZI30" s="103"/>
      <c r="IZJ30" s="103"/>
      <c r="IZK30" s="103"/>
      <c r="IZL30" s="103"/>
      <c r="IZM30" s="103"/>
      <c r="IZN30" s="103"/>
      <c r="IZO30" s="103"/>
      <c r="IZP30" s="103"/>
      <c r="IZQ30" s="103"/>
      <c r="IZR30" s="103"/>
      <c r="IZS30" s="103"/>
      <c r="IZT30" s="103"/>
      <c r="IZU30" s="103"/>
      <c r="IZV30" s="103"/>
      <c r="IZW30" s="103"/>
      <c r="IZX30" s="103"/>
      <c r="IZY30" s="103"/>
      <c r="IZZ30" s="103"/>
      <c r="JAA30" s="103"/>
      <c r="JAB30" s="103"/>
      <c r="JAC30" s="103"/>
      <c r="JAD30" s="103"/>
      <c r="JAE30" s="103"/>
      <c r="JAF30" s="103"/>
      <c r="JAG30" s="103"/>
      <c r="JAH30" s="103"/>
      <c r="JAI30" s="103"/>
      <c r="JAJ30" s="103"/>
      <c r="JAK30" s="103"/>
      <c r="JAL30" s="103"/>
      <c r="JAM30" s="103"/>
      <c r="JAN30" s="103"/>
      <c r="JAO30" s="103"/>
      <c r="JAP30" s="103"/>
      <c r="JAQ30" s="103"/>
      <c r="JAR30" s="103"/>
      <c r="JAS30" s="103"/>
      <c r="JAT30" s="103"/>
      <c r="JAU30" s="103"/>
      <c r="JAV30" s="103"/>
      <c r="JAW30" s="103"/>
      <c r="JAX30" s="103"/>
      <c r="JAY30" s="103"/>
      <c r="JAZ30" s="103"/>
      <c r="JBA30" s="103"/>
      <c r="JBB30" s="103"/>
      <c r="JBC30" s="103"/>
      <c r="JBD30" s="103"/>
      <c r="JBE30" s="103"/>
      <c r="JBF30" s="103"/>
      <c r="JBG30" s="103"/>
      <c r="JBH30" s="103"/>
      <c r="JBI30" s="103"/>
      <c r="JBJ30" s="103"/>
      <c r="JBK30" s="103"/>
      <c r="JBL30" s="103"/>
      <c r="JBM30" s="103"/>
      <c r="JBN30" s="103"/>
      <c r="JBO30" s="103"/>
      <c r="JBP30" s="103"/>
      <c r="JBQ30" s="103"/>
      <c r="JBR30" s="103"/>
      <c r="JBS30" s="103"/>
      <c r="JBT30" s="103"/>
      <c r="JBU30" s="103"/>
      <c r="JBV30" s="103"/>
      <c r="JBW30" s="103"/>
      <c r="JBX30" s="103"/>
      <c r="JBY30" s="103"/>
      <c r="JBZ30" s="103"/>
      <c r="JCA30" s="103"/>
      <c r="JCB30" s="103"/>
      <c r="JCC30" s="103"/>
      <c r="JCD30" s="103"/>
      <c r="JCE30" s="103"/>
      <c r="JCF30" s="103"/>
      <c r="JCG30" s="103"/>
      <c r="JCH30" s="103"/>
      <c r="JCI30" s="103"/>
      <c r="JCJ30" s="103"/>
      <c r="JCK30" s="103"/>
      <c r="JCL30" s="103"/>
      <c r="JCM30" s="103"/>
      <c r="JCN30" s="103"/>
      <c r="JCO30" s="103"/>
      <c r="JCP30" s="103"/>
      <c r="JCQ30" s="103"/>
      <c r="JCR30" s="103"/>
      <c r="JCS30" s="103"/>
      <c r="JCT30" s="103"/>
      <c r="JCU30" s="103"/>
      <c r="JCV30" s="103"/>
      <c r="JCW30" s="103"/>
      <c r="JCX30" s="103"/>
      <c r="JCY30" s="103"/>
      <c r="JCZ30" s="103"/>
      <c r="JDA30" s="103"/>
      <c r="JDB30" s="103"/>
      <c r="JDC30" s="103"/>
      <c r="JDD30" s="103"/>
      <c r="JDE30" s="103"/>
      <c r="JDF30" s="103"/>
      <c r="JDG30" s="103"/>
      <c r="JDH30" s="103"/>
      <c r="JDI30" s="103"/>
      <c r="JDJ30" s="103"/>
      <c r="JDK30" s="103"/>
      <c r="JDL30" s="103"/>
      <c r="JDM30" s="103"/>
      <c r="JDN30" s="103"/>
      <c r="JDO30" s="103"/>
      <c r="JDP30" s="103"/>
      <c r="JDQ30" s="103"/>
      <c r="JDR30" s="103"/>
      <c r="JDS30" s="103"/>
      <c r="JDT30" s="103"/>
      <c r="JDU30" s="103"/>
      <c r="JDV30" s="103"/>
      <c r="JDW30" s="103"/>
      <c r="JDX30" s="103"/>
      <c r="JDY30" s="103"/>
      <c r="JDZ30" s="103"/>
      <c r="JEA30" s="103"/>
      <c r="JEB30" s="103"/>
      <c r="JEC30" s="103"/>
      <c r="JED30" s="103"/>
      <c r="JEE30" s="103"/>
      <c r="JEF30" s="103"/>
      <c r="JEG30" s="103"/>
      <c r="JEH30" s="103"/>
      <c r="JEI30" s="103"/>
      <c r="JEJ30" s="103"/>
      <c r="JEK30" s="103"/>
      <c r="JEL30" s="103"/>
      <c r="JEM30" s="103"/>
      <c r="JEN30" s="103"/>
      <c r="JEO30" s="103"/>
      <c r="JEP30" s="103"/>
      <c r="JEQ30" s="103"/>
      <c r="JER30" s="103"/>
      <c r="JES30" s="103"/>
      <c r="JET30" s="103"/>
      <c r="JEU30" s="103"/>
      <c r="JEV30" s="103"/>
      <c r="JEW30" s="103"/>
      <c r="JEX30" s="103"/>
      <c r="JEY30" s="103"/>
      <c r="JEZ30" s="103"/>
      <c r="JFA30" s="103"/>
      <c r="JFB30" s="103"/>
      <c r="JFC30" s="103"/>
      <c r="JFD30" s="103"/>
      <c r="JFE30" s="103"/>
      <c r="JFF30" s="103"/>
      <c r="JFG30" s="103"/>
      <c r="JFH30" s="103"/>
      <c r="JFI30" s="103"/>
      <c r="JFJ30" s="103"/>
      <c r="JFK30" s="103"/>
      <c r="JFL30" s="103"/>
      <c r="JFM30" s="103"/>
      <c r="JFN30" s="103"/>
      <c r="JFO30" s="103"/>
      <c r="JFP30" s="103"/>
      <c r="JFQ30" s="103"/>
      <c r="JFR30" s="103"/>
      <c r="JFS30" s="103"/>
      <c r="JFT30" s="103"/>
      <c r="JFU30" s="103"/>
      <c r="JFV30" s="103"/>
      <c r="JFW30" s="103"/>
      <c r="JFX30" s="103"/>
      <c r="JFY30" s="103"/>
      <c r="JFZ30" s="103"/>
      <c r="JGA30" s="103"/>
      <c r="JGB30" s="103"/>
      <c r="JGC30" s="103"/>
      <c r="JGD30" s="103"/>
      <c r="JGE30" s="103"/>
      <c r="JGF30" s="103"/>
      <c r="JGG30" s="103"/>
      <c r="JGH30" s="103"/>
      <c r="JGI30" s="103"/>
      <c r="JGJ30" s="103"/>
      <c r="JGK30" s="103"/>
      <c r="JGL30" s="103"/>
      <c r="JGM30" s="103"/>
      <c r="JGN30" s="103"/>
      <c r="JGO30" s="103"/>
      <c r="JGP30" s="103"/>
      <c r="JGQ30" s="103"/>
      <c r="JGR30" s="103"/>
      <c r="JGS30" s="103"/>
      <c r="JGT30" s="103"/>
      <c r="JGU30" s="103"/>
      <c r="JGV30" s="103"/>
      <c r="JGW30" s="103"/>
      <c r="JGX30" s="103"/>
      <c r="JGY30" s="103"/>
      <c r="JGZ30" s="103"/>
      <c r="JHA30" s="103"/>
      <c r="JHB30" s="103"/>
      <c r="JHC30" s="103"/>
      <c r="JHD30" s="103"/>
      <c r="JHE30" s="103"/>
      <c r="JHF30" s="103"/>
      <c r="JHG30" s="103"/>
      <c r="JHH30" s="103"/>
      <c r="JHI30" s="103"/>
      <c r="JHJ30" s="103"/>
      <c r="JHK30" s="103"/>
      <c r="JHL30" s="103"/>
      <c r="JHM30" s="103"/>
      <c r="JHN30" s="103"/>
      <c r="JHO30" s="103"/>
      <c r="JHP30" s="103"/>
      <c r="JHQ30" s="103"/>
      <c r="JHR30" s="103"/>
      <c r="JHS30" s="103"/>
      <c r="JHT30" s="103"/>
      <c r="JHU30" s="103"/>
      <c r="JHV30" s="103"/>
      <c r="JHW30" s="103"/>
      <c r="JHX30" s="103"/>
      <c r="JHY30" s="103"/>
      <c r="JHZ30" s="103"/>
      <c r="JIA30" s="103"/>
      <c r="JIB30" s="103"/>
      <c r="JIC30" s="103"/>
      <c r="JID30" s="103"/>
      <c r="JIE30" s="103"/>
      <c r="JIF30" s="103"/>
      <c r="JIG30" s="103"/>
      <c r="JIH30" s="103"/>
      <c r="JII30" s="103"/>
      <c r="JIJ30" s="103"/>
      <c r="JIK30" s="103"/>
      <c r="JIL30" s="103"/>
      <c r="JIM30" s="103"/>
      <c r="JIN30" s="103"/>
      <c r="JIO30" s="103"/>
      <c r="JIP30" s="103"/>
      <c r="JIQ30" s="103"/>
      <c r="JIR30" s="103"/>
      <c r="JIS30" s="103"/>
      <c r="JIT30" s="103"/>
      <c r="JIU30" s="103"/>
      <c r="JIV30" s="103"/>
      <c r="JIW30" s="103"/>
      <c r="JIX30" s="103"/>
      <c r="JIY30" s="103"/>
      <c r="JIZ30" s="103"/>
      <c r="JJA30" s="103"/>
      <c r="JJB30" s="103"/>
      <c r="JJC30" s="103"/>
      <c r="JJD30" s="103"/>
      <c r="JJE30" s="103"/>
      <c r="JJF30" s="103"/>
      <c r="JJG30" s="103"/>
      <c r="JJH30" s="103"/>
      <c r="JJI30" s="103"/>
      <c r="JJJ30" s="103"/>
      <c r="JJK30" s="103"/>
      <c r="JJL30" s="103"/>
      <c r="JJM30" s="103"/>
      <c r="JJN30" s="103"/>
      <c r="JJO30" s="103"/>
      <c r="JJP30" s="103"/>
      <c r="JJQ30" s="103"/>
      <c r="JJR30" s="103"/>
      <c r="JJS30" s="103"/>
      <c r="JJT30" s="103"/>
      <c r="JJU30" s="103"/>
      <c r="JJV30" s="103"/>
      <c r="JJW30" s="103"/>
      <c r="JJX30" s="103"/>
      <c r="JJY30" s="103"/>
      <c r="JJZ30" s="103"/>
      <c r="JKA30" s="103"/>
      <c r="JKB30" s="103"/>
      <c r="JKC30" s="103"/>
      <c r="JKD30" s="103"/>
      <c r="JKE30" s="103"/>
      <c r="JKF30" s="103"/>
      <c r="JKG30" s="103"/>
      <c r="JKH30" s="103"/>
      <c r="JKI30" s="103"/>
      <c r="JKJ30" s="103"/>
      <c r="JKK30" s="103"/>
      <c r="JKL30" s="103"/>
      <c r="JKM30" s="103"/>
      <c r="JKN30" s="103"/>
      <c r="JKO30" s="103"/>
      <c r="JKP30" s="103"/>
      <c r="JKQ30" s="103"/>
      <c r="JKR30" s="103"/>
      <c r="JKS30" s="103"/>
      <c r="JKT30" s="103"/>
      <c r="JKU30" s="103"/>
      <c r="JKV30" s="103"/>
      <c r="JKW30" s="103"/>
      <c r="JKX30" s="103"/>
      <c r="JKY30" s="103"/>
      <c r="JKZ30" s="103"/>
      <c r="JLA30" s="103"/>
      <c r="JLB30" s="103"/>
      <c r="JLC30" s="103"/>
      <c r="JLD30" s="103"/>
      <c r="JLE30" s="103"/>
      <c r="JLF30" s="103"/>
      <c r="JLG30" s="103"/>
      <c r="JLH30" s="103"/>
      <c r="JLI30" s="103"/>
      <c r="JLJ30" s="103"/>
      <c r="JLK30" s="103"/>
      <c r="JLL30" s="103"/>
      <c r="JLM30" s="103"/>
      <c r="JLN30" s="103"/>
      <c r="JLO30" s="103"/>
      <c r="JLP30" s="103"/>
      <c r="JLQ30" s="103"/>
      <c r="JLR30" s="103"/>
      <c r="JLS30" s="103"/>
      <c r="JLT30" s="103"/>
      <c r="JLU30" s="103"/>
      <c r="JLV30" s="103"/>
      <c r="JLW30" s="103"/>
      <c r="JLX30" s="103"/>
      <c r="JLY30" s="103"/>
      <c r="JLZ30" s="103"/>
      <c r="JMA30" s="103"/>
      <c r="JMB30" s="103"/>
      <c r="JMC30" s="103"/>
      <c r="JMD30" s="103"/>
      <c r="JME30" s="103"/>
      <c r="JMF30" s="103"/>
      <c r="JMG30" s="103"/>
      <c r="JMH30" s="103"/>
      <c r="JMI30" s="103"/>
      <c r="JMJ30" s="103"/>
      <c r="JMK30" s="103"/>
      <c r="JML30" s="103"/>
      <c r="JMM30" s="103"/>
      <c r="JMN30" s="103"/>
      <c r="JMO30" s="103"/>
      <c r="JMP30" s="103"/>
      <c r="JMQ30" s="103"/>
      <c r="JMR30" s="103"/>
      <c r="JMS30" s="103"/>
      <c r="JMT30" s="103"/>
      <c r="JMU30" s="103"/>
      <c r="JMV30" s="103"/>
      <c r="JMW30" s="103"/>
      <c r="JMX30" s="103"/>
      <c r="JMY30" s="103"/>
      <c r="JMZ30" s="103"/>
      <c r="JNA30" s="103"/>
      <c r="JNB30" s="103"/>
      <c r="JNC30" s="103"/>
      <c r="JND30" s="103"/>
      <c r="JNE30" s="103"/>
      <c r="JNF30" s="103"/>
      <c r="JNG30" s="103"/>
      <c r="JNH30" s="103"/>
      <c r="JNI30" s="103"/>
      <c r="JNJ30" s="103"/>
      <c r="JNK30" s="103"/>
      <c r="JNL30" s="103"/>
      <c r="JNM30" s="103"/>
      <c r="JNN30" s="103"/>
      <c r="JNO30" s="103"/>
      <c r="JNP30" s="103"/>
      <c r="JNQ30" s="103"/>
      <c r="JNR30" s="103"/>
      <c r="JNS30" s="103"/>
      <c r="JNT30" s="103"/>
      <c r="JNU30" s="103"/>
      <c r="JNV30" s="103"/>
      <c r="JNW30" s="103"/>
      <c r="JNX30" s="103"/>
      <c r="JNY30" s="103"/>
      <c r="JNZ30" s="103"/>
      <c r="JOA30" s="103"/>
      <c r="JOB30" s="103"/>
      <c r="JOC30" s="103"/>
      <c r="JOD30" s="103"/>
      <c r="JOE30" s="103"/>
      <c r="JOF30" s="103"/>
      <c r="JOG30" s="103"/>
      <c r="JOH30" s="103"/>
      <c r="JOI30" s="103"/>
      <c r="JOJ30" s="103"/>
      <c r="JOK30" s="103"/>
      <c r="JOL30" s="103"/>
      <c r="JOM30" s="103"/>
      <c r="JON30" s="103"/>
      <c r="JOO30" s="103"/>
      <c r="JOP30" s="103"/>
      <c r="JOQ30" s="103"/>
      <c r="JOR30" s="103"/>
      <c r="JOS30" s="103"/>
      <c r="JOT30" s="103"/>
      <c r="JOU30" s="103"/>
      <c r="JOV30" s="103"/>
      <c r="JOW30" s="103"/>
      <c r="JOX30" s="103"/>
      <c r="JOY30" s="103"/>
      <c r="JOZ30" s="103"/>
      <c r="JPA30" s="103"/>
      <c r="JPB30" s="103"/>
      <c r="JPC30" s="103"/>
      <c r="JPD30" s="103"/>
      <c r="JPE30" s="103"/>
      <c r="JPF30" s="103"/>
      <c r="JPG30" s="103"/>
      <c r="JPH30" s="103"/>
      <c r="JPI30" s="103"/>
      <c r="JPJ30" s="103"/>
      <c r="JPK30" s="103"/>
      <c r="JPL30" s="103"/>
      <c r="JPM30" s="103"/>
      <c r="JPN30" s="103"/>
      <c r="JPO30" s="103"/>
      <c r="JPP30" s="103"/>
      <c r="JPQ30" s="103"/>
      <c r="JPR30" s="103"/>
      <c r="JPS30" s="103"/>
      <c r="JPT30" s="103"/>
      <c r="JPU30" s="103"/>
      <c r="JPV30" s="103"/>
      <c r="JPW30" s="103"/>
      <c r="JPX30" s="103"/>
      <c r="JPY30" s="103"/>
      <c r="JPZ30" s="103"/>
      <c r="JQA30" s="103"/>
      <c r="JQB30" s="103"/>
      <c r="JQC30" s="103"/>
      <c r="JQD30" s="103"/>
      <c r="JQE30" s="103"/>
      <c r="JQF30" s="103"/>
      <c r="JQG30" s="103"/>
      <c r="JQH30" s="103"/>
      <c r="JQI30" s="103"/>
      <c r="JQJ30" s="103"/>
      <c r="JQK30" s="103"/>
      <c r="JQL30" s="103"/>
      <c r="JQM30" s="103"/>
      <c r="JQN30" s="103"/>
      <c r="JQO30" s="103"/>
      <c r="JQP30" s="103"/>
      <c r="JQQ30" s="103"/>
      <c r="JQR30" s="103"/>
      <c r="JQS30" s="103"/>
      <c r="JQT30" s="103"/>
      <c r="JQU30" s="103"/>
      <c r="JQV30" s="103"/>
      <c r="JQW30" s="103"/>
      <c r="JQX30" s="103"/>
      <c r="JQY30" s="103"/>
      <c r="JQZ30" s="103"/>
      <c r="JRA30" s="103"/>
      <c r="JRB30" s="103"/>
      <c r="JRC30" s="103"/>
      <c r="JRD30" s="103"/>
      <c r="JRE30" s="103"/>
      <c r="JRF30" s="103"/>
      <c r="JRG30" s="103"/>
      <c r="JRH30" s="103"/>
      <c r="JRI30" s="103"/>
      <c r="JRJ30" s="103"/>
      <c r="JRK30" s="103"/>
      <c r="JRL30" s="103"/>
      <c r="JRM30" s="103"/>
      <c r="JRN30" s="103"/>
      <c r="JRO30" s="103"/>
      <c r="JRP30" s="103"/>
      <c r="JRQ30" s="103"/>
      <c r="JRR30" s="103"/>
      <c r="JRS30" s="103"/>
      <c r="JRT30" s="103"/>
      <c r="JRU30" s="103"/>
      <c r="JRV30" s="103"/>
      <c r="JRW30" s="103"/>
      <c r="JRX30" s="103"/>
      <c r="JRY30" s="103"/>
      <c r="JRZ30" s="103"/>
      <c r="JSA30" s="103"/>
      <c r="JSB30" s="103"/>
      <c r="JSC30" s="103"/>
      <c r="JSD30" s="103"/>
      <c r="JSE30" s="103"/>
      <c r="JSF30" s="103"/>
      <c r="JSG30" s="103"/>
      <c r="JSH30" s="103"/>
      <c r="JSI30" s="103"/>
      <c r="JSJ30" s="103"/>
      <c r="JSK30" s="103"/>
      <c r="JSL30" s="103"/>
      <c r="JSM30" s="103"/>
      <c r="JSN30" s="103"/>
      <c r="JSO30" s="103"/>
      <c r="JSP30" s="103"/>
      <c r="JSQ30" s="103"/>
      <c r="JSR30" s="103"/>
      <c r="JSS30" s="103"/>
      <c r="JST30" s="103"/>
      <c r="JSU30" s="103"/>
      <c r="JSV30" s="103"/>
      <c r="JSW30" s="103"/>
      <c r="JSX30" s="103"/>
      <c r="JSY30" s="103"/>
      <c r="JSZ30" s="103"/>
      <c r="JTA30" s="103"/>
      <c r="JTB30" s="103"/>
      <c r="JTC30" s="103"/>
      <c r="JTD30" s="103"/>
      <c r="JTE30" s="103"/>
      <c r="JTF30" s="103"/>
      <c r="JTG30" s="103"/>
      <c r="JTH30" s="103"/>
      <c r="JTI30" s="103"/>
      <c r="JTJ30" s="103"/>
      <c r="JTK30" s="103"/>
      <c r="JTL30" s="103"/>
      <c r="JTM30" s="103"/>
      <c r="JTN30" s="103"/>
      <c r="JTO30" s="103"/>
      <c r="JTP30" s="103"/>
      <c r="JTQ30" s="103"/>
      <c r="JTR30" s="103"/>
      <c r="JTS30" s="103"/>
      <c r="JTT30" s="103"/>
      <c r="JTU30" s="103"/>
      <c r="JTV30" s="103"/>
      <c r="JTW30" s="103"/>
      <c r="JTX30" s="103"/>
      <c r="JTY30" s="103"/>
      <c r="JTZ30" s="103"/>
      <c r="JUA30" s="103"/>
      <c r="JUB30" s="103"/>
      <c r="JUC30" s="103"/>
      <c r="JUD30" s="103"/>
      <c r="JUE30" s="103"/>
      <c r="JUF30" s="103"/>
      <c r="JUG30" s="103"/>
      <c r="JUH30" s="103"/>
      <c r="JUI30" s="103"/>
      <c r="JUJ30" s="103"/>
      <c r="JUK30" s="103"/>
      <c r="JUL30" s="103"/>
      <c r="JUM30" s="103"/>
      <c r="JUN30" s="103"/>
      <c r="JUO30" s="103"/>
      <c r="JUP30" s="103"/>
      <c r="JUQ30" s="103"/>
      <c r="JUR30" s="103"/>
      <c r="JUS30" s="103"/>
      <c r="JUT30" s="103"/>
      <c r="JUU30" s="103"/>
      <c r="JUV30" s="103"/>
      <c r="JUW30" s="103"/>
      <c r="JUX30" s="103"/>
      <c r="JUY30" s="103"/>
      <c r="JUZ30" s="103"/>
      <c r="JVA30" s="103"/>
      <c r="JVB30" s="103"/>
      <c r="JVC30" s="103"/>
      <c r="JVD30" s="103"/>
      <c r="JVE30" s="103"/>
      <c r="JVF30" s="103"/>
      <c r="JVG30" s="103"/>
      <c r="JVH30" s="103"/>
      <c r="JVI30" s="103"/>
      <c r="JVJ30" s="103"/>
      <c r="JVK30" s="103"/>
      <c r="JVL30" s="103"/>
      <c r="JVM30" s="103"/>
      <c r="JVN30" s="103"/>
      <c r="JVO30" s="103"/>
      <c r="JVP30" s="103"/>
      <c r="JVQ30" s="103"/>
      <c r="JVR30" s="103"/>
      <c r="JVS30" s="103"/>
      <c r="JVT30" s="103"/>
      <c r="JVU30" s="103"/>
      <c r="JVV30" s="103"/>
      <c r="JVW30" s="103"/>
      <c r="JVX30" s="103"/>
      <c r="JVY30" s="103"/>
      <c r="JVZ30" s="103"/>
      <c r="JWA30" s="103"/>
      <c r="JWB30" s="103"/>
      <c r="JWC30" s="103"/>
      <c r="JWD30" s="103"/>
      <c r="JWE30" s="103"/>
      <c r="JWF30" s="103"/>
      <c r="JWG30" s="103"/>
      <c r="JWH30" s="103"/>
      <c r="JWI30" s="103"/>
      <c r="JWJ30" s="103"/>
      <c r="JWK30" s="103"/>
      <c r="JWL30" s="103"/>
      <c r="JWM30" s="103"/>
      <c r="JWN30" s="103"/>
      <c r="JWO30" s="103"/>
      <c r="JWP30" s="103"/>
      <c r="JWQ30" s="103"/>
      <c r="JWR30" s="103"/>
      <c r="JWS30" s="103"/>
      <c r="JWT30" s="103"/>
      <c r="JWU30" s="103"/>
      <c r="JWV30" s="103"/>
      <c r="JWW30" s="103"/>
      <c r="JWX30" s="103"/>
      <c r="JWY30" s="103"/>
      <c r="JWZ30" s="103"/>
      <c r="JXA30" s="103"/>
      <c r="JXB30" s="103"/>
      <c r="JXC30" s="103"/>
      <c r="JXD30" s="103"/>
      <c r="JXE30" s="103"/>
      <c r="JXF30" s="103"/>
      <c r="JXG30" s="103"/>
      <c r="JXH30" s="103"/>
      <c r="JXI30" s="103"/>
      <c r="JXJ30" s="103"/>
      <c r="JXK30" s="103"/>
      <c r="JXL30" s="103"/>
      <c r="JXM30" s="103"/>
      <c r="JXN30" s="103"/>
      <c r="JXO30" s="103"/>
      <c r="JXP30" s="103"/>
      <c r="JXQ30" s="103"/>
      <c r="JXR30" s="103"/>
      <c r="JXS30" s="103"/>
      <c r="JXT30" s="103"/>
      <c r="JXU30" s="103"/>
      <c r="JXV30" s="103"/>
      <c r="JXW30" s="103"/>
      <c r="JXX30" s="103"/>
      <c r="JXY30" s="103"/>
      <c r="JXZ30" s="103"/>
      <c r="JYA30" s="103"/>
      <c r="JYB30" s="103"/>
      <c r="JYC30" s="103"/>
      <c r="JYD30" s="103"/>
      <c r="JYE30" s="103"/>
      <c r="JYF30" s="103"/>
      <c r="JYG30" s="103"/>
      <c r="JYH30" s="103"/>
      <c r="JYI30" s="103"/>
      <c r="JYJ30" s="103"/>
      <c r="JYK30" s="103"/>
      <c r="JYL30" s="103"/>
      <c r="JYM30" s="103"/>
      <c r="JYN30" s="103"/>
      <c r="JYO30" s="103"/>
      <c r="JYP30" s="103"/>
      <c r="JYQ30" s="103"/>
      <c r="JYR30" s="103"/>
      <c r="JYS30" s="103"/>
      <c r="JYT30" s="103"/>
      <c r="JYU30" s="103"/>
      <c r="JYV30" s="103"/>
      <c r="JYW30" s="103"/>
      <c r="JYX30" s="103"/>
      <c r="JYY30" s="103"/>
      <c r="JYZ30" s="103"/>
      <c r="JZA30" s="103"/>
      <c r="JZB30" s="103"/>
      <c r="JZC30" s="103"/>
      <c r="JZD30" s="103"/>
      <c r="JZE30" s="103"/>
      <c r="JZF30" s="103"/>
      <c r="JZG30" s="103"/>
      <c r="JZH30" s="103"/>
      <c r="JZI30" s="103"/>
      <c r="JZJ30" s="103"/>
      <c r="JZK30" s="103"/>
      <c r="JZL30" s="103"/>
      <c r="JZM30" s="103"/>
      <c r="JZN30" s="103"/>
      <c r="JZO30" s="103"/>
      <c r="JZP30" s="103"/>
      <c r="JZQ30" s="103"/>
      <c r="JZR30" s="103"/>
      <c r="JZS30" s="103"/>
      <c r="JZT30" s="103"/>
      <c r="JZU30" s="103"/>
      <c r="JZV30" s="103"/>
      <c r="JZW30" s="103"/>
      <c r="JZX30" s="103"/>
      <c r="JZY30" s="103"/>
      <c r="JZZ30" s="103"/>
      <c r="KAA30" s="103"/>
      <c r="KAB30" s="103"/>
      <c r="KAC30" s="103"/>
      <c r="KAD30" s="103"/>
      <c r="KAE30" s="103"/>
      <c r="KAF30" s="103"/>
      <c r="KAG30" s="103"/>
      <c r="KAH30" s="103"/>
      <c r="KAI30" s="103"/>
      <c r="KAJ30" s="103"/>
      <c r="KAK30" s="103"/>
      <c r="KAL30" s="103"/>
      <c r="KAM30" s="103"/>
      <c r="KAN30" s="103"/>
      <c r="KAO30" s="103"/>
      <c r="KAP30" s="103"/>
      <c r="KAQ30" s="103"/>
      <c r="KAR30" s="103"/>
      <c r="KAS30" s="103"/>
      <c r="KAT30" s="103"/>
      <c r="KAU30" s="103"/>
      <c r="KAV30" s="103"/>
      <c r="KAW30" s="103"/>
      <c r="KAX30" s="103"/>
      <c r="KAY30" s="103"/>
      <c r="KAZ30" s="103"/>
      <c r="KBA30" s="103"/>
      <c r="KBB30" s="103"/>
      <c r="KBC30" s="103"/>
      <c r="KBD30" s="103"/>
      <c r="KBE30" s="103"/>
      <c r="KBF30" s="103"/>
      <c r="KBG30" s="103"/>
      <c r="KBH30" s="103"/>
      <c r="KBI30" s="103"/>
      <c r="KBJ30" s="103"/>
      <c r="KBK30" s="103"/>
      <c r="KBL30" s="103"/>
      <c r="KBM30" s="103"/>
      <c r="KBN30" s="103"/>
      <c r="KBO30" s="103"/>
      <c r="KBP30" s="103"/>
      <c r="KBQ30" s="103"/>
      <c r="KBR30" s="103"/>
      <c r="KBS30" s="103"/>
      <c r="KBT30" s="103"/>
      <c r="KBU30" s="103"/>
      <c r="KBV30" s="103"/>
      <c r="KBW30" s="103"/>
      <c r="KBX30" s="103"/>
      <c r="KBY30" s="103"/>
      <c r="KBZ30" s="103"/>
      <c r="KCA30" s="103"/>
      <c r="KCB30" s="103"/>
      <c r="KCC30" s="103"/>
      <c r="KCD30" s="103"/>
      <c r="KCE30" s="103"/>
      <c r="KCF30" s="103"/>
      <c r="KCG30" s="103"/>
      <c r="KCH30" s="103"/>
      <c r="KCI30" s="103"/>
      <c r="KCJ30" s="103"/>
      <c r="KCK30" s="103"/>
      <c r="KCL30" s="103"/>
      <c r="KCM30" s="103"/>
      <c r="KCN30" s="103"/>
      <c r="KCO30" s="103"/>
      <c r="KCP30" s="103"/>
      <c r="KCQ30" s="103"/>
      <c r="KCR30" s="103"/>
      <c r="KCS30" s="103"/>
      <c r="KCT30" s="103"/>
      <c r="KCU30" s="103"/>
      <c r="KCV30" s="103"/>
      <c r="KCW30" s="103"/>
      <c r="KCX30" s="103"/>
      <c r="KCY30" s="103"/>
      <c r="KCZ30" s="103"/>
      <c r="KDA30" s="103"/>
      <c r="KDB30" s="103"/>
      <c r="KDC30" s="103"/>
      <c r="KDD30" s="103"/>
      <c r="KDE30" s="103"/>
      <c r="KDF30" s="103"/>
      <c r="KDG30" s="103"/>
      <c r="KDH30" s="103"/>
      <c r="KDI30" s="103"/>
      <c r="KDJ30" s="103"/>
      <c r="KDK30" s="103"/>
      <c r="KDL30" s="103"/>
      <c r="KDM30" s="103"/>
      <c r="KDN30" s="103"/>
      <c r="KDO30" s="103"/>
      <c r="KDP30" s="103"/>
      <c r="KDQ30" s="103"/>
      <c r="KDR30" s="103"/>
      <c r="KDS30" s="103"/>
      <c r="KDT30" s="103"/>
      <c r="KDU30" s="103"/>
      <c r="KDV30" s="103"/>
      <c r="KDW30" s="103"/>
      <c r="KDX30" s="103"/>
      <c r="KDY30" s="103"/>
      <c r="KDZ30" s="103"/>
      <c r="KEA30" s="103"/>
      <c r="KEB30" s="103"/>
      <c r="KEC30" s="103"/>
      <c r="KED30" s="103"/>
      <c r="KEE30" s="103"/>
      <c r="KEF30" s="103"/>
      <c r="KEG30" s="103"/>
      <c r="KEH30" s="103"/>
      <c r="KEI30" s="103"/>
      <c r="KEJ30" s="103"/>
      <c r="KEK30" s="103"/>
      <c r="KEL30" s="103"/>
      <c r="KEM30" s="103"/>
      <c r="KEN30" s="103"/>
      <c r="KEO30" s="103"/>
      <c r="KEP30" s="103"/>
      <c r="KEQ30" s="103"/>
      <c r="KER30" s="103"/>
      <c r="KES30" s="103"/>
      <c r="KET30" s="103"/>
      <c r="KEU30" s="103"/>
      <c r="KEV30" s="103"/>
      <c r="KEW30" s="103"/>
      <c r="KEX30" s="103"/>
      <c r="KEY30" s="103"/>
      <c r="KEZ30" s="103"/>
      <c r="KFA30" s="103"/>
      <c r="KFB30" s="103"/>
      <c r="KFC30" s="103"/>
      <c r="KFD30" s="103"/>
      <c r="KFE30" s="103"/>
      <c r="KFF30" s="103"/>
      <c r="KFG30" s="103"/>
      <c r="KFH30" s="103"/>
      <c r="KFI30" s="103"/>
      <c r="KFJ30" s="103"/>
      <c r="KFK30" s="103"/>
      <c r="KFL30" s="103"/>
      <c r="KFM30" s="103"/>
      <c r="KFN30" s="103"/>
      <c r="KFO30" s="103"/>
      <c r="KFP30" s="103"/>
      <c r="KFQ30" s="103"/>
      <c r="KFR30" s="103"/>
      <c r="KFS30" s="103"/>
      <c r="KFT30" s="103"/>
      <c r="KFU30" s="103"/>
      <c r="KFV30" s="103"/>
      <c r="KFW30" s="103"/>
      <c r="KFX30" s="103"/>
      <c r="KFY30" s="103"/>
      <c r="KFZ30" s="103"/>
      <c r="KGA30" s="103"/>
      <c r="KGB30" s="103"/>
      <c r="KGC30" s="103"/>
      <c r="KGD30" s="103"/>
      <c r="KGE30" s="103"/>
      <c r="KGF30" s="103"/>
      <c r="KGG30" s="103"/>
      <c r="KGH30" s="103"/>
      <c r="KGI30" s="103"/>
      <c r="KGJ30" s="103"/>
      <c r="KGK30" s="103"/>
      <c r="KGL30" s="103"/>
      <c r="KGM30" s="103"/>
      <c r="KGN30" s="103"/>
      <c r="KGO30" s="103"/>
      <c r="KGP30" s="103"/>
      <c r="KGQ30" s="103"/>
      <c r="KGR30" s="103"/>
      <c r="KGS30" s="103"/>
      <c r="KGT30" s="103"/>
      <c r="KGU30" s="103"/>
      <c r="KGV30" s="103"/>
      <c r="KGW30" s="103"/>
      <c r="KGX30" s="103"/>
      <c r="KGY30" s="103"/>
      <c r="KGZ30" s="103"/>
      <c r="KHA30" s="103"/>
      <c r="KHB30" s="103"/>
      <c r="KHC30" s="103"/>
      <c r="KHD30" s="103"/>
      <c r="KHE30" s="103"/>
      <c r="KHF30" s="103"/>
      <c r="KHG30" s="103"/>
      <c r="KHH30" s="103"/>
      <c r="KHI30" s="103"/>
      <c r="KHJ30" s="103"/>
      <c r="KHK30" s="103"/>
      <c r="KHL30" s="103"/>
      <c r="KHM30" s="103"/>
      <c r="KHN30" s="103"/>
      <c r="KHO30" s="103"/>
      <c r="KHP30" s="103"/>
      <c r="KHQ30" s="103"/>
      <c r="KHR30" s="103"/>
      <c r="KHS30" s="103"/>
      <c r="KHT30" s="103"/>
      <c r="KHU30" s="103"/>
      <c r="KHV30" s="103"/>
      <c r="KHW30" s="103"/>
      <c r="KHX30" s="103"/>
      <c r="KHY30" s="103"/>
      <c r="KHZ30" s="103"/>
      <c r="KIA30" s="103"/>
      <c r="KIB30" s="103"/>
      <c r="KIC30" s="103"/>
      <c r="KID30" s="103"/>
      <c r="KIE30" s="103"/>
      <c r="KIF30" s="103"/>
      <c r="KIG30" s="103"/>
      <c r="KIH30" s="103"/>
      <c r="KII30" s="103"/>
      <c r="KIJ30" s="103"/>
      <c r="KIK30" s="103"/>
      <c r="KIL30" s="103"/>
      <c r="KIM30" s="103"/>
      <c r="KIN30" s="103"/>
      <c r="KIO30" s="103"/>
      <c r="KIP30" s="103"/>
      <c r="KIQ30" s="103"/>
      <c r="KIR30" s="103"/>
      <c r="KIS30" s="103"/>
      <c r="KIT30" s="103"/>
      <c r="KIU30" s="103"/>
      <c r="KIV30" s="103"/>
      <c r="KIW30" s="103"/>
      <c r="KIX30" s="103"/>
      <c r="KIY30" s="103"/>
      <c r="KIZ30" s="103"/>
      <c r="KJA30" s="103"/>
      <c r="KJB30" s="103"/>
      <c r="KJC30" s="103"/>
      <c r="KJD30" s="103"/>
      <c r="KJE30" s="103"/>
      <c r="KJF30" s="103"/>
      <c r="KJG30" s="103"/>
      <c r="KJH30" s="103"/>
      <c r="KJI30" s="103"/>
      <c r="KJJ30" s="103"/>
      <c r="KJK30" s="103"/>
      <c r="KJL30" s="103"/>
      <c r="KJM30" s="103"/>
      <c r="KJN30" s="103"/>
      <c r="KJO30" s="103"/>
      <c r="KJP30" s="103"/>
      <c r="KJQ30" s="103"/>
      <c r="KJR30" s="103"/>
      <c r="KJS30" s="103"/>
      <c r="KJT30" s="103"/>
      <c r="KJU30" s="103"/>
      <c r="KJV30" s="103"/>
      <c r="KJW30" s="103"/>
      <c r="KJX30" s="103"/>
      <c r="KJY30" s="103"/>
      <c r="KJZ30" s="103"/>
      <c r="KKA30" s="103"/>
      <c r="KKB30" s="103"/>
      <c r="KKC30" s="103"/>
      <c r="KKD30" s="103"/>
      <c r="KKE30" s="103"/>
      <c r="KKF30" s="103"/>
      <c r="KKG30" s="103"/>
      <c r="KKH30" s="103"/>
      <c r="KKI30" s="103"/>
      <c r="KKJ30" s="103"/>
      <c r="KKK30" s="103"/>
      <c r="KKL30" s="103"/>
      <c r="KKM30" s="103"/>
      <c r="KKN30" s="103"/>
      <c r="KKO30" s="103"/>
      <c r="KKP30" s="103"/>
      <c r="KKQ30" s="103"/>
      <c r="KKR30" s="103"/>
      <c r="KKS30" s="103"/>
      <c r="KKT30" s="103"/>
      <c r="KKU30" s="103"/>
      <c r="KKV30" s="103"/>
      <c r="KKW30" s="103"/>
      <c r="KKX30" s="103"/>
      <c r="KKY30" s="103"/>
      <c r="KKZ30" s="103"/>
      <c r="KLA30" s="103"/>
      <c r="KLB30" s="103"/>
      <c r="KLC30" s="103"/>
      <c r="KLD30" s="103"/>
      <c r="KLE30" s="103"/>
      <c r="KLF30" s="103"/>
      <c r="KLG30" s="103"/>
      <c r="KLH30" s="103"/>
      <c r="KLI30" s="103"/>
      <c r="KLJ30" s="103"/>
      <c r="KLK30" s="103"/>
      <c r="KLL30" s="103"/>
      <c r="KLM30" s="103"/>
      <c r="KLN30" s="103"/>
      <c r="KLO30" s="103"/>
      <c r="KLP30" s="103"/>
      <c r="KLQ30" s="103"/>
      <c r="KLR30" s="103"/>
      <c r="KLS30" s="103"/>
      <c r="KLT30" s="103"/>
      <c r="KLU30" s="103"/>
      <c r="KLV30" s="103"/>
      <c r="KLW30" s="103"/>
      <c r="KLX30" s="103"/>
      <c r="KLY30" s="103"/>
      <c r="KLZ30" s="103"/>
      <c r="KMA30" s="103"/>
      <c r="KMB30" s="103"/>
      <c r="KMC30" s="103"/>
      <c r="KMD30" s="103"/>
      <c r="KME30" s="103"/>
      <c r="KMF30" s="103"/>
      <c r="KMG30" s="103"/>
      <c r="KMH30" s="103"/>
      <c r="KMI30" s="103"/>
      <c r="KMJ30" s="103"/>
      <c r="KMK30" s="103"/>
      <c r="KML30" s="103"/>
      <c r="KMM30" s="103"/>
      <c r="KMN30" s="103"/>
      <c r="KMO30" s="103"/>
      <c r="KMP30" s="103"/>
      <c r="KMQ30" s="103"/>
      <c r="KMR30" s="103"/>
      <c r="KMS30" s="103"/>
      <c r="KMT30" s="103"/>
      <c r="KMU30" s="103"/>
      <c r="KMV30" s="103"/>
      <c r="KMW30" s="103"/>
      <c r="KMX30" s="103"/>
      <c r="KMY30" s="103"/>
      <c r="KMZ30" s="103"/>
      <c r="KNA30" s="103"/>
      <c r="KNB30" s="103"/>
      <c r="KNC30" s="103"/>
      <c r="KND30" s="103"/>
      <c r="KNE30" s="103"/>
      <c r="KNF30" s="103"/>
      <c r="KNG30" s="103"/>
      <c r="KNH30" s="103"/>
      <c r="KNI30" s="103"/>
      <c r="KNJ30" s="103"/>
      <c r="KNK30" s="103"/>
      <c r="KNL30" s="103"/>
      <c r="KNM30" s="103"/>
      <c r="KNN30" s="103"/>
      <c r="KNO30" s="103"/>
      <c r="KNP30" s="103"/>
      <c r="KNQ30" s="103"/>
      <c r="KNR30" s="103"/>
      <c r="KNS30" s="103"/>
      <c r="KNT30" s="103"/>
      <c r="KNU30" s="103"/>
      <c r="KNV30" s="103"/>
      <c r="KNW30" s="103"/>
      <c r="KNX30" s="103"/>
      <c r="KNY30" s="103"/>
      <c r="KNZ30" s="103"/>
      <c r="KOA30" s="103"/>
      <c r="KOB30" s="103"/>
      <c r="KOC30" s="103"/>
      <c r="KOD30" s="103"/>
      <c r="KOE30" s="103"/>
      <c r="KOF30" s="103"/>
      <c r="KOG30" s="103"/>
      <c r="KOH30" s="103"/>
      <c r="KOI30" s="103"/>
      <c r="KOJ30" s="103"/>
      <c r="KOK30" s="103"/>
      <c r="KOL30" s="103"/>
      <c r="KOM30" s="103"/>
      <c r="KON30" s="103"/>
      <c r="KOO30" s="103"/>
      <c r="KOP30" s="103"/>
      <c r="KOQ30" s="103"/>
      <c r="KOR30" s="103"/>
      <c r="KOS30" s="103"/>
      <c r="KOT30" s="103"/>
      <c r="KOU30" s="103"/>
      <c r="KOV30" s="103"/>
      <c r="KOW30" s="103"/>
      <c r="KOX30" s="103"/>
      <c r="KOY30" s="103"/>
      <c r="KOZ30" s="103"/>
      <c r="KPA30" s="103"/>
      <c r="KPB30" s="103"/>
      <c r="KPC30" s="103"/>
      <c r="KPD30" s="103"/>
      <c r="KPE30" s="103"/>
      <c r="KPF30" s="103"/>
      <c r="KPG30" s="103"/>
      <c r="KPH30" s="103"/>
      <c r="KPI30" s="103"/>
      <c r="KPJ30" s="103"/>
      <c r="KPK30" s="103"/>
      <c r="KPL30" s="103"/>
      <c r="KPM30" s="103"/>
      <c r="KPN30" s="103"/>
      <c r="KPO30" s="103"/>
      <c r="KPP30" s="103"/>
      <c r="KPQ30" s="103"/>
      <c r="KPR30" s="103"/>
      <c r="KPS30" s="103"/>
      <c r="KPT30" s="103"/>
      <c r="KPU30" s="103"/>
      <c r="KPV30" s="103"/>
      <c r="KPW30" s="103"/>
      <c r="KPX30" s="103"/>
      <c r="KPY30" s="103"/>
      <c r="KPZ30" s="103"/>
      <c r="KQA30" s="103"/>
      <c r="KQB30" s="103"/>
      <c r="KQC30" s="103"/>
      <c r="KQD30" s="103"/>
      <c r="KQE30" s="103"/>
      <c r="KQF30" s="103"/>
      <c r="KQG30" s="103"/>
      <c r="KQH30" s="103"/>
      <c r="KQI30" s="103"/>
      <c r="KQJ30" s="103"/>
      <c r="KQK30" s="103"/>
      <c r="KQL30" s="103"/>
      <c r="KQM30" s="103"/>
      <c r="KQN30" s="103"/>
      <c r="KQO30" s="103"/>
      <c r="KQP30" s="103"/>
      <c r="KQQ30" s="103"/>
      <c r="KQR30" s="103"/>
      <c r="KQS30" s="103"/>
      <c r="KQT30" s="103"/>
      <c r="KQU30" s="103"/>
      <c r="KQV30" s="103"/>
      <c r="KQW30" s="103"/>
      <c r="KQX30" s="103"/>
      <c r="KQY30" s="103"/>
      <c r="KQZ30" s="103"/>
      <c r="KRA30" s="103"/>
      <c r="KRB30" s="103"/>
      <c r="KRC30" s="103"/>
      <c r="KRD30" s="103"/>
      <c r="KRE30" s="103"/>
      <c r="KRF30" s="103"/>
      <c r="KRG30" s="103"/>
      <c r="KRH30" s="103"/>
      <c r="KRI30" s="103"/>
      <c r="KRJ30" s="103"/>
      <c r="KRK30" s="103"/>
      <c r="KRL30" s="103"/>
      <c r="KRM30" s="103"/>
      <c r="KRN30" s="103"/>
      <c r="KRO30" s="103"/>
      <c r="KRP30" s="103"/>
      <c r="KRQ30" s="103"/>
      <c r="KRR30" s="103"/>
      <c r="KRS30" s="103"/>
      <c r="KRT30" s="103"/>
      <c r="KRU30" s="103"/>
      <c r="KRV30" s="103"/>
      <c r="KRW30" s="103"/>
      <c r="KRX30" s="103"/>
      <c r="KRY30" s="103"/>
      <c r="KRZ30" s="103"/>
      <c r="KSA30" s="103"/>
      <c r="KSB30" s="103"/>
      <c r="KSC30" s="103"/>
      <c r="KSD30" s="103"/>
      <c r="KSE30" s="103"/>
      <c r="KSF30" s="103"/>
      <c r="KSG30" s="103"/>
      <c r="KSH30" s="103"/>
      <c r="KSI30" s="103"/>
      <c r="KSJ30" s="103"/>
      <c r="KSK30" s="103"/>
      <c r="KSL30" s="103"/>
      <c r="KSM30" s="103"/>
      <c r="KSN30" s="103"/>
      <c r="KSO30" s="103"/>
      <c r="KSP30" s="103"/>
      <c r="KSQ30" s="103"/>
      <c r="KSR30" s="103"/>
      <c r="KSS30" s="103"/>
      <c r="KST30" s="103"/>
      <c r="KSU30" s="103"/>
      <c r="KSV30" s="103"/>
      <c r="KSW30" s="103"/>
      <c r="KSX30" s="103"/>
      <c r="KSY30" s="103"/>
      <c r="KSZ30" s="103"/>
      <c r="KTA30" s="103"/>
      <c r="KTB30" s="103"/>
      <c r="KTC30" s="103"/>
      <c r="KTD30" s="103"/>
      <c r="KTE30" s="103"/>
      <c r="KTF30" s="103"/>
      <c r="KTG30" s="103"/>
      <c r="KTH30" s="103"/>
      <c r="KTI30" s="103"/>
      <c r="KTJ30" s="103"/>
      <c r="KTK30" s="103"/>
      <c r="KTL30" s="103"/>
      <c r="KTM30" s="103"/>
      <c r="KTN30" s="103"/>
      <c r="KTO30" s="103"/>
      <c r="KTP30" s="103"/>
      <c r="KTQ30" s="103"/>
      <c r="KTR30" s="103"/>
      <c r="KTS30" s="103"/>
      <c r="KTT30" s="103"/>
      <c r="KTU30" s="103"/>
      <c r="KTV30" s="103"/>
      <c r="KTW30" s="103"/>
      <c r="KTX30" s="103"/>
      <c r="KTY30" s="103"/>
      <c r="KTZ30" s="103"/>
      <c r="KUA30" s="103"/>
      <c r="KUB30" s="103"/>
      <c r="KUC30" s="103"/>
      <c r="KUD30" s="103"/>
      <c r="KUE30" s="103"/>
      <c r="KUF30" s="103"/>
      <c r="KUG30" s="103"/>
      <c r="KUH30" s="103"/>
      <c r="KUI30" s="103"/>
      <c r="KUJ30" s="103"/>
      <c r="KUK30" s="103"/>
      <c r="KUL30" s="103"/>
      <c r="KUM30" s="103"/>
      <c r="KUN30" s="103"/>
      <c r="KUO30" s="103"/>
      <c r="KUP30" s="103"/>
      <c r="KUQ30" s="103"/>
      <c r="KUR30" s="103"/>
      <c r="KUS30" s="103"/>
      <c r="KUT30" s="103"/>
      <c r="KUU30" s="103"/>
      <c r="KUV30" s="103"/>
      <c r="KUW30" s="103"/>
      <c r="KUX30" s="103"/>
      <c r="KUY30" s="103"/>
      <c r="KUZ30" s="103"/>
      <c r="KVA30" s="103"/>
      <c r="KVB30" s="103"/>
      <c r="KVC30" s="103"/>
      <c r="KVD30" s="103"/>
      <c r="KVE30" s="103"/>
      <c r="KVF30" s="103"/>
      <c r="KVG30" s="103"/>
      <c r="KVH30" s="103"/>
      <c r="KVI30" s="103"/>
      <c r="KVJ30" s="103"/>
      <c r="KVK30" s="103"/>
      <c r="KVL30" s="103"/>
      <c r="KVM30" s="103"/>
      <c r="KVN30" s="103"/>
      <c r="KVO30" s="103"/>
      <c r="KVP30" s="103"/>
      <c r="KVQ30" s="103"/>
      <c r="KVR30" s="103"/>
      <c r="KVS30" s="103"/>
      <c r="KVT30" s="103"/>
      <c r="KVU30" s="103"/>
      <c r="KVV30" s="103"/>
      <c r="KVW30" s="103"/>
      <c r="KVX30" s="103"/>
      <c r="KVY30" s="103"/>
      <c r="KVZ30" s="103"/>
      <c r="KWA30" s="103"/>
      <c r="KWB30" s="103"/>
      <c r="KWC30" s="103"/>
      <c r="KWD30" s="103"/>
      <c r="KWE30" s="103"/>
      <c r="KWF30" s="103"/>
      <c r="KWG30" s="103"/>
      <c r="KWH30" s="103"/>
      <c r="KWI30" s="103"/>
      <c r="KWJ30" s="103"/>
      <c r="KWK30" s="103"/>
      <c r="KWL30" s="103"/>
      <c r="KWM30" s="103"/>
      <c r="KWN30" s="103"/>
      <c r="KWO30" s="103"/>
      <c r="KWP30" s="103"/>
      <c r="KWQ30" s="103"/>
      <c r="KWR30" s="103"/>
      <c r="KWS30" s="103"/>
      <c r="KWT30" s="103"/>
      <c r="KWU30" s="103"/>
      <c r="KWV30" s="103"/>
      <c r="KWW30" s="103"/>
      <c r="KWX30" s="103"/>
      <c r="KWY30" s="103"/>
      <c r="KWZ30" s="103"/>
      <c r="KXA30" s="103"/>
      <c r="KXB30" s="103"/>
      <c r="KXC30" s="103"/>
      <c r="KXD30" s="103"/>
      <c r="KXE30" s="103"/>
      <c r="KXF30" s="103"/>
      <c r="KXG30" s="103"/>
      <c r="KXH30" s="103"/>
      <c r="KXI30" s="103"/>
      <c r="KXJ30" s="103"/>
      <c r="KXK30" s="103"/>
      <c r="KXL30" s="103"/>
      <c r="KXM30" s="103"/>
      <c r="KXN30" s="103"/>
      <c r="KXO30" s="103"/>
      <c r="KXP30" s="103"/>
      <c r="KXQ30" s="103"/>
      <c r="KXR30" s="103"/>
      <c r="KXS30" s="103"/>
      <c r="KXT30" s="103"/>
      <c r="KXU30" s="103"/>
      <c r="KXV30" s="103"/>
      <c r="KXW30" s="103"/>
      <c r="KXX30" s="103"/>
      <c r="KXY30" s="103"/>
      <c r="KXZ30" s="103"/>
      <c r="KYA30" s="103"/>
      <c r="KYB30" s="103"/>
      <c r="KYC30" s="103"/>
      <c r="KYD30" s="103"/>
      <c r="KYE30" s="103"/>
      <c r="KYF30" s="103"/>
      <c r="KYG30" s="103"/>
      <c r="KYH30" s="103"/>
      <c r="KYI30" s="103"/>
      <c r="KYJ30" s="103"/>
      <c r="KYK30" s="103"/>
      <c r="KYL30" s="103"/>
      <c r="KYM30" s="103"/>
      <c r="KYN30" s="103"/>
      <c r="KYO30" s="103"/>
      <c r="KYP30" s="103"/>
      <c r="KYQ30" s="103"/>
      <c r="KYR30" s="103"/>
      <c r="KYS30" s="103"/>
      <c r="KYT30" s="103"/>
      <c r="KYU30" s="103"/>
      <c r="KYV30" s="103"/>
      <c r="KYW30" s="103"/>
      <c r="KYX30" s="103"/>
      <c r="KYY30" s="103"/>
      <c r="KYZ30" s="103"/>
      <c r="KZA30" s="103"/>
      <c r="KZB30" s="103"/>
      <c r="KZC30" s="103"/>
      <c r="KZD30" s="103"/>
      <c r="KZE30" s="103"/>
      <c r="KZF30" s="103"/>
      <c r="KZG30" s="103"/>
      <c r="KZH30" s="103"/>
      <c r="KZI30" s="103"/>
      <c r="KZJ30" s="103"/>
      <c r="KZK30" s="103"/>
      <c r="KZL30" s="103"/>
      <c r="KZM30" s="103"/>
      <c r="KZN30" s="103"/>
      <c r="KZO30" s="103"/>
      <c r="KZP30" s="103"/>
      <c r="KZQ30" s="103"/>
      <c r="KZR30" s="103"/>
      <c r="KZS30" s="103"/>
      <c r="KZT30" s="103"/>
      <c r="KZU30" s="103"/>
      <c r="KZV30" s="103"/>
      <c r="KZW30" s="103"/>
      <c r="KZX30" s="103"/>
      <c r="KZY30" s="103"/>
      <c r="KZZ30" s="103"/>
      <c r="LAA30" s="103"/>
      <c r="LAB30" s="103"/>
      <c r="LAC30" s="103"/>
      <c r="LAD30" s="103"/>
      <c r="LAE30" s="103"/>
      <c r="LAF30" s="103"/>
      <c r="LAG30" s="103"/>
      <c r="LAH30" s="103"/>
      <c r="LAI30" s="103"/>
      <c r="LAJ30" s="103"/>
      <c r="LAK30" s="103"/>
      <c r="LAL30" s="103"/>
      <c r="LAM30" s="103"/>
      <c r="LAN30" s="103"/>
      <c r="LAO30" s="103"/>
      <c r="LAP30" s="103"/>
      <c r="LAQ30" s="103"/>
      <c r="LAR30" s="103"/>
      <c r="LAS30" s="103"/>
      <c r="LAT30" s="103"/>
      <c r="LAU30" s="103"/>
      <c r="LAV30" s="103"/>
      <c r="LAW30" s="103"/>
      <c r="LAX30" s="103"/>
      <c r="LAY30" s="103"/>
      <c r="LAZ30" s="103"/>
      <c r="LBA30" s="103"/>
      <c r="LBB30" s="103"/>
      <c r="LBC30" s="103"/>
      <c r="LBD30" s="103"/>
      <c r="LBE30" s="103"/>
      <c r="LBF30" s="103"/>
      <c r="LBG30" s="103"/>
      <c r="LBH30" s="103"/>
      <c r="LBI30" s="103"/>
      <c r="LBJ30" s="103"/>
      <c r="LBK30" s="103"/>
      <c r="LBL30" s="103"/>
      <c r="LBM30" s="103"/>
      <c r="LBN30" s="103"/>
      <c r="LBO30" s="103"/>
      <c r="LBP30" s="103"/>
      <c r="LBQ30" s="103"/>
      <c r="LBR30" s="103"/>
      <c r="LBS30" s="103"/>
      <c r="LBT30" s="103"/>
      <c r="LBU30" s="103"/>
      <c r="LBV30" s="103"/>
      <c r="LBW30" s="103"/>
      <c r="LBX30" s="103"/>
      <c r="LBY30" s="103"/>
      <c r="LBZ30" s="103"/>
      <c r="LCA30" s="103"/>
      <c r="LCB30" s="103"/>
      <c r="LCC30" s="103"/>
      <c r="LCD30" s="103"/>
      <c r="LCE30" s="103"/>
      <c r="LCF30" s="103"/>
      <c r="LCG30" s="103"/>
      <c r="LCH30" s="103"/>
      <c r="LCI30" s="103"/>
      <c r="LCJ30" s="103"/>
      <c r="LCK30" s="103"/>
      <c r="LCL30" s="103"/>
      <c r="LCM30" s="103"/>
      <c r="LCN30" s="103"/>
      <c r="LCO30" s="103"/>
      <c r="LCP30" s="103"/>
      <c r="LCQ30" s="103"/>
      <c r="LCR30" s="103"/>
      <c r="LCS30" s="103"/>
      <c r="LCT30" s="103"/>
      <c r="LCU30" s="103"/>
      <c r="LCV30" s="103"/>
      <c r="LCW30" s="103"/>
      <c r="LCX30" s="103"/>
      <c r="LCY30" s="103"/>
      <c r="LCZ30" s="103"/>
      <c r="LDA30" s="103"/>
      <c r="LDB30" s="103"/>
      <c r="LDC30" s="103"/>
      <c r="LDD30" s="103"/>
      <c r="LDE30" s="103"/>
      <c r="LDF30" s="103"/>
      <c r="LDG30" s="103"/>
      <c r="LDH30" s="103"/>
      <c r="LDI30" s="103"/>
      <c r="LDJ30" s="103"/>
      <c r="LDK30" s="103"/>
      <c r="LDL30" s="103"/>
      <c r="LDM30" s="103"/>
      <c r="LDN30" s="103"/>
      <c r="LDO30" s="103"/>
      <c r="LDP30" s="103"/>
      <c r="LDQ30" s="103"/>
      <c r="LDR30" s="103"/>
      <c r="LDS30" s="103"/>
      <c r="LDT30" s="103"/>
      <c r="LDU30" s="103"/>
      <c r="LDV30" s="103"/>
      <c r="LDW30" s="103"/>
      <c r="LDX30" s="103"/>
      <c r="LDY30" s="103"/>
      <c r="LDZ30" s="103"/>
      <c r="LEA30" s="103"/>
      <c r="LEB30" s="103"/>
      <c r="LEC30" s="103"/>
      <c r="LED30" s="103"/>
      <c r="LEE30" s="103"/>
      <c r="LEF30" s="103"/>
      <c r="LEG30" s="103"/>
      <c r="LEH30" s="103"/>
      <c r="LEI30" s="103"/>
      <c r="LEJ30" s="103"/>
      <c r="LEK30" s="103"/>
      <c r="LEL30" s="103"/>
      <c r="LEM30" s="103"/>
      <c r="LEN30" s="103"/>
      <c r="LEO30" s="103"/>
      <c r="LEP30" s="103"/>
      <c r="LEQ30" s="103"/>
      <c r="LER30" s="103"/>
      <c r="LES30" s="103"/>
      <c r="LET30" s="103"/>
      <c r="LEU30" s="103"/>
      <c r="LEV30" s="103"/>
      <c r="LEW30" s="103"/>
      <c r="LEX30" s="103"/>
      <c r="LEY30" s="103"/>
      <c r="LEZ30" s="103"/>
      <c r="LFA30" s="103"/>
      <c r="LFB30" s="103"/>
      <c r="LFC30" s="103"/>
      <c r="LFD30" s="103"/>
      <c r="LFE30" s="103"/>
      <c r="LFF30" s="103"/>
      <c r="LFG30" s="103"/>
      <c r="LFH30" s="103"/>
      <c r="LFI30" s="103"/>
      <c r="LFJ30" s="103"/>
      <c r="LFK30" s="103"/>
      <c r="LFL30" s="103"/>
      <c r="LFM30" s="103"/>
      <c r="LFN30" s="103"/>
      <c r="LFO30" s="103"/>
      <c r="LFP30" s="103"/>
      <c r="LFQ30" s="103"/>
      <c r="LFR30" s="103"/>
      <c r="LFS30" s="103"/>
      <c r="LFT30" s="103"/>
      <c r="LFU30" s="103"/>
      <c r="LFV30" s="103"/>
      <c r="LFW30" s="103"/>
      <c r="LFX30" s="103"/>
      <c r="LFY30" s="103"/>
      <c r="LFZ30" s="103"/>
      <c r="LGA30" s="103"/>
      <c r="LGB30" s="103"/>
      <c r="LGC30" s="103"/>
      <c r="LGD30" s="103"/>
      <c r="LGE30" s="103"/>
      <c r="LGF30" s="103"/>
      <c r="LGG30" s="103"/>
      <c r="LGH30" s="103"/>
      <c r="LGI30" s="103"/>
      <c r="LGJ30" s="103"/>
      <c r="LGK30" s="103"/>
      <c r="LGL30" s="103"/>
      <c r="LGM30" s="103"/>
      <c r="LGN30" s="103"/>
      <c r="LGO30" s="103"/>
      <c r="LGP30" s="103"/>
      <c r="LGQ30" s="103"/>
      <c r="LGR30" s="103"/>
      <c r="LGS30" s="103"/>
      <c r="LGT30" s="103"/>
      <c r="LGU30" s="103"/>
      <c r="LGV30" s="103"/>
      <c r="LGW30" s="103"/>
      <c r="LGX30" s="103"/>
      <c r="LGY30" s="103"/>
      <c r="LGZ30" s="103"/>
      <c r="LHA30" s="103"/>
      <c r="LHB30" s="103"/>
      <c r="LHC30" s="103"/>
      <c r="LHD30" s="103"/>
      <c r="LHE30" s="103"/>
      <c r="LHF30" s="103"/>
      <c r="LHG30" s="103"/>
      <c r="LHH30" s="103"/>
      <c r="LHI30" s="103"/>
      <c r="LHJ30" s="103"/>
      <c r="LHK30" s="103"/>
      <c r="LHL30" s="103"/>
      <c r="LHM30" s="103"/>
      <c r="LHN30" s="103"/>
      <c r="LHO30" s="103"/>
      <c r="LHP30" s="103"/>
      <c r="LHQ30" s="103"/>
      <c r="LHR30" s="103"/>
      <c r="LHS30" s="103"/>
      <c r="LHT30" s="103"/>
      <c r="LHU30" s="103"/>
      <c r="LHV30" s="103"/>
      <c r="LHW30" s="103"/>
      <c r="LHX30" s="103"/>
      <c r="LHY30" s="103"/>
      <c r="LHZ30" s="103"/>
      <c r="LIA30" s="103"/>
      <c r="LIB30" s="103"/>
      <c r="LIC30" s="103"/>
      <c r="LID30" s="103"/>
      <c r="LIE30" s="103"/>
      <c r="LIF30" s="103"/>
      <c r="LIG30" s="103"/>
      <c r="LIH30" s="103"/>
      <c r="LII30" s="103"/>
      <c r="LIJ30" s="103"/>
      <c r="LIK30" s="103"/>
      <c r="LIL30" s="103"/>
      <c r="LIM30" s="103"/>
      <c r="LIN30" s="103"/>
      <c r="LIO30" s="103"/>
      <c r="LIP30" s="103"/>
      <c r="LIQ30" s="103"/>
      <c r="LIR30" s="103"/>
      <c r="LIS30" s="103"/>
      <c r="LIT30" s="103"/>
      <c r="LIU30" s="103"/>
      <c r="LIV30" s="103"/>
      <c r="LIW30" s="103"/>
      <c r="LIX30" s="103"/>
      <c r="LIY30" s="103"/>
      <c r="LIZ30" s="103"/>
      <c r="LJA30" s="103"/>
      <c r="LJB30" s="103"/>
      <c r="LJC30" s="103"/>
      <c r="LJD30" s="103"/>
      <c r="LJE30" s="103"/>
      <c r="LJF30" s="103"/>
      <c r="LJG30" s="103"/>
      <c r="LJH30" s="103"/>
      <c r="LJI30" s="103"/>
      <c r="LJJ30" s="103"/>
      <c r="LJK30" s="103"/>
      <c r="LJL30" s="103"/>
      <c r="LJM30" s="103"/>
      <c r="LJN30" s="103"/>
      <c r="LJO30" s="103"/>
      <c r="LJP30" s="103"/>
      <c r="LJQ30" s="103"/>
      <c r="LJR30" s="103"/>
      <c r="LJS30" s="103"/>
      <c r="LJT30" s="103"/>
      <c r="LJU30" s="103"/>
      <c r="LJV30" s="103"/>
      <c r="LJW30" s="103"/>
      <c r="LJX30" s="103"/>
      <c r="LJY30" s="103"/>
      <c r="LJZ30" s="103"/>
      <c r="LKA30" s="103"/>
      <c r="LKB30" s="103"/>
      <c r="LKC30" s="103"/>
      <c r="LKD30" s="103"/>
      <c r="LKE30" s="103"/>
      <c r="LKF30" s="103"/>
      <c r="LKG30" s="103"/>
      <c r="LKH30" s="103"/>
      <c r="LKI30" s="103"/>
      <c r="LKJ30" s="103"/>
      <c r="LKK30" s="103"/>
      <c r="LKL30" s="103"/>
      <c r="LKM30" s="103"/>
      <c r="LKN30" s="103"/>
      <c r="LKO30" s="103"/>
      <c r="LKP30" s="103"/>
      <c r="LKQ30" s="103"/>
      <c r="LKR30" s="103"/>
      <c r="LKS30" s="103"/>
      <c r="LKT30" s="103"/>
      <c r="LKU30" s="103"/>
      <c r="LKV30" s="103"/>
      <c r="LKW30" s="103"/>
      <c r="LKX30" s="103"/>
      <c r="LKY30" s="103"/>
      <c r="LKZ30" s="103"/>
      <c r="LLA30" s="103"/>
      <c r="LLB30" s="103"/>
      <c r="LLC30" s="103"/>
      <c r="LLD30" s="103"/>
      <c r="LLE30" s="103"/>
      <c r="LLF30" s="103"/>
      <c r="LLG30" s="103"/>
      <c r="LLH30" s="103"/>
      <c r="LLI30" s="103"/>
      <c r="LLJ30" s="103"/>
      <c r="LLK30" s="103"/>
      <c r="LLL30" s="103"/>
      <c r="LLM30" s="103"/>
      <c r="LLN30" s="103"/>
      <c r="LLO30" s="103"/>
      <c r="LLP30" s="103"/>
      <c r="LLQ30" s="103"/>
      <c r="LLR30" s="103"/>
      <c r="LLS30" s="103"/>
      <c r="LLT30" s="103"/>
      <c r="LLU30" s="103"/>
      <c r="LLV30" s="103"/>
      <c r="LLW30" s="103"/>
      <c r="LLX30" s="103"/>
      <c r="LLY30" s="103"/>
      <c r="LLZ30" s="103"/>
      <c r="LMA30" s="103"/>
      <c r="LMB30" s="103"/>
      <c r="LMC30" s="103"/>
      <c r="LMD30" s="103"/>
      <c r="LME30" s="103"/>
      <c r="LMF30" s="103"/>
      <c r="LMG30" s="103"/>
      <c r="LMH30" s="103"/>
      <c r="LMI30" s="103"/>
      <c r="LMJ30" s="103"/>
      <c r="LMK30" s="103"/>
      <c r="LML30" s="103"/>
      <c r="LMM30" s="103"/>
      <c r="LMN30" s="103"/>
      <c r="LMO30" s="103"/>
      <c r="LMP30" s="103"/>
      <c r="LMQ30" s="103"/>
      <c r="LMR30" s="103"/>
      <c r="LMS30" s="103"/>
      <c r="LMT30" s="103"/>
      <c r="LMU30" s="103"/>
      <c r="LMV30" s="103"/>
      <c r="LMW30" s="103"/>
      <c r="LMX30" s="103"/>
      <c r="LMY30" s="103"/>
      <c r="LMZ30" s="103"/>
      <c r="LNA30" s="103"/>
      <c r="LNB30" s="103"/>
      <c r="LNC30" s="103"/>
      <c r="LND30" s="103"/>
      <c r="LNE30" s="103"/>
      <c r="LNF30" s="103"/>
      <c r="LNG30" s="103"/>
      <c r="LNH30" s="103"/>
      <c r="LNI30" s="103"/>
      <c r="LNJ30" s="103"/>
      <c r="LNK30" s="103"/>
      <c r="LNL30" s="103"/>
      <c r="LNM30" s="103"/>
      <c r="LNN30" s="103"/>
      <c r="LNO30" s="103"/>
      <c r="LNP30" s="103"/>
      <c r="LNQ30" s="103"/>
      <c r="LNR30" s="103"/>
      <c r="LNS30" s="103"/>
      <c r="LNT30" s="103"/>
      <c r="LNU30" s="103"/>
      <c r="LNV30" s="103"/>
      <c r="LNW30" s="103"/>
      <c r="LNX30" s="103"/>
      <c r="LNY30" s="103"/>
      <c r="LNZ30" s="103"/>
      <c r="LOA30" s="103"/>
      <c r="LOB30" s="103"/>
      <c r="LOC30" s="103"/>
      <c r="LOD30" s="103"/>
      <c r="LOE30" s="103"/>
      <c r="LOF30" s="103"/>
      <c r="LOG30" s="103"/>
      <c r="LOH30" s="103"/>
      <c r="LOI30" s="103"/>
      <c r="LOJ30" s="103"/>
      <c r="LOK30" s="103"/>
      <c r="LOL30" s="103"/>
      <c r="LOM30" s="103"/>
      <c r="LON30" s="103"/>
      <c r="LOO30" s="103"/>
      <c r="LOP30" s="103"/>
      <c r="LOQ30" s="103"/>
      <c r="LOR30" s="103"/>
      <c r="LOS30" s="103"/>
      <c r="LOT30" s="103"/>
      <c r="LOU30" s="103"/>
      <c r="LOV30" s="103"/>
      <c r="LOW30" s="103"/>
      <c r="LOX30" s="103"/>
      <c r="LOY30" s="103"/>
      <c r="LOZ30" s="103"/>
      <c r="LPA30" s="103"/>
      <c r="LPB30" s="103"/>
      <c r="LPC30" s="103"/>
      <c r="LPD30" s="103"/>
      <c r="LPE30" s="103"/>
      <c r="LPF30" s="103"/>
      <c r="LPG30" s="103"/>
      <c r="LPH30" s="103"/>
      <c r="LPI30" s="103"/>
      <c r="LPJ30" s="103"/>
      <c r="LPK30" s="103"/>
      <c r="LPL30" s="103"/>
      <c r="LPM30" s="103"/>
      <c r="LPN30" s="103"/>
      <c r="LPO30" s="103"/>
      <c r="LPP30" s="103"/>
      <c r="LPQ30" s="103"/>
      <c r="LPR30" s="103"/>
      <c r="LPS30" s="103"/>
      <c r="LPT30" s="103"/>
      <c r="LPU30" s="103"/>
      <c r="LPV30" s="103"/>
      <c r="LPW30" s="103"/>
      <c r="LPX30" s="103"/>
      <c r="LPY30" s="103"/>
      <c r="LPZ30" s="103"/>
      <c r="LQA30" s="103"/>
      <c r="LQB30" s="103"/>
      <c r="LQC30" s="103"/>
      <c r="LQD30" s="103"/>
      <c r="LQE30" s="103"/>
      <c r="LQF30" s="103"/>
      <c r="LQG30" s="103"/>
      <c r="LQH30" s="103"/>
      <c r="LQI30" s="103"/>
      <c r="LQJ30" s="103"/>
      <c r="LQK30" s="103"/>
      <c r="LQL30" s="103"/>
      <c r="LQM30" s="103"/>
      <c r="LQN30" s="103"/>
      <c r="LQO30" s="103"/>
      <c r="LQP30" s="103"/>
      <c r="LQQ30" s="103"/>
      <c r="LQR30" s="103"/>
      <c r="LQS30" s="103"/>
      <c r="LQT30" s="103"/>
      <c r="LQU30" s="103"/>
      <c r="LQV30" s="103"/>
      <c r="LQW30" s="103"/>
      <c r="LQX30" s="103"/>
      <c r="LQY30" s="103"/>
      <c r="LQZ30" s="103"/>
      <c r="LRA30" s="103"/>
      <c r="LRB30" s="103"/>
      <c r="LRC30" s="103"/>
      <c r="LRD30" s="103"/>
      <c r="LRE30" s="103"/>
      <c r="LRF30" s="103"/>
      <c r="LRG30" s="103"/>
      <c r="LRH30" s="103"/>
      <c r="LRI30" s="103"/>
      <c r="LRJ30" s="103"/>
      <c r="LRK30" s="103"/>
      <c r="LRL30" s="103"/>
      <c r="LRM30" s="103"/>
      <c r="LRN30" s="103"/>
      <c r="LRO30" s="103"/>
      <c r="LRP30" s="103"/>
      <c r="LRQ30" s="103"/>
      <c r="LRR30" s="103"/>
      <c r="LRS30" s="103"/>
      <c r="LRT30" s="103"/>
      <c r="LRU30" s="103"/>
      <c r="LRV30" s="103"/>
      <c r="LRW30" s="103"/>
      <c r="LRX30" s="103"/>
      <c r="LRY30" s="103"/>
      <c r="LRZ30" s="103"/>
      <c r="LSA30" s="103"/>
      <c r="LSB30" s="103"/>
      <c r="LSC30" s="103"/>
      <c r="LSD30" s="103"/>
      <c r="LSE30" s="103"/>
      <c r="LSF30" s="103"/>
      <c r="LSG30" s="103"/>
      <c r="LSH30" s="103"/>
      <c r="LSI30" s="103"/>
      <c r="LSJ30" s="103"/>
      <c r="LSK30" s="103"/>
      <c r="LSL30" s="103"/>
      <c r="LSM30" s="103"/>
      <c r="LSN30" s="103"/>
      <c r="LSO30" s="103"/>
      <c r="LSP30" s="103"/>
      <c r="LSQ30" s="103"/>
      <c r="LSR30" s="103"/>
      <c r="LSS30" s="103"/>
      <c r="LST30" s="103"/>
      <c r="LSU30" s="103"/>
      <c r="LSV30" s="103"/>
      <c r="LSW30" s="103"/>
      <c r="LSX30" s="103"/>
      <c r="LSY30" s="103"/>
      <c r="LSZ30" s="103"/>
      <c r="LTA30" s="103"/>
      <c r="LTB30" s="103"/>
      <c r="LTC30" s="103"/>
      <c r="LTD30" s="103"/>
      <c r="LTE30" s="103"/>
      <c r="LTF30" s="103"/>
      <c r="LTG30" s="103"/>
      <c r="LTH30" s="103"/>
      <c r="LTI30" s="103"/>
      <c r="LTJ30" s="103"/>
      <c r="LTK30" s="103"/>
      <c r="LTL30" s="103"/>
      <c r="LTM30" s="103"/>
      <c r="LTN30" s="103"/>
      <c r="LTO30" s="103"/>
      <c r="LTP30" s="103"/>
      <c r="LTQ30" s="103"/>
      <c r="LTR30" s="103"/>
      <c r="LTS30" s="103"/>
      <c r="LTT30" s="103"/>
      <c r="LTU30" s="103"/>
      <c r="LTV30" s="103"/>
      <c r="LTW30" s="103"/>
      <c r="LTX30" s="103"/>
      <c r="LTY30" s="103"/>
      <c r="LTZ30" s="103"/>
      <c r="LUA30" s="103"/>
      <c r="LUB30" s="103"/>
      <c r="LUC30" s="103"/>
      <c r="LUD30" s="103"/>
      <c r="LUE30" s="103"/>
      <c r="LUF30" s="103"/>
      <c r="LUG30" s="103"/>
      <c r="LUH30" s="103"/>
      <c r="LUI30" s="103"/>
      <c r="LUJ30" s="103"/>
      <c r="LUK30" s="103"/>
      <c r="LUL30" s="103"/>
      <c r="LUM30" s="103"/>
      <c r="LUN30" s="103"/>
      <c r="LUO30" s="103"/>
      <c r="LUP30" s="103"/>
      <c r="LUQ30" s="103"/>
      <c r="LUR30" s="103"/>
      <c r="LUS30" s="103"/>
      <c r="LUT30" s="103"/>
      <c r="LUU30" s="103"/>
      <c r="LUV30" s="103"/>
      <c r="LUW30" s="103"/>
      <c r="LUX30" s="103"/>
      <c r="LUY30" s="103"/>
      <c r="LUZ30" s="103"/>
      <c r="LVA30" s="103"/>
      <c r="LVB30" s="103"/>
      <c r="LVC30" s="103"/>
      <c r="LVD30" s="103"/>
      <c r="LVE30" s="103"/>
      <c r="LVF30" s="103"/>
      <c r="LVG30" s="103"/>
      <c r="LVH30" s="103"/>
      <c r="LVI30" s="103"/>
      <c r="LVJ30" s="103"/>
      <c r="LVK30" s="103"/>
      <c r="LVL30" s="103"/>
      <c r="LVM30" s="103"/>
      <c r="LVN30" s="103"/>
      <c r="LVO30" s="103"/>
      <c r="LVP30" s="103"/>
      <c r="LVQ30" s="103"/>
      <c r="LVR30" s="103"/>
      <c r="LVS30" s="103"/>
      <c r="LVT30" s="103"/>
      <c r="LVU30" s="103"/>
      <c r="LVV30" s="103"/>
      <c r="LVW30" s="103"/>
      <c r="LVX30" s="103"/>
      <c r="LVY30" s="103"/>
      <c r="LVZ30" s="103"/>
      <c r="LWA30" s="103"/>
      <c r="LWB30" s="103"/>
      <c r="LWC30" s="103"/>
      <c r="LWD30" s="103"/>
      <c r="LWE30" s="103"/>
      <c r="LWF30" s="103"/>
      <c r="LWG30" s="103"/>
      <c r="LWH30" s="103"/>
      <c r="LWI30" s="103"/>
      <c r="LWJ30" s="103"/>
      <c r="LWK30" s="103"/>
      <c r="LWL30" s="103"/>
      <c r="LWM30" s="103"/>
      <c r="LWN30" s="103"/>
      <c r="LWO30" s="103"/>
      <c r="LWP30" s="103"/>
      <c r="LWQ30" s="103"/>
      <c r="LWR30" s="103"/>
      <c r="LWS30" s="103"/>
      <c r="LWT30" s="103"/>
      <c r="LWU30" s="103"/>
      <c r="LWV30" s="103"/>
      <c r="LWW30" s="103"/>
      <c r="LWX30" s="103"/>
      <c r="LWY30" s="103"/>
      <c r="LWZ30" s="103"/>
      <c r="LXA30" s="103"/>
      <c r="LXB30" s="103"/>
      <c r="LXC30" s="103"/>
      <c r="LXD30" s="103"/>
      <c r="LXE30" s="103"/>
      <c r="LXF30" s="103"/>
      <c r="LXG30" s="103"/>
      <c r="LXH30" s="103"/>
      <c r="LXI30" s="103"/>
      <c r="LXJ30" s="103"/>
      <c r="LXK30" s="103"/>
      <c r="LXL30" s="103"/>
      <c r="LXM30" s="103"/>
      <c r="LXN30" s="103"/>
      <c r="LXO30" s="103"/>
      <c r="LXP30" s="103"/>
      <c r="LXQ30" s="103"/>
      <c r="LXR30" s="103"/>
      <c r="LXS30" s="103"/>
      <c r="LXT30" s="103"/>
      <c r="LXU30" s="103"/>
      <c r="LXV30" s="103"/>
      <c r="LXW30" s="103"/>
      <c r="LXX30" s="103"/>
      <c r="LXY30" s="103"/>
      <c r="LXZ30" s="103"/>
      <c r="LYA30" s="103"/>
      <c r="LYB30" s="103"/>
      <c r="LYC30" s="103"/>
      <c r="LYD30" s="103"/>
      <c r="LYE30" s="103"/>
      <c r="LYF30" s="103"/>
      <c r="LYG30" s="103"/>
      <c r="LYH30" s="103"/>
      <c r="LYI30" s="103"/>
      <c r="LYJ30" s="103"/>
      <c r="LYK30" s="103"/>
      <c r="LYL30" s="103"/>
      <c r="LYM30" s="103"/>
      <c r="LYN30" s="103"/>
      <c r="LYO30" s="103"/>
      <c r="LYP30" s="103"/>
      <c r="LYQ30" s="103"/>
      <c r="LYR30" s="103"/>
      <c r="LYS30" s="103"/>
      <c r="LYT30" s="103"/>
      <c r="LYU30" s="103"/>
      <c r="LYV30" s="103"/>
      <c r="LYW30" s="103"/>
      <c r="LYX30" s="103"/>
      <c r="LYY30" s="103"/>
      <c r="LYZ30" s="103"/>
      <c r="LZA30" s="103"/>
      <c r="LZB30" s="103"/>
      <c r="LZC30" s="103"/>
      <c r="LZD30" s="103"/>
      <c r="LZE30" s="103"/>
      <c r="LZF30" s="103"/>
      <c r="LZG30" s="103"/>
      <c r="LZH30" s="103"/>
      <c r="LZI30" s="103"/>
      <c r="LZJ30" s="103"/>
      <c r="LZK30" s="103"/>
      <c r="LZL30" s="103"/>
      <c r="LZM30" s="103"/>
      <c r="LZN30" s="103"/>
      <c r="LZO30" s="103"/>
      <c r="LZP30" s="103"/>
      <c r="LZQ30" s="103"/>
      <c r="LZR30" s="103"/>
      <c r="LZS30" s="103"/>
      <c r="LZT30" s="103"/>
      <c r="LZU30" s="103"/>
      <c r="LZV30" s="103"/>
      <c r="LZW30" s="103"/>
      <c r="LZX30" s="103"/>
      <c r="LZY30" s="103"/>
      <c r="LZZ30" s="103"/>
      <c r="MAA30" s="103"/>
      <c r="MAB30" s="103"/>
      <c r="MAC30" s="103"/>
      <c r="MAD30" s="103"/>
      <c r="MAE30" s="103"/>
      <c r="MAF30" s="103"/>
      <c r="MAG30" s="103"/>
      <c r="MAH30" s="103"/>
      <c r="MAI30" s="103"/>
      <c r="MAJ30" s="103"/>
      <c r="MAK30" s="103"/>
      <c r="MAL30" s="103"/>
      <c r="MAM30" s="103"/>
      <c r="MAN30" s="103"/>
      <c r="MAO30" s="103"/>
      <c r="MAP30" s="103"/>
      <c r="MAQ30" s="103"/>
      <c r="MAR30" s="103"/>
      <c r="MAS30" s="103"/>
      <c r="MAT30" s="103"/>
      <c r="MAU30" s="103"/>
      <c r="MAV30" s="103"/>
      <c r="MAW30" s="103"/>
      <c r="MAX30" s="103"/>
      <c r="MAY30" s="103"/>
      <c r="MAZ30" s="103"/>
      <c r="MBA30" s="103"/>
      <c r="MBB30" s="103"/>
      <c r="MBC30" s="103"/>
      <c r="MBD30" s="103"/>
      <c r="MBE30" s="103"/>
      <c r="MBF30" s="103"/>
      <c r="MBG30" s="103"/>
      <c r="MBH30" s="103"/>
      <c r="MBI30" s="103"/>
      <c r="MBJ30" s="103"/>
      <c r="MBK30" s="103"/>
      <c r="MBL30" s="103"/>
      <c r="MBM30" s="103"/>
      <c r="MBN30" s="103"/>
      <c r="MBO30" s="103"/>
      <c r="MBP30" s="103"/>
      <c r="MBQ30" s="103"/>
      <c r="MBR30" s="103"/>
      <c r="MBS30" s="103"/>
      <c r="MBT30" s="103"/>
      <c r="MBU30" s="103"/>
      <c r="MBV30" s="103"/>
      <c r="MBW30" s="103"/>
      <c r="MBX30" s="103"/>
      <c r="MBY30" s="103"/>
      <c r="MBZ30" s="103"/>
      <c r="MCA30" s="103"/>
      <c r="MCB30" s="103"/>
      <c r="MCC30" s="103"/>
      <c r="MCD30" s="103"/>
      <c r="MCE30" s="103"/>
      <c r="MCF30" s="103"/>
      <c r="MCG30" s="103"/>
      <c r="MCH30" s="103"/>
      <c r="MCI30" s="103"/>
      <c r="MCJ30" s="103"/>
      <c r="MCK30" s="103"/>
      <c r="MCL30" s="103"/>
      <c r="MCM30" s="103"/>
      <c r="MCN30" s="103"/>
      <c r="MCO30" s="103"/>
      <c r="MCP30" s="103"/>
      <c r="MCQ30" s="103"/>
      <c r="MCR30" s="103"/>
      <c r="MCS30" s="103"/>
      <c r="MCT30" s="103"/>
      <c r="MCU30" s="103"/>
      <c r="MCV30" s="103"/>
      <c r="MCW30" s="103"/>
      <c r="MCX30" s="103"/>
      <c r="MCY30" s="103"/>
      <c r="MCZ30" s="103"/>
      <c r="MDA30" s="103"/>
      <c r="MDB30" s="103"/>
      <c r="MDC30" s="103"/>
      <c r="MDD30" s="103"/>
      <c r="MDE30" s="103"/>
      <c r="MDF30" s="103"/>
      <c r="MDG30" s="103"/>
      <c r="MDH30" s="103"/>
      <c r="MDI30" s="103"/>
      <c r="MDJ30" s="103"/>
      <c r="MDK30" s="103"/>
      <c r="MDL30" s="103"/>
      <c r="MDM30" s="103"/>
      <c r="MDN30" s="103"/>
      <c r="MDO30" s="103"/>
      <c r="MDP30" s="103"/>
      <c r="MDQ30" s="103"/>
      <c r="MDR30" s="103"/>
      <c r="MDS30" s="103"/>
      <c r="MDT30" s="103"/>
      <c r="MDU30" s="103"/>
      <c r="MDV30" s="103"/>
      <c r="MDW30" s="103"/>
      <c r="MDX30" s="103"/>
      <c r="MDY30" s="103"/>
      <c r="MDZ30" s="103"/>
      <c r="MEA30" s="103"/>
      <c r="MEB30" s="103"/>
      <c r="MEC30" s="103"/>
      <c r="MED30" s="103"/>
      <c r="MEE30" s="103"/>
      <c r="MEF30" s="103"/>
      <c r="MEG30" s="103"/>
      <c r="MEH30" s="103"/>
      <c r="MEI30" s="103"/>
      <c r="MEJ30" s="103"/>
      <c r="MEK30" s="103"/>
      <c r="MEL30" s="103"/>
      <c r="MEM30" s="103"/>
      <c r="MEN30" s="103"/>
      <c r="MEO30" s="103"/>
      <c r="MEP30" s="103"/>
      <c r="MEQ30" s="103"/>
      <c r="MER30" s="103"/>
      <c r="MES30" s="103"/>
      <c r="MET30" s="103"/>
      <c r="MEU30" s="103"/>
      <c r="MEV30" s="103"/>
      <c r="MEW30" s="103"/>
      <c r="MEX30" s="103"/>
      <c r="MEY30" s="103"/>
      <c r="MEZ30" s="103"/>
      <c r="MFA30" s="103"/>
      <c r="MFB30" s="103"/>
      <c r="MFC30" s="103"/>
      <c r="MFD30" s="103"/>
      <c r="MFE30" s="103"/>
      <c r="MFF30" s="103"/>
      <c r="MFG30" s="103"/>
      <c r="MFH30" s="103"/>
      <c r="MFI30" s="103"/>
      <c r="MFJ30" s="103"/>
      <c r="MFK30" s="103"/>
      <c r="MFL30" s="103"/>
      <c r="MFM30" s="103"/>
      <c r="MFN30" s="103"/>
      <c r="MFO30" s="103"/>
      <c r="MFP30" s="103"/>
      <c r="MFQ30" s="103"/>
      <c r="MFR30" s="103"/>
      <c r="MFS30" s="103"/>
      <c r="MFT30" s="103"/>
      <c r="MFU30" s="103"/>
      <c r="MFV30" s="103"/>
      <c r="MFW30" s="103"/>
      <c r="MFX30" s="103"/>
      <c r="MFY30" s="103"/>
      <c r="MFZ30" s="103"/>
      <c r="MGA30" s="103"/>
      <c r="MGB30" s="103"/>
      <c r="MGC30" s="103"/>
      <c r="MGD30" s="103"/>
      <c r="MGE30" s="103"/>
      <c r="MGF30" s="103"/>
      <c r="MGG30" s="103"/>
      <c r="MGH30" s="103"/>
      <c r="MGI30" s="103"/>
      <c r="MGJ30" s="103"/>
      <c r="MGK30" s="103"/>
      <c r="MGL30" s="103"/>
      <c r="MGM30" s="103"/>
      <c r="MGN30" s="103"/>
      <c r="MGO30" s="103"/>
      <c r="MGP30" s="103"/>
      <c r="MGQ30" s="103"/>
      <c r="MGR30" s="103"/>
      <c r="MGS30" s="103"/>
      <c r="MGT30" s="103"/>
      <c r="MGU30" s="103"/>
      <c r="MGV30" s="103"/>
      <c r="MGW30" s="103"/>
      <c r="MGX30" s="103"/>
      <c r="MGY30" s="103"/>
      <c r="MGZ30" s="103"/>
      <c r="MHA30" s="103"/>
      <c r="MHB30" s="103"/>
      <c r="MHC30" s="103"/>
      <c r="MHD30" s="103"/>
      <c r="MHE30" s="103"/>
      <c r="MHF30" s="103"/>
      <c r="MHG30" s="103"/>
      <c r="MHH30" s="103"/>
      <c r="MHI30" s="103"/>
      <c r="MHJ30" s="103"/>
      <c r="MHK30" s="103"/>
      <c r="MHL30" s="103"/>
      <c r="MHM30" s="103"/>
      <c r="MHN30" s="103"/>
      <c r="MHO30" s="103"/>
      <c r="MHP30" s="103"/>
      <c r="MHQ30" s="103"/>
      <c r="MHR30" s="103"/>
      <c r="MHS30" s="103"/>
      <c r="MHT30" s="103"/>
      <c r="MHU30" s="103"/>
      <c r="MHV30" s="103"/>
      <c r="MHW30" s="103"/>
      <c r="MHX30" s="103"/>
      <c r="MHY30" s="103"/>
      <c r="MHZ30" s="103"/>
      <c r="MIA30" s="103"/>
      <c r="MIB30" s="103"/>
      <c r="MIC30" s="103"/>
      <c r="MID30" s="103"/>
      <c r="MIE30" s="103"/>
      <c r="MIF30" s="103"/>
      <c r="MIG30" s="103"/>
      <c r="MIH30" s="103"/>
      <c r="MII30" s="103"/>
      <c r="MIJ30" s="103"/>
      <c r="MIK30" s="103"/>
      <c r="MIL30" s="103"/>
      <c r="MIM30" s="103"/>
      <c r="MIN30" s="103"/>
      <c r="MIO30" s="103"/>
      <c r="MIP30" s="103"/>
      <c r="MIQ30" s="103"/>
      <c r="MIR30" s="103"/>
      <c r="MIS30" s="103"/>
      <c r="MIT30" s="103"/>
      <c r="MIU30" s="103"/>
      <c r="MIV30" s="103"/>
      <c r="MIW30" s="103"/>
      <c r="MIX30" s="103"/>
      <c r="MIY30" s="103"/>
      <c r="MIZ30" s="103"/>
      <c r="MJA30" s="103"/>
      <c r="MJB30" s="103"/>
      <c r="MJC30" s="103"/>
      <c r="MJD30" s="103"/>
      <c r="MJE30" s="103"/>
      <c r="MJF30" s="103"/>
      <c r="MJG30" s="103"/>
      <c r="MJH30" s="103"/>
      <c r="MJI30" s="103"/>
      <c r="MJJ30" s="103"/>
      <c r="MJK30" s="103"/>
      <c r="MJL30" s="103"/>
      <c r="MJM30" s="103"/>
      <c r="MJN30" s="103"/>
      <c r="MJO30" s="103"/>
      <c r="MJP30" s="103"/>
      <c r="MJQ30" s="103"/>
      <c r="MJR30" s="103"/>
      <c r="MJS30" s="103"/>
      <c r="MJT30" s="103"/>
      <c r="MJU30" s="103"/>
      <c r="MJV30" s="103"/>
      <c r="MJW30" s="103"/>
      <c r="MJX30" s="103"/>
      <c r="MJY30" s="103"/>
      <c r="MJZ30" s="103"/>
      <c r="MKA30" s="103"/>
      <c r="MKB30" s="103"/>
      <c r="MKC30" s="103"/>
      <c r="MKD30" s="103"/>
      <c r="MKE30" s="103"/>
      <c r="MKF30" s="103"/>
      <c r="MKG30" s="103"/>
      <c r="MKH30" s="103"/>
      <c r="MKI30" s="103"/>
      <c r="MKJ30" s="103"/>
      <c r="MKK30" s="103"/>
      <c r="MKL30" s="103"/>
      <c r="MKM30" s="103"/>
      <c r="MKN30" s="103"/>
      <c r="MKO30" s="103"/>
      <c r="MKP30" s="103"/>
      <c r="MKQ30" s="103"/>
      <c r="MKR30" s="103"/>
      <c r="MKS30" s="103"/>
      <c r="MKT30" s="103"/>
      <c r="MKU30" s="103"/>
      <c r="MKV30" s="103"/>
      <c r="MKW30" s="103"/>
      <c r="MKX30" s="103"/>
      <c r="MKY30" s="103"/>
      <c r="MKZ30" s="103"/>
      <c r="MLA30" s="103"/>
      <c r="MLB30" s="103"/>
      <c r="MLC30" s="103"/>
      <c r="MLD30" s="103"/>
      <c r="MLE30" s="103"/>
      <c r="MLF30" s="103"/>
      <c r="MLG30" s="103"/>
      <c r="MLH30" s="103"/>
      <c r="MLI30" s="103"/>
      <c r="MLJ30" s="103"/>
      <c r="MLK30" s="103"/>
      <c r="MLL30" s="103"/>
      <c r="MLM30" s="103"/>
      <c r="MLN30" s="103"/>
      <c r="MLO30" s="103"/>
      <c r="MLP30" s="103"/>
      <c r="MLQ30" s="103"/>
      <c r="MLR30" s="103"/>
      <c r="MLS30" s="103"/>
      <c r="MLT30" s="103"/>
      <c r="MLU30" s="103"/>
      <c r="MLV30" s="103"/>
      <c r="MLW30" s="103"/>
      <c r="MLX30" s="103"/>
      <c r="MLY30" s="103"/>
      <c r="MLZ30" s="103"/>
      <c r="MMA30" s="103"/>
      <c r="MMB30" s="103"/>
      <c r="MMC30" s="103"/>
      <c r="MMD30" s="103"/>
      <c r="MME30" s="103"/>
      <c r="MMF30" s="103"/>
      <c r="MMG30" s="103"/>
      <c r="MMH30" s="103"/>
      <c r="MMI30" s="103"/>
      <c r="MMJ30" s="103"/>
      <c r="MMK30" s="103"/>
      <c r="MML30" s="103"/>
      <c r="MMM30" s="103"/>
      <c r="MMN30" s="103"/>
      <c r="MMO30" s="103"/>
      <c r="MMP30" s="103"/>
      <c r="MMQ30" s="103"/>
      <c r="MMR30" s="103"/>
      <c r="MMS30" s="103"/>
      <c r="MMT30" s="103"/>
      <c r="MMU30" s="103"/>
      <c r="MMV30" s="103"/>
      <c r="MMW30" s="103"/>
      <c r="MMX30" s="103"/>
      <c r="MMY30" s="103"/>
      <c r="MMZ30" s="103"/>
      <c r="MNA30" s="103"/>
      <c r="MNB30" s="103"/>
      <c r="MNC30" s="103"/>
      <c r="MND30" s="103"/>
      <c r="MNE30" s="103"/>
      <c r="MNF30" s="103"/>
      <c r="MNG30" s="103"/>
      <c r="MNH30" s="103"/>
      <c r="MNI30" s="103"/>
      <c r="MNJ30" s="103"/>
      <c r="MNK30" s="103"/>
      <c r="MNL30" s="103"/>
      <c r="MNM30" s="103"/>
      <c r="MNN30" s="103"/>
      <c r="MNO30" s="103"/>
      <c r="MNP30" s="103"/>
      <c r="MNQ30" s="103"/>
      <c r="MNR30" s="103"/>
      <c r="MNS30" s="103"/>
      <c r="MNT30" s="103"/>
      <c r="MNU30" s="103"/>
      <c r="MNV30" s="103"/>
      <c r="MNW30" s="103"/>
      <c r="MNX30" s="103"/>
      <c r="MNY30" s="103"/>
      <c r="MNZ30" s="103"/>
      <c r="MOA30" s="103"/>
      <c r="MOB30" s="103"/>
      <c r="MOC30" s="103"/>
      <c r="MOD30" s="103"/>
      <c r="MOE30" s="103"/>
      <c r="MOF30" s="103"/>
      <c r="MOG30" s="103"/>
      <c r="MOH30" s="103"/>
      <c r="MOI30" s="103"/>
      <c r="MOJ30" s="103"/>
      <c r="MOK30" s="103"/>
      <c r="MOL30" s="103"/>
      <c r="MOM30" s="103"/>
      <c r="MON30" s="103"/>
      <c r="MOO30" s="103"/>
      <c r="MOP30" s="103"/>
      <c r="MOQ30" s="103"/>
      <c r="MOR30" s="103"/>
      <c r="MOS30" s="103"/>
      <c r="MOT30" s="103"/>
      <c r="MOU30" s="103"/>
      <c r="MOV30" s="103"/>
      <c r="MOW30" s="103"/>
      <c r="MOX30" s="103"/>
      <c r="MOY30" s="103"/>
      <c r="MOZ30" s="103"/>
      <c r="MPA30" s="103"/>
      <c r="MPB30" s="103"/>
      <c r="MPC30" s="103"/>
      <c r="MPD30" s="103"/>
      <c r="MPE30" s="103"/>
      <c r="MPF30" s="103"/>
      <c r="MPG30" s="103"/>
      <c r="MPH30" s="103"/>
      <c r="MPI30" s="103"/>
      <c r="MPJ30" s="103"/>
      <c r="MPK30" s="103"/>
      <c r="MPL30" s="103"/>
      <c r="MPM30" s="103"/>
      <c r="MPN30" s="103"/>
      <c r="MPO30" s="103"/>
      <c r="MPP30" s="103"/>
      <c r="MPQ30" s="103"/>
      <c r="MPR30" s="103"/>
      <c r="MPS30" s="103"/>
      <c r="MPT30" s="103"/>
      <c r="MPU30" s="103"/>
      <c r="MPV30" s="103"/>
      <c r="MPW30" s="103"/>
      <c r="MPX30" s="103"/>
      <c r="MPY30" s="103"/>
      <c r="MPZ30" s="103"/>
      <c r="MQA30" s="103"/>
      <c r="MQB30" s="103"/>
      <c r="MQC30" s="103"/>
      <c r="MQD30" s="103"/>
      <c r="MQE30" s="103"/>
      <c r="MQF30" s="103"/>
      <c r="MQG30" s="103"/>
      <c r="MQH30" s="103"/>
      <c r="MQI30" s="103"/>
      <c r="MQJ30" s="103"/>
      <c r="MQK30" s="103"/>
      <c r="MQL30" s="103"/>
      <c r="MQM30" s="103"/>
      <c r="MQN30" s="103"/>
      <c r="MQO30" s="103"/>
      <c r="MQP30" s="103"/>
      <c r="MQQ30" s="103"/>
      <c r="MQR30" s="103"/>
      <c r="MQS30" s="103"/>
      <c r="MQT30" s="103"/>
      <c r="MQU30" s="103"/>
      <c r="MQV30" s="103"/>
      <c r="MQW30" s="103"/>
      <c r="MQX30" s="103"/>
      <c r="MQY30" s="103"/>
      <c r="MQZ30" s="103"/>
      <c r="MRA30" s="103"/>
      <c r="MRB30" s="103"/>
      <c r="MRC30" s="103"/>
      <c r="MRD30" s="103"/>
      <c r="MRE30" s="103"/>
      <c r="MRF30" s="103"/>
      <c r="MRG30" s="103"/>
      <c r="MRH30" s="103"/>
      <c r="MRI30" s="103"/>
      <c r="MRJ30" s="103"/>
      <c r="MRK30" s="103"/>
      <c r="MRL30" s="103"/>
      <c r="MRM30" s="103"/>
      <c r="MRN30" s="103"/>
      <c r="MRO30" s="103"/>
      <c r="MRP30" s="103"/>
      <c r="MRQ30" s="103"/>
      <c r="MRR30" s="103"/>
      <c r="MRS30" s="103"/>
      <c r="MRT30" s="103"/>
      <c r="MRU30" s="103"/>
      <c r="MRV30" s="103"/>
      <c r="MRW30" s="103"/>
      <c r="MRX30" s="103"/>
      <c r="MRY30" s="103"/>
      <c r="MRZ30" s="103"/>
      <c r="MSA30" s="103"/>
      <c r="MSB30" s="103"/>
      <c r="MSC30" s="103"/>
      <c r="MSD30" s="103"/>
      <c r="MSE30" s="103"/>
      <c r="MSF30" s="103"/>
      <c r="MSG30" s="103"/>
      <c r="MSH30" s="103"/>
      <c r="MSI30" s="103"/>
      <c r="MSJ30" s="103"/>
      <c r="MSK30" s="103"/>
      <c r="MSL30" s="103"/>
      <c r="MSM30" s="103"/>
      <c r="MSN30" s="103"/>
      <c r="MSO30" s="103"/>
      <c r="MSP30" s="103"/>
      <c r="MSQ30" s="103"/>
      <c r="MSR30" s="103"/>
      <c r="MSS30" s="103"/>
      <c r="MST30" s="103"/>
      <c r="MSU30" s="103"/>
      <c r="MSV30" s="103"/>
      <c r="MSW30" s="103"/>
      <c r="MSX30" s="103"/>
      <c r="MSY30" s="103"/>
      <c r="MSZ30" s="103"/>
      <c r="MTA30" s="103"/>
      <c r="MTB30" s="103"/>
      <c r="MTC30" s="103"/>
      <c r="MTD30" s="103"/>
      <c r="MTE30" s="103"/>
      <c r="MTF30" s="103"/>
      <c r="MTG30" s="103"/>
      <c r="MTH30" s="103"/>
      <c r="MTI30" s="103"/>
      <c r="MTJ30" s="103"/>
      <c r="MTK30" s="103"/>
      <c r="MTL30" s="103"/>
      <c r="MTM30" s="103"/>
      <c r="MTN30" s="103"/>
      <c r="MTO30" s="103"/>
      <c r="MTP30" s="103"/>
      <c r="MTQ30" s="103"/>
      <c r="MTR30" s="103"/>
      <c r="MTS30" s="103"/>
      <c r="MTT30" s="103"/>
      <c r="MTU30" s="103"/>
      <c r="MTV30" s="103"/>
      <c r="MTW30" s="103"/>
      <c r="MTX30" s="103"/>
      <c r="MTY30" s="103"/>
      <c r="MTZ30" s="103"/>
      <c r="MUA30" s="103"/>
      <c r="MUB30" s="103"/>
      <c r="MUC30" s="103"/>
      <c r="MUD30" s="103"/>
      <c r="MUE30" s="103"/>
      <c r="MUF30" s="103"/>
      <c r="MUG30" s="103"/>
      <c r="MUH30" s="103"/>
      <c r="MUI30" s="103"/>
      <c r="MUJ30" s="103"/>
      <c r="MUK30" s="103"/>
      <c r="MUL30" s="103"/>
      <c r="MUM30" s="103"/>
      <c r="MUN30" s="103"/>
      <c r="MUO30" s="103"/>
      <c r="MUP30" s="103"/>
      <c r="MUQ30" s="103"/>
      <c r="MUR30" s="103"/>
      <c r="MUS30" s="103"/>
      <c r="MUT30" s="103"/>
      <c r="MUU30" s="103"/>
      <c r="MUV30" s="103"/>
      <c r="MUW30" s="103"/>
      <c r="MUX30" s="103"/>
      <c r="MUY30" s="103"/>
      <c r="MUZ30" s="103"/>
      <c r="MVA30" s="103"/>
      <c r="MVB30" s="103"/>
      <c r="MVC30" s="103"/>
      <c r="MVD30" s="103"/>
      <c r="MVE30" s="103"/>
      <c r="MVF30" s="103"/>
      <c r="MVG30" s="103"/>
      <c r="MVH30" s="103"/>
      <c r="MVI30" s="103"/>
      <c r="MVJ30" s="103"/>
      <c r="MVK30" s="103"/>
      <c r="MVL30" s="103"/>
      <c r="MVM30" s="103"/>
      <c r="MVN30" s="103"/>
      <c r="MVO30" s="103"/>
      <c r="MVP30" s="103"/>
      <c r="MVQ30" s="103"/>
      <c r="MVR30" s="103"/>
      <c r="MVS30" s="103"/>
      <c r="MVT30" s="103"/>
      <c r="MVU30" s="103"/>
      <c r="MVV30" s="103"/>
      <c r="MVW30" s="103"/>
      <c r="MVX30" s="103"/>
      <c r="MVY30" s="103"/>
      <c r="MVZ30" s="103"/>
      <c r="MWA30" s="103"/>
      <c r="MWB30" s="103"/>
      <c r="MWC30" s="103"/>
      <c r="MWD30" s="103"/>
      <c r="MWE30" s="103"/>
      <c r="MWF30" s="103"/>
      <c r="MWG30" s="103"/>
      <c r="MWH30" s="103"/>
      <c r="MWI30" s="103"/>
      <c r="MWJ30" s="103"/>
      <c r="MWK30" s="103"/>
      <c r="MWL30" s="103"/>
      <c r="MWM30" s="103"/>
      <c r="MWN30" s="103"/>
      <c r="MWO30" s="103"/>
      <c r="MWP30" s="103"/>
      <c r="MWQ30" s="103"/>
      <c r="MWR30" s="103"/>
      <c r="MWS30" s="103"/>
      <c r="MWT30" s="103"/>
      <c r="MWU30" s="103"/>
      <c r="MWV30" s="103"/>
      <c r="MWW30" s="103"/>
      <c r="MWX30" s="103"/>
      <c r="MWY30" s="103"/>
      <c r="MWZ30" s="103"/>
      <c r="MXA30" s="103"/>
      <c r="MXB30" s="103"/>
      <c r="MXC30" s="103"/>
      <c r="MXD30" s="103"/>
      <c r="MXE30" s="103"/>
      <c r="MXF30" s="103"/>
      <c r="MXG30" s="103"/>
      <c r="MXH30" s="103"/>
      <c r="MXI30" s="103"/>
      <c r="MXJ30" s="103"/>
      <c r="MXK30" s="103"/>
      <c r="MXL30" s="103"/>
      <c r="MXM30" s="103"/>
      <c r="MXN30" s="103"/>
      <c r="MXO30" s="103"/>
      <c r="MXP30" s="103"/>
      <c r="MXQ30" s="103"/>
      <c r="MXR30" s="103"/>
      <c r="MXS30" s="103"/>
      <c r="MXT30" s="103"/>
      <c r="MXU30" s="103"/>
      <c r="MXV30" s="103"/>
      <c r="MXW30" s="103"/>
      <c r="MXX30" s="103"/>
      <c r="MXY30" s="103"/>
      <c r="MXZ30" s="103"/>
      <c r="MYA30" s="103"/>
      <c r="MYB30" s="103"/>
      <c r="MYC30" s="103"/>
      <c r="MYD30" s="103"/>
      <c r="MYE30" s="103"/>
      <c r="MYF30" s="103"/>
      <c r="MYG30" s="103"/>
      <c r="MYH30" s="103"/>
      <c r="MYI30" s="103"/>
      <c r="MYJ30" s="103"/>
      <c r="MYK30" s="103"/>
      <c r="MYL30" s="103"/>
      <c r="MYM30" s="103"/>
      <c r="MYN30" s="103"/>
      <c r="MYO30" s="103"/>
      <c r="MYP30" s="103"/>
      <c r="MYQ30" s="103"/>
      <c r="MYR30" s="103"/>
      <c r="MYS30" s="103"/>
      <c r="MYT30" s="103"/>
      <c r="MYU30" s="103"/>
      <c r="MYV30" s="103"/>
      <c r="MYW30" s="103"/>
      <c r="MYX30" s="103"/>
      <c r="MYY30" s="103"/>
      <c r="MYZ30" s="103"/>
      <c r="MZA30" s="103"/>
      <c r="MZB30" s="103"/>
      <c r="MZC30" s="103"/>
      <c r="MZD30" s="103"/>
      <c r="MZE30" s="103"/>
      <c r="MZF30" s="103"/>
      <c r="MZG30" s="103"/>
      <c r="MZH30" s="103"/>
      <c r="MZI30" s="103"/>
      <c r="MZJ30" s="103"/>
      <c r="MZK30" s="103"/>
      <c r="MZL30" s="103"/>
      <c r="MZM30" s="103"/>
      <c r="MZN30" s="103"/>
      <c r="MZO30" s="103"/>
      <c r="MZP30" s="103"/>
      <c r="MZQ30" s="103"/>
      <c r="MZR30" s="103"/>
      <c r="MZS30" s="103"/>
      <c r="MZT30" s="103"/>
      <c r="MZU30" s="103"/>
      <c r="MZV30" s="103"/>
      <c r="MZW30" s="103"/>
      <c r="MZX30" s="103"/>
      <c r="MZY30" s="103"/>
      <c r="MZZ30" s="103"/>
      <c r="NAA30" s="103"/>
      <c r="NAB30" s="103"/>
      <c r="NAC30" s="103"/>
      <c r="NAD30" s="103"/>
      <c r="NAE30" s="103"/>
      <c r="NAF30" s="103"/>
      <c r="NAG30" s="103"/>
      <c r="NAH30" s="103"/>
      <c r="NAI30" s="103"/>
      <c r="NAJ30" s="103"/>
      <c r="NAK30" s="103"/>
      <c r="NAL30" s="103"/>
      <c r="NAM30" s="103"/>
      <c r="NAN30" s="103"/>
      <c r="NAO30" s="103"/>
      <c r="NAP30" s="103"/>
      <c r="NAQ30" s="103"/>
      <c r="NAR30" s="103"/>
      <c r="NAS30" s="103"/>
      <c r="NAT30" s="103"/>
      <c r="NAU30" s="103"/>
      <c r="NAV30" s="103"/>
      <c r="NAW30" s="103"/>
      <c r="NAX30" s="103"/>
      <c r="NAY30" s="103"/>
      <c r="NAZ30" s="103"/>
      <c r="NBA30" s="103"/>
      <c r="NBB30" s="103"/>
      <c r="NBC30" s="103"/>
      <c r="NBD30" s="103"/>
      <c r="NBE30" s="103"/>
      <c r="NBF30" s="103"/>
      <c r="NBG30" s="103"/>
      <c r="NBH30" s="103"/>
      <c r="NBI30" s="103"/>
      <c r="NBJ30" s="103"/>
      <c r="NBK30" s="103"/>
      <c r="NBL30" s="103"/>
      <c r="NBM30" s="103"/>
      <c r="NBN30" s="103"/>
      <c r="NBO30" s="103"/>
      <c r="NBP30" s="103"/>
      <c r="NBQ30" s="103"/>
      <c r="NBR30" s="103"/>
      <c r="NBS30" s="103"/>
      <c r="NBT30" s="103"/>
      <c r="NBU30" s="103"/>
      <c r="NBV30" s="103"/>
      <c r="NBW30" s="103"/>
      <c r="NBX30" s="103"/>
      <c r="NBY30" s="103"/>
      <c r="NBZ30" s="103"/>
      <c r="NCA30" s="103"/>
      <c r="NCB30" s="103"/>
      <c r="NCC30" s="103"/>
      <c r="NCD30" s="103"/>
      <c r="NCE30" s="103"/>
      <c r="NCF30" s="103"/>
      <c r="NCG30" s="103"/>
      <c r="NCH30" s="103"/>
      <c r="NCI30" s="103"/>
      <c r="NCJ30" s="103"/>
      <c r="NCK30" s="103"/>
      <c r="NCL30" s="103"/>
      <c r="NCM30" s="103"/>
      <c r="NCN30" s="103"/>
      <c r="NCO30" s="103"/>
      <c r="NCP30" s="103"/>
      <c r="NCQ30" s="103"/>
      <c r="NCR30" s="103"/>
      <c r="NCS30" s="103"/>
      <c r="NCT30" s="103"/>
      <c r="NCU30" s="103"/>
      <c r="NCV30" s="103"/>
      <c r="NCW30" s="103"/>
      <c r="NCX30" s="103"/>
      <c r="NCY30" s="103"/>
      <c r="NCZ30" s="103"/>
      <c r="NDA30" s="103"/>
      <c r="NDB30" s="103"/>
      <c r="NDC30" s="103"/>
      <c r="NDD30" s="103"/>
      <c r="NDE30" s="103"/>
      <c r="NDF30" s="103"/>
      <c r="NDG30" s="103"/>
      <c r="NDH30" s="103"/>
      <c r="NDI30" s="103"/>
      <c r="NDJ30" s="103"/>
      <c r="NDK30" s="103"/>
      <c r="NDL30" s="103"/>
      <c r="NDM30" s="103"/>
      <c r="NDN30" s="103"/>
      <c r="NDO30" s="103"/>
      <c r="NDP30" s="103"/>
      <c r="NDQ30" s="103"/>
      <c r="NDR30" s="103"/>
      <c r="NDS30" s="103"/>
      <c r="NDT30" s="103"/>
      <c r="NDU30" s="103"/>
      <c r="NDV30" s="103"/>
      <c r="NDW30" s="103"/>
      <c r="NDX30" s="103"/>
      <c r="NDY30" s="103"/>
      <c r="NDZ30" s="103"/>
      <c r="NEA30" s="103"/>
      <c r="NEB30" s="103"/>
      <c r="NEC30" s="103"/>
      <c r="NED30" s="103"/>
      <c r="NEE30" s="103"/>
      <c r="NEF30" s="103"/>
      <c r="NEG30" s="103"/>
      <c r="NEH30" s="103"/>
      <c r="NEI30" s="103"/>
      <c r="NEJ30" s="103"/>
      <c r="NEK30" s="103"/>
      <c r="NEL30" s="103"/>
      <c r="NEM30" s="103"/>
      <c r="NEN30" s="103"/>
      <c r="NEO30" s="103"/>
      <c r="NEP30" s="103"/>
      <c r="NEQ30" s="103"/>
      <c r="NER30" s="103"/>
      <c r="NES30" s="103"/>
      <c r="NET30" s="103"/>
      <c r="NEU30" s="103"/>
      <c r="NEV30" s="103"/>
      <c r="NEW30" s="103"/>
      <c r="NEX30" s="103"/>
      <c r="NEY30" s="103"/>
      <c r="NEZ30" s="103"/>
      <c r="NFA30" s="103"/>
      <c r="NFB30" s="103"/>
      <c r="NFC30" s="103"/>
      <c r="NFD30" s="103"/>
      <c r="NFE30" s="103"/>
      <c r="NFF30" s="103"/>
      <c r="NFG30" s="103"/>
      <c r="NFH30" s="103"/>
      <c r="NFI30" s="103"/>
      <c r="NFJ30" s="103"/>
      <c r="NFK30" s="103"/>
      <c r="NFL30" s="103"/>
      <c r="NFM30" s="103"/>
      <c r="NFN30" s="103"/>
      <c r="NFO30" s="103"/>
      <c r="NFP30" s="103"/>
      <c r="NFQ30" s="103"/>
      <c r="NFR30" s="103"/>
      <c r="NFS30" s="103"/>
      <c r="NFT30" s="103"/>
      <c r="NFU30" s="103"/>
      <c r="NFV30" s="103"/>
      <c r="NFW30" s="103"/>
      <c r="NFX30" s="103"/>
      <c r="NFY30" s="103"/>
      <c r="NFZ30" s="103"/>
      <c r="NGA30" s="103"/>
      <c r="NGB30" s="103"/>
      <c r="NGC30" s="103"/>
      <c r="NGD30" s="103"/>
      <c r="NGE30" s="103"/>
      <c r="NGF30" s="103"/>
      <c r="NGG30" s="103"/>
      <c r="NGH30" s="103"/>
      <c r="NGI30" s="103"/>
      <c r="NGJ30" s="103"/>
      <c r="NGK30" s="103"/>
      <c r="NGL30" s="103"/>
      <c r="NGM30" s="103"/>
      <c r="NGN30" s="103"/>
      <c r="NGO30" s="103"/>
      <c r="NGP30" s="103"/>
      <c r="NGQ30" s="103"/>
      <c r="NGR30" s="103"/>
      <c r="NGS30" s="103"/>
      <c r="NGT30" s="103"/>
      <c r="NGU30" s="103"/>
      <c r="NGV30" s="103"/>
      <c r="NGW30" s="103"/>
      <c r="NGX30" s="103"/>
      <c r="NGY30" s="103"/>
      <c r="NGZ30" s="103"/>
      <c r="NHA30" s="103"/>
      <c r="NHB30" s="103"/>
      <c r="NHC30" s="103"/>
      <c r="NHD30" s="103"/>
      <c r="NHE30" s="103"/>
      <c r="NHF30" s="103"/>
      <c r="NHG30" s="103"/>
      <c r="NHH30" s="103"/>
      <c r="NHI30" s="103"/>
      <c r="NHJ30" s="103"/>
      <c r="NHK30" s="103"/>
      <c r="NHL30" s="103"/>
      <c r="NHM30" s="103"/>
      <c r="NHN30" s="103"/>
      <c r="NHO30" s="103"/>
      <c r="NHP30" s="103"/>
      <c r="NHQ30" s="103"/>
      <c r="NHR30" s="103"/>
      <c r="NHS30" s="103"/>
      <c r="NHT30" s="103"/>
      <c r="NHU30" s="103"/>
      <c r="NHV30" s="103"/>
      <c r="NHW30" s="103"/>
      <c r="NHX30" s="103"/>
      <c r="NHY30" s="103"/>
      <c r="NHZ30" s="103"/>
      <c r="NIA30" s="103"/>
      <c r="NIB30" s="103"/>
      <c r="NIC30" s="103"/>
      <c r="NID30" s="103"/>
      <c r="NIE30" s="103"/>
      <c r="NIF30" s="103"/>
      <c r="NIG30" s="103"/>
      <c r="NIH30" s="103"/>
      <c r="NII30" s="103"/>
      <c r="NIJ30" s="103"/>
      <c r="NIK30" s="103"/>
      <c r="NIL30" s="103"/>
      <c r="NIM30" s="103"/>
      <c r="NIN30" s="103"/>
      <c r="NIO30" s="103"/>
      <c r="NIP30" s="103"/>
      <c r="NIQ30" s="103"/>
      <c r="NIR30" s="103"/>
      <c r="NIS30" s="103"/>
      <c r="NIT30" s="103"/>
      <c r="NIU30" s="103"/>
      <c r="NIV30" s="103"/>
      <c r="NIW30" s="103"/>
      <c r="NIX30" s="103"/>
      <c r="NIY30" s="103"/>
      <c r="NIZ30" s="103"/>
      <c r="NJA30" s="103"/>
      <c r="NJB30" s="103"/>
      <c r="NJC30" s="103"/>
      <c r="NJD30" s="103"/>
      <c r="NJE30" s="103"/>
      <c r="NJF30" s="103"/>
      <c r="NJG30" s="103"/>
      <c r="NJH30" s="103"/>
      <c r="NJI30" s="103"/>
      <c r="NJJ30" s="103"/>
      <c r="NJK30" s="103"/>
      <c r="NJL30" s="103"/>
      <c r="NJM30" s="103"/>
      <c r="NJN30" s="103"/>
      <c r="NJO30" s="103"/>
      <c r="NJP30" s="103"/>
      <c r="NJQ30" s="103"/>
      <c r="NJR30" s="103"/>
      <c r="NJS30" s="103"/>
      <c r="NJT30" s="103"/>
      <c r="NJU30" s="103"/>
      <c r="NJV30" s="103"/>
      <c r="NJW30" s="103"/>
      <c r="NJX30" s="103"/>
      <c r="NJY30" s="103"/>
      <c r="NJZ30" s="103"/>
      <c r="NKA30" s="103"/>
      <c r="NKB30" s="103"/>
      <c r="NKC30" s="103"/>
      <c r="NKD30" s="103"/>
      <c r="NKE30" s="103"/>
      <c r="NKF30" s="103"/>
      <c r="NKG30" s="103"/>
      <c r="NKH30" s="103"/>
      <c r="NKI30" s="103"/>
      <c r="NKJ30" s="103"/>
      <c r="NKK30" s="103"/>
      <c r="NKL30" s="103"/>
      <c r="NKM30" s="103"/>
      <c r="NKN30" s="103"/>
      <c r="NKO30" s="103"/>
      <c r="NKP30" s="103"/>
      <c r="NKQ30" s="103"/>
      <c r="NKR30" s="103"/>
      <c r="NKS30" s="103"/>
      <c r="NKT30" s="103"/>
      <c r="NKU30" s="103"/>
      <c r="NKV30" s="103"/>
      <c r="NKW30" s="103"/>
      <c r="NKX30" s="103"/>
      <c r="NKY30" s="103"/>
      <c r="NKZ30" s="103"/>
      <c r="NLA30" s="103"/>
      <c r="NLB30" s="103"/>
      <c r="NLC30" s="103"/>
      <c r="NLD30" s="103"/>
      <c r="NLE30" s="103"/>
      <c r="NLF30" s="103"/>
      <c r="NLG30" s="103"/>
      <c r="NLH30" s="103"/>
      <c r="NLI30" s="103"/>
      <c r="NLJ30" s="103"/>
      <c r="NLK30" s="103"/>
      <c r="NLL30" s="103"/>
      <c r="NLM30" s="103"/>
      <c r="NLN30" s="103"/>
      <c r="NLO30" s="103"/>
      <c r="NLP30" s="103"/>
      <c r="NLQ30" s="103"/>
      <c r="NLR30" s="103"/>
      <c r="NLS30" s="103"/>
      <c r="NLT30" s="103"/>
      <c r="NLU30" s="103"/>
      <c r="NLV30" s="103"/>
      <c r="NLW30" s="103"/>
      <c r="NLX30" s="103"/>
      <c r="NLY30" s="103"/>
      <c r="NLZ30" s="103"/>
      <c r="NMA30" s="103"/>
      <c r="NMB30" s="103"/>
      <c r="NMC30" s="103"/>
      <c r="NMD30" s="103"/>
      <c r="NME30" s="103"/>
      <c r="NMF30" s="103"/>
      <c r="NMG30" s="103"/>
      <c r="NMH30" s="103"/>
      <c r="NMI30" s="103"/>
      <c r="NMJ30" s="103"/>
      <c r="NMK30" s="103"/>
      <c r="NML30" s="103"/>
      <c r="NMM30" s="103"/>
      <c r="NMN30" s="103"/>
      <c r="NMO30" s="103"/>
      <c r="NMP30" s="103"/>
      <c r="NMQ30" s="103"/>
      <c r="NMR30" s="103"/>
      <c r="NMS30" s="103"/>
      <c r="NMT30" s="103"/>
      <c r="NMU30" s="103"/>
      <c r="NMV30" s="103"/>
      <c r="NMW30" s="103"/>
      <c r="NMX30" s="103"/>
      <c r="NMY30" s="103"/>
      <c r="NMZ30" s="103"/>
      <c r="NNA30" s="103"/>
      <c r="NNB30" s="103"/>
      <c r="NNC30" s="103"/>
      <c r="NND30" s="103"/>
      <c r="NNE30" s="103"/>
      <c r="NNF30" s="103"/>
      <c r="NNG30" s="103"/>
      <c r="NNH30" s="103"/>
      <c r="NNI30" s="103"/>
      <c r="NNJ30" s="103"/>
      <c r="NNK30" s="103"/>
      <c r="NNL30" s="103"/>
      <c r="NNM30" s="103"/>
      <c r="NNN30" s="103"/>
      <c r="NNO30" s="103"/>
      <c r="NNP30" s="103"/>
      <c r="NNQ30" s="103"/>
      <c r="NNR30" s="103"/>
      <c r="NNS30" s="103"/>
      <c r="NNT30" s="103"/>
      <c r="NNU30" s="103"/>
      <c r="NNV30" s="103"/>
      <c r="NNW30" s="103"/>
      <c r="NNX30" s="103"/>
      <c r="NNY30" s="103"/>
      <c r="NNZ30" s="103"/>
      <c r="NOA30" s="103"/>
      <c r="NOB30" s="103"/>
      <c r="NOC30" s="103"/>
      <c r="NOD30" s="103"/>
      <c r="NOE30" s="103"/>
      <c r="NOF30" s="103"/>
      <c r="NOG30" s="103"/>
      <c r="NOH30" s="103"/>
      <c r="NOI30" s="103"/>
      <c r="NOJ30" s="103"/>
      <c r="NOK30" s="103"/>
      <c r="NOL30" s="103"/>
      <c r="NOM30" s="103"/>
      <c r="NON30" s="103"/>
      <c r="NOO30" s="103"/>
      <c r="NOP30" s="103"/>
      <c r="NOQ30" s="103"/>
      <c r="NOR30" s="103"/>
      <c r="NOS30" s="103"/>
      <c r="NOT30" s="103"/>
      <c r="NOU30" s="103"/>
      <c r="NOV30" s="103"/>
      <c r="NOW30" s="103"/>
      <c r="NOX30" s="103"/>
      <c r="NOY30" s="103"/>
      <c r="NOZ30" s="103"/>
      <c r="NPA30" s="103"/>
      <c r="NPB30" s="103"/>
      <c r="NPC30" s="103"/>
      <c r="NPD30" s="103"/>
      <c r="NPE30" s="103"/>
      <c r="NPF30" s="103"/>
      <c r="NPG30" s="103"/>
      <c r="NPH30" s="103"/>
      <c r="NPI30" s="103"/>
      <c r="NPJ30" s="103"/>
      <c r="NPK30" s="103"/>
      <c r="NPL30" s="103"/>
      <c r="NPM30" s="103"/>
      <c r="NPN30" s="103"/>
      <c r="NPO30" s="103"/>
      <c r="NPP30" s="103"/>
      <c r="NPQ30" s="103"/>
      <c r="NPR30" s="103"/>
      <c r="NPS30" s="103"/>
      <c r="NPT30" s="103"/>
      <c r="NPU30" s="103"/>
      <c r="NPV30" s="103"/>
      <c r="NPW30" s="103"/>
      <c r="NPX30" s="103"/>
      <c r="NPY30" s="103"/>
      <c r="NPZ30" s="103"/>
      <c r="NQA30" s="103"/>
      <c r="NQB30" s="103"/>
      <c r="NQC30" s="103"/>
      <c r="NQD30" s="103"/>
      <c r="NQE30" s="103"/>
      <c r="NQF30" s="103"/>
      <c r="NQG30" s="103"/>
      <c r="NQH30" s="103"/>
      <c r="NQI30" s="103"/>
      <c r="NQJ30" s="103"/>
      <c r="NQK30" s="103"/>
      <c r="NQL30" s="103"/>
      <c r="NQM30" s="103"/>
      <c r="NQN30" s="103"/>
      <c r="NQO30" s="103"/>
      <c r="NQP30" s="103"/>
      <c r="NQQ30" s="103"/>
      <c r="NQR30" s="103"/>
      <c r="NQS30" s="103"/>
      <c r="NQT30" s="103"/>
      <c r="NQU30" s="103"/>
      <c r="NQV30" s="103"/>
      <c r="NQW30" s="103"/>
      <c r="NQX30" s="103"/>
      <c r="NQY30" s="103"/>
      <c r="NQZ30" s="103"/>
      <c r="NRA30" s="103"/>
      <c r="NRB30" s="103"/>
      <c r="NRC30" s="103"/>
      <c r="NRD30" s="103"/>
      <c r="NRE30" s="103"/>
      <c r="NRF30" s="103"/>
      <c r="NRG30" s="103"/>
      <c r="NRH30" s="103"/>
      <c r="NRI30" s="103"/>
      <c r="NRJ30" s="103"/>
      <c r="NRK30" s="103"/>
      <c r="NRL30" s="103"/>
      <c r="NRM30" s="103"/>
      <c r="NRN30" s="103"/>
      <c r="NRO30" s="103"/>
      <c r="NRP30" s="103"/>
      <c r="NRQ30" s="103"/>
      <c r="NRR30" s="103"/>
      <c r="NRS30" s="103"/>
      <c r="NRT30" s="103"/>
      <c r="NRU30" s="103"/>
      <c r="NRV30" s="103"/>
      <c r="NRW30" s="103"/>
      <c r="NRX30" s="103"/>
      <c r="NRY30" s="103"/>
      <c r="NRZ30" s="103"/>
      <c r="NSA30" s="103"/>
      <c r="NSB30" s="103"/>
      <c r="NSC30" s="103"/>
      <c r="NSD30" s="103"/>
      <c r="NSE30" s="103"/>
      <c r="NSF30" s="103"/>
      <c r="NSG30" s="103"/>
      <c r="NSH30" s="103"/>
      <c r="NSI30" s="103"/>
      <c r="NSJ30" s="103"/>
      <c r="NSK30" s="103"/>
      <c r="NSL30" s="103"/>
      <c r="NSM30" s="103"/>
      <c r="NSN30" s="103"/>
      <c r="NSO30" s="103"/>
      <c r="NSP30" s="103"/>
      <c r="NSQ30" s="103"/>
      <c r="NSR30" s="103"/>
      <c r="NSS30" s="103"/>
      <c r="NST30" s="103"/>
      <c r="NSU30" s="103"/>
      <c r="NSV30" s="103"/>
      <c r="NSW30" s="103"/>
      <c r="NSX30" s="103"/>
      <c r="NSY30" s="103"/>
      <c r="NSZ30" s="103"/>
      <c r="NTA30" s="103"/>
      <c r="NTB30" s="103"/>
      <c r="NTC30" s="103"/>
      <c r="NTD30" s="103"/>
      <c r="NTE30" s="103"/>
      <c r="NTF30" s="103"/>
      <c r="NTG30" s="103"/>
      <c r="NTH30" s="103"/>
      <c r="NTI30" s="103"/>
      <c r="NTJ30" s="103"/>
      <c r="NTK30" s="103"/>
      <c r="NTL30" s="103"/>
      <c r="NTM30" s="103"/>
      <c r="NTN30" s="103"/>
      <c r="NTO30" s="103"/>
      <c r="NTP30" s="103"/>
      <c r="NTQ30" s="103"/>
      <c r="NTR30" s="103"/>
      <c r="NTS30" s="103"/>
      <c r="NTT30" s="103"/>
      <c r="NTU30" s="103"/>
      <c r="NTV30" s="103"/>
      <c r="NTW30" s="103"/>
      <c r="NTX30" s="103"/>
      <c r="NTY30" s="103"/>
      <c r="NTZ30" s="103"/>
      <c r="NUA30" s="103"/>
      <c r="NUB30" s="103"/>
      <c r="NUC30" s="103"/>
      <c r="NUD30" s="103"/>
      <c r="NUE30" s="103"/>
      <c r="NUF30" s="103"/>
      <c r="NUG30" s="103"/>
      <c r="NUH30" s="103"/>
      <c r="NUI30" s="103"/>
      <c r="NUJ30" s="103"/>
      <c r="NUK30" s="103"/>
      <c r="NUL30" s="103"/>
      <c r="NUM30" s="103"/>
      <c r="NUN30" s="103"/>
      <c r="NUO30" s="103"/>
      <c r="NUP30" s="103"/>
      <c r="NUQ30" s="103"/>
      <c r="NUR30" s="103"/>
      <c r="NUS30" s="103"/>
      <c r="NUT30" s="103"/>
      <c r="NUU30" s="103"/>
      <c r="NUV30" s="103"/>
      <c r="NUW30" s="103"/>
      <c r="NUX30" s="103"/>
      <c r="NUY30" s="103"/>
      <c r="NUZ30" s="103"/>
      <c r="NVA30" s="103"/>
      <c r="NVB30" s="103"/>
      <c r="NVC30" s="103"/>
      <c r="NVD30" s="103"/>
      <c r="NVE30" s="103"/>
      <c r="NVF30" s="103"/>
      <c r="NVG30" s="103"/>
      <c r="NVH30" s="103"/>
      <c r="NVI30" s="103"/>
      <c r="NVJ30" s="103"/>
      <c r="NVK30" s="103"/>
      <c r="NVL30" s="103"/>
      <c r="NVM30" s="103"/>
      <c r="NVN30" s="103"/>
      <c r="NVO30" s="103"/>
      <c r="NVP30" s="103"/>
      <c r="NVQ30" s="103"/>
      <c r="NVR30" s="103"/>
      <c r="NVS30" s="103"/>
      <c r="NVT30" s="103"/>
      <c r="NVU30" s="103"/>
      <c r="NVV30" s="103"/>
      <c r="NVW30" s="103"/>
      <c r="NVX30" s="103"/>
      <c r="NVY30" s="103"/>
      <c r="NVZ30" s="103"/>
      <c r="NWA30" s="103"/>
      <c r="NWB30" s="103"/>
      <c r="NWC30" s="103"/>
      <c r="NWD30" s="103"/>
      <c r="NWE30" s="103"/>
      <c r="NWF30" s="103"/>
      <c r="NWG30" s="103"/>
      <c r="NWH30" s="103"/>
      <c r="NWI30" s="103"/>
      <c r="NWJ30" s="103"/>
      <c r="NWK30" s="103"/>
      <c r="NWL30" s="103"/>
      <c r="NWM30" s="103"/>
      <c r="NWN30" s="103"/>
      <c r="NWO30" s="103"/>
      <c r="NWP30" s="103"/>
      <c r="NWQ30" s="103"/>
      <c r="NWR30" s="103"/>
      <c r="NWS30" s="103"/>
      <c r="NWT30" s="103"/>
      <c r="NWU30" s="103"/>
      <c r="NWV30" s="103"/>
      <c r="NWW30" s="103"/>
      <c r="NWX30" s="103"/>
      <c r="NWY30" s="103"/>
      <c r="NWZ30" s="103"/>
      <c r="NXA30" s="103"/>
      <c r="NXB30" s="103"/>
      <c r="NXC30" s="103"/>
      <c r="NXD30" s="103"/>
      <c r="NXE30" s="103"/>
      <c r="NXF30" s="103"/>
      <c r="NXG30" s="103"/>
      <c r="NXH30" s="103"/>
      <c r="NXI30" s="103"/>
      <c r="NXJ30" s="103"/>
      <c r="NXK30" s="103"/>
      <c r="NXL30" s="103"/>
      <c r="NXM30" s="103"/>
      <c r="NXN30" s="103"/>
      <c r="NXO30" s="103"/>
      <c r="NXP30" s="103"/>
      <c r="NXQ30" s="103"/>
      <c r="NXR30" s="103"/>
      <c r="NXS30" s="103"/>
      <c r="NXT30" s="103"/>
      <c r="NXU30" s="103"/>
      <c r="NXV30" s="103"/>
      <c r="NXW30" s="103"/>
      <c r="NXX30" s="103"/>
      <c r="NXY30" s="103"/>
      <c r="NXZ30" s="103"/>
      <c r="NYA30" s="103"/>
      <c r="NYB30" s="103"/>
      <c r="NYC30" s="103"/>
      <c r="NYD30" s="103"/>
      <c r="NYE30" s="103"/>
      <c r="NYF30" s="103"/>
      <c r="NYG30" s="103"/>
      <c r="NYH30" s="103"/>
      <c r="NYI30" s="103"/>
      <c r="NYJ30" s="103"/>
      <c r="NYK30" s="103"/>
      <c r="NYL30" s="103"/>
      <c r="NYM30" s="103"/>
      <c r="NYN30" s="103"/>
      <c r="NYO30" s="103"/>
      <c r="NYP30" s="103"/>
      <c r="NYQ30" s="103"/>
      <c r="NYR30" s="103"/>
      <c r="NYS30" s="103"/>
      <c r="NYT30" s="103"/>
      <c r="NYU30" s="103"/>
      <c r="NYV30" s="103"/>
      <c r="NYW30" s="103"/>
      <c r="NYX30" s="103"/>
      <c r="NYY30" s="103"/>
      <c r="NYZ30" s="103"/>
      <c r="NZA30" s="103"/>
      <c r="NZB30" s="103"/>
      <c r="NZC30" s="103"/>
      <c r="NZD30" s="103"/>
      <c r="NZE30" s="103"/>
      <c r="NZF30" s="103"/>
      <c r="NZG30" s="103"/>
      <c r="NZH30" s="103"/>
      <c r="NZI30" s="103"/>
      <c r="NZJ30" s="103"/>
      <c r="NZK30" s="103"/>
      <c r="NZL30" s="103"/>
      <c r="NZM30" s="103"/>
      <c r="NZN30" s="103"/>
      <c r="NZO30" s="103"/>
      <c r="NZP30" s="103"/>
      <c r="NZQ30" s="103"/>
      <c r="NZR30" s="103"/>
      <c r="NZS30" s="103"/>
      <c r="NZT30" s="103"/>
      <c r="NZU30" s="103"/>
      <c r="NZV30" s="103"/>
      <c r="NZW30" s="103"/>
      <c r="NZX30" s="103"/>
      <c r="NZY30" s="103"/>
      <c r="NZZ30" s="103"/>
      <c r="OAA30" s="103"/>
      <c r="OAB30" s="103"/>
      <c r="OAC30" s="103"/>
      <c r="OAD30" s="103"/>
      <c r="OAE30" s="103"/>
      <c r="OAF30" s="103"/>
      <c r="OAG30" s="103"/>
      <c r="OAH30" s="103"/>
      <c r="OAI30" s="103"/>
      <c r="OAJ30" s="103"/>
      <c r="OAK30" s="103"/>
      <c r="OAL30" s="103"/>
      <c r="OAM30" s="103"/>
      <c r="OAN30" s="103"/>
      <c r="OAO30" s="103"/>
      <c r="OAP30" s="103"/>
      <c r="OAQ30" s="103"/>
      <c r="OAR30" s="103"/>
      <c r="OAS30" s="103"/>
      <c r="OAT30" s="103"/>
      <c r="OAU30" s="103"/>
      <c r="OAV30" s="103"/>
      <c r="OAW30" s="103"/>
      <c r="OAX30" s="103"/>
      <c r="OAY30" s="103"/>
      <c r="OAZ30" s="103"/>
      <c r="OBA30" s="103"/>
      <c r="OBB30" s="103"/>
      <c r="OBC30" s="103"/>
      <c r="OBD30" s="103"/>
      <c r="OBE30" s="103"/>
      <c r="OBF30" s="103"/>
      <c r="OBG30" s="103"/>
      <c r="OBH30" s="103"/>
      <c r="OBI30" s="103"/>
      <c r="OBJ30" s="103"/>
      <c r="OBK30" s="103"/>
      <c r="OBL30" s="103"/>
      <c r="OBM30" s="103"/>
      <c r="OBN30" s="103"/>
      <c r="OBO30" s="103"/>
      <c r="OBP30" s="103"/>
      <c r="OBQ30" s="103"/>
      <c r="OBR30" s="103"/>
      <c r="OBS30" s="103"/>
      <c r="OBT30" s="103"/>
      <c r="OBU30" s="103"/>
      <c r="OBV30" s="103"/>
      <c r="OBW30" s="103"/>
      <c r="OBX30" s="103"/>
      <c r="OBY30" s="103"/>
      <c r="OBZ30" s="103"/>
      <c r="OCA30" s="103"/>
      <c r="OCB30" s="103"/>
      <c r="OCC30" s="103"/>
      <c r="OCD30" s="103"/>
      <c r="OCE30" s="103"/>
      <c r="OCF30" s="103"/>
      <c r="OCG30" s="103"/>
      <c r="OCH30" s="103"/>
      <c r="OCI30" s="103"/>
      <c r="OCJ30" s="103"/>
      <c r="OCK30" s="103"/>
      <c r="OCL30" s="103"/>
      <c r="OCM30" s="103"/>
      <c r="OCN30" s="103"/>
      <c r="OCO30" s="103"/>
      <c r="OCP30" s="103"/>
      <c r="OCQ30" s="103"/>
      <c r="OCR30" s="103"/>
      <c r="OCS30" s="103"/>
      <c r="OCT30" s="103"/>
      <c r="OCU30" s="103"/>
      <c r="OCV30" s="103"/>
      <c r="OCW30" s="103"/>
      <c r="OCX30" s="103"/>
      <c r="OCY30" s="103"/>
      <c r="OCZ30" s="103"/>
      <c r="ODA30" s="103"/>
      <c r="ODB30" s="103"/>
      <c r="ODC30" s="103"/>
      <c r="ODD30" s="103"/>
      <c r="ODE30" s="103"/>
      <c r="ODF30" s="103"/>
      <c r="ODG30" s="103"/>
      <c r="ODH30" s="103"/>
      <c r="ODI30" s="103"/>
      <c r="ODJ30" s="103"/>
      <c r="ODK30" s="103"/>
      <c r="ODL30" s="103"/>
      <c r="ODM30" s="103"/>
      <c r="ODN30" s="103"/>
      <c r="ODO30" s="103"/>
      <c r="ODP30" s="103"/>
      <c r="ODQ30" s="103"/>
      <c r="ODR30" s="103"/>
      <c r="ODS30" s="103"/>
      <c r="ODT30" s="103"/>
      <c r="ODU30" s="103"/>
      <c r="ODV30" s="103"/>
      <c r="ODW30" s="103"/>
      <c r="ODX30" s="103"/>
      <c r="ODY30" s="103"/>
      <c r="ODZ30" s="103"/>
      <c r="OEA30" s="103"/>
      <c r="OEB30" s="103"/>
      <c r="OEC30" s="103"/>
      <c r="OED30" s="103"/>
      <c r="OEE30" s="103"/>
      <c r="OEF30" s="103"/>
      <c r="OEG30" s="103"/>
      <c r="OEH30" s="103"/>
      <c r="OEI30" s="103"/>
      <c r="OEJ30" s="103"/>
      <c r="OEK30" s="103"/>
      <c r="OEL30" s="103"/>
      <c r="OEM30" s="103"/>
      <c r="OEN30" s="103"/>
      <c r="OEO30" s="103"/>
      <c r="OEP30" s="103"/>
      <c r="OEQ30" s="103"/>
      <c r="OER30" s="103"/>
      <c r="OES30" s="103"/>
      <c r="OET30" s="103"/>
      <c r="OEU30" s="103"/>
      <c r="OEV30" s="103"/>
      <c r="OEW30" s="103"/>
      <c r="OEX30" s="103"/>
      <c r="OEY30" s="103"/>
      <c r="OEZ30" s="103"/>
      <c r="OFA30" s="103"/>
      <c r="OFB30" s="103"/>
      <c r="OFC30" s="103"/>
      <c r="OFD30" s="103"/>
      <c r="OFE30" s="103"/>
      <c r="OFF30" s="103"/>
      <c r="OFG30" s="103"/>
      <c r="OFH30" s="103"/>
      <c r="OFI30" s="103"/>
      <c r="OFJ30" s="103"/>
      <c r="OFK30" s="103"/>
      <c r="OFL30" s="103"/>
      <c r="OFM30" s="103"/>
      <c r="OFN30" s="103"/>
      <c r="OFO30" s="103"/>
      <c r="OFP30" s="103"/>
      <c r="OFQ30" s="103"/>
      <c r="OFR30" s="103"/>
      <c r="OFS30" s="103"/>
      <c r="OFT30" s="103"/>
      <c r="OFU30" s="103"/>
      <c r="OFV30" s="103"/>
      <c r="OFW30" s="103"/>
      <c r="OFX30" s="103"/>
      <c r="OFY30" s="103"/>
      <c r="OFZ30" s="103"/>
      <c r="OGA30" s="103"/>
      <c r="OGB30" s="103"/>
      <c r="OGC30" s="103"/>
      <c r="OGD30" s="103"/>
      <c r="OGE30" s="103"/>
      <c r="OGF30" s="103"/>
      <c r="OGG30" s="103"/>
      <c r="OGH30" s="103"/>
      <c r="OGI30" s="103"/>
      <c r="OGJ30" s="103"/>
      <c r="OGK30" s="103"/>
      <c r="OGL30" s="103"/>
      <c r="OGM30" s="103"/>
      <c r="OGN30" s="103"/>
      <c r="OGO30" s="103"/>
      <c r="OGP30" s="103"/>
      <c r="OGQ30" s="103"/>
      <c r="OGR30" s="103"/>
      <c r="OGS30" s="103"/>
      <c r="OGT30" s="103"/>
      <c r="OGU30" s="103"/>
      <c r="OGV30" s="103"/>
      <c r="OGW30" s="103"/>
      <c r="OGX30" s="103"/>
      <c r="OGY30" s="103"/>
      <c r="OGZ30" s="103"/>
      <c r="OHA30" s="103"/>
      <c r="OHB30" s="103"/>
      <c r="OHC30" s="103"/>
      <c r="OHD30" s="103"/>
      <c r="OHE30" s="103"/>
      <c r="OHF30" s="103"/>
      <c r="OHG30" s="103"/>
      <c r="OHH30" s="103"/>
      <c r="OHI30" s="103"/>
      <c r="OHJ30" s="103"/>
      <c r="OHK30" s="103"/>
      <c r="OHL30" s="103"/>
      <c r="OHM30" s="103"/>
      <c r="OHN30" s="103"/>
      <c r="OHO30" s="103"/>
      <c r="OHP30" s="103"/>
      <c r="OHQ30" s="103"/>
      <c r="OHR30" s="103"/>
      <c r="OHS30" s="103"/>
      <c r="OHT30" s="103"/>
      <c r="OHU30" s="103"/>
      <c r="OHV30" s="103"/>
      <c r="OHW30" s="103"/>
      <c r="OHX30" s="103"/>
      <c r="OHY30" s="103"/>
      <c r="OHZ30" s="103"/>
      <c r="OIA30" s="103"/>
      <c r="OIB30" s="103"/>
      <c r="OIC30" s="103"/>
      <c r="OID30" s="103"/>
      <c r="OIE30" s="103"/>
      <c r="OIF30" s="103"/>
      <c r="OIG30" s="103"/>
      <c r="OIH30" s="103"/>
      <c r="OII30" s="103"/>
      <c r="OIJ30" s="103"/>
      <c r="OIK30" s="103"/>
      <c r="OIL30" s="103"/>
      <c r="OIM30" s="103"/>
      <c r="OIN30" s="103"/>
      <c r="OIO30" s="103"/>
      <c r="OIP30" s="103"/>
      <c r="OIQ30" s="103"/>
      <c r="OIR30" s="103"/>
      <c r="OIS30" s="103"/>
      <c r="OIT30" s="103"/>
      <c r="OIU30" s="103"/>
      <c r="OIV30" s="103"/>
      <c r="OIW30" s="103"/>
      <c r="OIX30" s="103"/>
      <c r="OIY30" s="103"/>
      <c r="OIZ30" s="103"/>
      <c r="OJA30" s="103"/>
      <c r="OJB30" s="103"/>
      <c r="OJC30" s="103"/>
      <c r="OJD30" s="103"/>
      <c r="OJE30" s="103"/>
      <c r="OJF30" s="103"/>
      <c r="OJG30" s="103"/>
      <c r="OJH30" s="103"/>
      <c r="OJI30" s="103"/>
      <c r="OJJ30" s="103"/>
      <c r="OJK30" s="103"/>
      <c r="OJL30" s="103"/>
      <c r="OJM30" s="103"/>
      <c r="OJN30" s="103"/>
      <c r="OJO30" s="103"/>
      <c r="OJP30" s="103"/>
      <c r="OJQ30" s="103"/>
      <c r="OJR30" s="103"/>
      <c r="OJS30" s="103"/>
      <c r="OJT30" s="103"/>
      <c r="OJU30" s="103"/>
      <c r="OJV30" s="103"/>
      <c r="OJW30" s="103"/>
      <c r="OJX30" s="103"/>
      <c r="OJY30" s="103"/>
      <c r="OJZ30" s="103"/>
      <c r="OKA30" s="103"/>
      <c r="OKB30" s="103"/>
      <c r="OKC30" s="103"/>
      <c r="OKD30" s="103"/>
      <c r="OKE30" s="103"/>
      <c r="OKF30" s="103"/>
      <c r="OKG30" s="103"/>
      <c r="OKH30" s="103"/>
      <c r="OKI30" s="103"/>
      <c r="OKJ30" s="103"/>
      <c r="OKK30" s="103"/>
      <c r="OKL30" s="103"/>
      <c r="OKM30" s="103"/>
      <c r="OKN30" s="103"/>
      <c r="OKO30" s="103"/>
      <c r="OKP30" s="103"/>
      <c r="OKQ30" s="103"/>
      <c r="OKR30" s="103"/>
      <c r="OKS30" s="103"/>
      <c r="OKT30" s="103"/>
      <c r="OKU30" s="103"/>
      <c r="OKV30" s="103"/>
      <c r="OKW30" s="103"/>
      <c r="OKX30" s="103"/>
      <c r="OKY30" s="103"/>
      <c r="OKZ30" s="103"/>
      <c r="OLA30" s="103"/>
      <c r="OLB30" s="103"/>
      <c r="OLC30" s="103"/>
      <c r="OLD30" s="103"/>
      <c r="OLE30" s="103"/>
      <c r="OLF30" s="103"/>
      <c r="OLG30" s="103"/>
      <c r="OLH30" s="103"/>
      <c r="OLI30" s="103"/>
      <c r="OLJ30" s="103"/>
      <c r="OLK30" s="103"/>
      <c r="OLL30" s="103"/>
      <c r="OLM30" s="103"/>
      <c r="OLN30" s="103"/>
      <c r="OLO30" s="103"/>
      <c r="OLP30" s="103"/>
      <c r="OLQ30" s="103"/>
      <c r="OLR30" s="103"/>
      <c r="OLS30" s="103"/>
      <c r="OLT30" s="103"/>
      <c r="OLU30" s="103"/>
      <c r="OLV30" s="103"/>
      <c r="OLW30" s="103"/>
      <c r="OLX30" s="103"/>
      <c r="OLY30" s="103"/>
      <c r="OLZ30" s="103"/>
      <c r="OMA30" s="103"/>
      <c r="OMB30" s="103"/>
      <c r="OMC30" s="103"/>
      <c r="OMD30" s="103"/>
      <c r="OME30" s="103"/>
      <c r="OMF30" s="103"/>
      <c r="OMG30" s="103"/>
      <c r="OMH30" s="103"/>
      <c r="OMI30" s="103"/>
      <c r="OMJ30" s="103"/>
      <c r="OMK30" s="103"/>
      <c r="OML30" s="103"/>
      <c r="OMM30" s="103"/>
      <c r="OMN30" s="103"/>
      <c r="OMO30" s="103"/>
      <c r="OMP30" s="103"/>
      <c r="OMQ30" s="103"/>
      <c r="OMR30" s="103"/>
      <c r="OMS30" s="103"/>
      <c r="OMT30" s="103"/>
      <c r="OMU30" s="103"/>
      <c r="OMV30" s="103"/>
      <c r="OMW30" s="103"/>
      <c r="OMX30" s="103"/>
      <c r="OMY30" s="103"/>
      <c r="OMZ30" s="103"/>
      <c r="ONA30" s="103"/>
      <c r="ONB30" s="103"/>
      <c r="ONC30" s="103"/>
      <c r="OND30" s="103"/>
      <c r="ONE30" s="103"/>
      <c r="ONF30" s="103"/>
      <c r="ONG30" s="103"/>
      <c r="ONH30" s="103"/>
      <c r="ONI30" s="103"/>
      <c r="ONJ30" s="103"/>
      <c r="ONK30" s="103"/>
      <c r="ONL30" s="103"/>
      <c r="ONM30" s="103"/>
      <c r="ONN30" s="103"/>
      <c r="ONO30" s="103"/>
      <c r="ONP30" s="103"/>
      <c r="ONQ30" s="103"/>
      <c r="ONR30" s="103"/>
      <c r="ONS30" s="103"/>
      <c r="ONT30" s="103"/>
      <c r="ONU30" s="103"/>
      <c r="ONV30" s="103"/>
      <c r="ONW30" s="103"/>
      <c r="ONX30" s="103"/>
      <c r="ONY30" s="103"/>
      <c r="ONZ30" s="103"/>
      <c r="OOA30" s="103"/>
      <c r="OOB30" s="103"/>
      <c r="OOC30" s="103"/>
      <c r="OOD30" s="103"/>
      <c r="OOE30" s="103"/>
      <c r="OOF30" s="103"/>
      <c r="OOG30" s="103"/>
      <c r="OOH30" s="103"/>
      <c r="OOI30" s="103"/>
      <c r="OOJ30" s="103"/>
      <c r="OOK30" s="103"/>
      <c r="OOL30" s="103"/>
      <c r="OOM30" s="103"/>
      <c r="OON30" s="103"/>
      <c r="OOO30" s="103"/>
      <c r="OOP30" s="103"/>
      <c r="OOQ30" s="103"/>
      <c r="OOR30" s="103"/>
      <c r="OOS30" s="103"/>
      <c r="OOT30" s="103"/>
      <c r="OOU30" s="103"/>
      <c r="OOV30" s="103"/>
      <c r="OOW30" s="103"/>
      <c r="OOX30" s="103"/>
      <c r="OOY30" s="103"/>
      <c r="OOZ30" s="103"/>
      <c r="OPA30" s="103"/>
      <c r="OPB30" s="103"/>
      <c r="OPC30" s="103"/>
      <c r="OPD30" s="103"/>
      <c r="OPE30" s="103"/>
      <c r="OPF30" s="103"/>
      <c r="OPG30" s="103"/>
      <c r="OPH30" s="103"/>
      <c r="OPI30" s="103"/>
      <c r="OPJ30" s="103"/>
      <c r="OPK30" s="103"/>
      <c r="OPL30" s="103"/>
      <c r="OPM30" s="103"/>
      <c r="OPN30" s="103"/>
      <c r="OPO30" s="103"/>
      <c r="OPP30" s="103"/>
      <c r="OPQ30" s="103"/>
      <c r="OPR30" s="103"/>
      <c r="OPS30" s="103"/>
      <c r="OPT30" s="103"/>
      <c r="OPU30" s="103"/>
      <c r="OPV30" s="103"/>
      <c r="OPW30" s="103"/>
      <c r="OPX30" s="103"/>
      <c r="OPY30" s="103"/>
      <c r="OPZ30" s="103"/>
      <c r="OQA30" s="103"/>
      <c r="OQB30" s="103"/>
      <c r="OQC30" s="103"/>
      <c r="OQD30" s="103"/>
      <c r="OQE30" s="103"/>
      <c r="OQF30" s="103"/>
      <c r="OQG30" s="103"/>
      <c r="OQH30" s="103"/>
      <c r="OQI30" s="103"/>
      <c r="OQJ30" s="103"/>
      <c r="OQK30" s="103"/>
      <c r="OQL30" s="103"/>
      <c r="OQM30" s="103"/>
      <c r="OQN30" s="103"/>
      <c r="OQO30" s="103"/>
      <c r="OQP30" s="103"/>
      <c r="OQQ30" s="103"/>
      <c r="OQR30" s="103"/>
      <c r="OQS30" s="103"/>
      <c r="OQT30" s="103"/>
      <c r="OQU30" s="103"/>
      <c r="OQV30" s="103"/>
      <c r="OQW30" s="103"/>
      <c r="OQX30" s="103"/>
      <c r="OQY30" s="103"/>
      <c r="OQZ30" s="103"/>
      <c r="ORA30" s="103"/>
      <c r="ORB30" s="103"/>
      <c r="ORC30" s="103"/>
      <c r="ORD30" s="103"/>
      <c r="ORE30" s="103"/>
      <c r="ORF30" s="103"/>
      <c r="ORG30" s="103"/>
      <c r="ORH30" s="103"/>
      <c r="ORI30" s="103"/>
      <c r="ORJ30" s="103"/>
      <c r="ORK30" s="103"/>
      <c r="ORL30" s="103"/>
      <c r="ORM30" s="103"/>
      <c r="ORN30" s="103"/>
      <c r="ORO30" s="103"/>
      <c r="ORP30" s="103"/>
      <c r="ORQ30" s="103"/>
      <c r="ORR30" s="103"/>
      <c r="ORS30" s="103"/>
      <c r="ORT30" s="103"/>
      <c r="ORU30" s="103"/>
      <c r="ORV30" s="103"/>
      <c r="ORW30" s="103"/>
      <c r="ORX30" s="103"/>
      <c r="ORY30" s="103"/>
      <c r="ORZ30" s="103"/>
      <c r="OSA30" s="103"/>
      <c r="OSB30" s="103"/>
      <c r="OSC30" s="103"/>
      <c r="OSD30" s="103"/>
      <c r="OSE30" s="103"/>
      <c r="OSF30" s="103"/>
      <c r="OSG30" s="103"/>
      <c r="OSH30" s="103"/>
      <c r="OSI30" s="103"/>
      <c r="OSJ30" s="103"/>
      <c r="OSK30" s="103"/>
      <c r="OSL30" s="103"/>
      <c r="OSM30" s="103"/>
      <c r="OSN30" s="103"/>
      <c r="OSO30" s="103"/>
      <c r="OSP30" s="103"/>
      <c r="OSQ30" s="103"/>
      <c r="OSR30" s="103"/>
      <c r="OSS30" s="103"/>
      <c r="OST30" s="103"/>
      <c r="OSU30" s="103"/>
      <c r="OSV30" s="103"/>
      <c r="OSW30" s="103"/>
      <c r="OSX30" s="103"/>
      <c r="OSY30" s="103"/>
      <c r="OSZ30" s="103"/>
      <c r="OTA30" s="103"/>
      <c r="OTB30" s="103"/>
      <c r="OTC30" s="103"/>
      <c r="OTD30" s="103"/>
      <c r="OTE30" s="103"/>
      <c r="OTF30" s="103"/>
      <c r="OTG30" s="103"/>
      <c r="OTH30" s="103"/>
      <c r="OTI30" s="103"/>
      <c r="OTJ30" s="103"/>
      <c r="OTK30" s="103"/>
      <c r="OTL30" s="103"/>
      <c r="OTM30" s="103"/>
      <c r="OTN30" s="103"/>
      <c r="OTO30" s="103"/>
      <c r="OTP30" s="103"/>
      <c r="OTQ30" s="103"/>
      <c r="OTR30" s="103"/>
      <c r="OTS30" s="103"/>
      <c r="OTT30" s="103"/>
      <c r="OTU30" s="103"/>
      <c r="OTV30" s="103"/>
      <c r="OTW30" s="103"/>
      <c r="OTX30" s="103"/>
      <c r="OTY30" s="103"/>
      <c r="OTZ30" s="103"/>
      <c r="OUA30" s="103"/>
      <c r="OUB30" s="103"/>
      <c r="OUC30" s="103"/>
      <c r="OUD30" s="103"/>
      <c r="OUE30" s="103"/>
      <c r="OUF30" s="103"/>
      <c r="OUG30" s="103"/>
      <c r="OUH30" s="103"/>
      <c r="OUI30" s="103"/>
      <c r="OUJ30" s="103"/>
      <c r="OUK30" s="103"/>
      <c r="OUL30" s="103"/>
      <c r="OUM30" s="103"/>
      <c r="OUN30" s="103"/>
      <c r="OUO30" s="103"/>
      <c r="OUP30" s="103"/>
      <c r="OUQ30" s="103"/>
      <c r="OUR30" s="103"/>
      <c r="OUS30" s="103"/>
      <c r="OUT30" s="103"/>
      <c r="OUU30" s="103"/>
      <c r="OUV30" s="103"/>
      <c r="OUW30" s="103"/>
      <c r="OUX30" s="103"/>
      <c r="OUY30" s="103"/>
      <c r="OUZ30" s="103"/>
      <c r="OVA30" s="103"/>
      <c r="OVB30" s="103"/>
      <c r="OVC30" s="103"/>
      <c r="OVD30" s="103"/>
      <c r="OVE30" s="103"/>
      <c r="OVF30" s="103"/>
      <c r="OVG30" s="103"/>
      <c r="OVH30" s="103"/>
      <c r="OVI30" s="103"/>
      <c r="OVJ30" s="103"/>
      <c r="OVK30" s="103"/>
      <c r="OVL30" s="103"/>
      <c r="OVM30" s="103"/>
      <c r="OVN30" s="103"/>
      <c r="OVO30" s="103"/>
      <c r="OVP30" s="103"/>
      <c r="OVQ30" s="103"/>
      <c r="OVR30" s="103"/>
      <c r="OVS30" s="103"/>
      <c r="OVT30" s="103"/>
      <c r="OVU30" s="103"/>
      <c r="OVV30" s="103"/>
      <c r="OVW30" s="103"/>
      <c r="OVX30" s="103"/>
      <c r="OVY30" s="103"/>
      <c r="OVZ30" s="103"/>
      <c r="OWA30" s="103"/>
      <c r="OWB30" s="103"/>
      <c r="OWC30" s="103"/>
      <c r="OWD30" s="103"/>
      <c r="OWE30" s="103"/>
      <c r="OWF30" s="103"/>
      <c r="OWG30" s="103"/>
      <c r="OWH30" s="103"/>
      <c r="OWI30" s="103"/>
      <c r="OWJ30" s="103"/>
      <c r="OWK30" s="103"/>
      <c r="OWL30" s="103"/>
      <c r="OWM30" s="103"/>
      <c r="OWN30" s="103"/>
      <c r="OWO30" s="103"/>
      <c r="OWP30" s="103"/>
      <c r="OWQ30" s="103"/>
      <c r="OWR30" s="103"/>
      <c r="OWS30" s="103"/>
      <c r="OWT30" s="103"/>
      <c r="OWU30" s="103"/>
      <c r="OWV30" s="103"/>
      <c r="OWW30" s="103"/>
      <c r="OWX30" s="103"/>
      <c r="OWY30" s="103"/>
      <c r="OWZ30" s="103"/>
      <c r="OXA30" s="103"/>
      <c r="OXB30" s="103"/>
      <c r="OXC30" s="103"/>
      <c r="OXD30" s="103"/>
      <c r="OXE30" s="103"/>
      <c r="OXF30" s="103"/>
      <c r="OXG30" s="103"/>
      <c r="OXH30" s="103"/>
      <c r="OXI30" s="103"/>
      <c r="OXJ30" s="103"/>
      <c r="OXK30" s="103"/>
      <c r="OXL30" s="103"/>
      <c r="OXM30" s="103"/>
      <c r="OXN30" s="103"/>
      <c r="OXO30" s="103"/>
      <c r="OXP30" s="103"/>
      <c r="OXQ30" s="103"/>
      <c r="OXR30" s="103"/>
      <c r="OXS30" s="103"/>
      <c r="OXT30" s="103"/>
      <c r="OXU30" s="103"/>
      <c r="OXV30" s="103"/>
      <c r="OXW30" s="103"/>
      <c r="OXX30" s="103"/>
      <c r="OXY30" s="103"/>
      <c r="OXZ30" s="103"/>
      <c r="OYA30" s="103"/>
      <c r="OYB30" s="103"/>
      <c r="OYC30" s="103"/>
      <c r="OYD30" s="103"/>
      <c r="OYE30" s="103"/>
      <c r="OYF30" s="103"/>
      <c r="OYG30" s="103"/>
      <c r="OYH30" s="103"/>
      <c r="OYI30" s="103"/>
      <c r="OYJ30" s="103"/>
      <c r="OYK30" s="103"/>
      <c r="OYL30" s="103"/>
      <c r="OYM30" s="103"/>
      <c r="OYN30" s="103"/>
      <c r="OYO30" s="103"/>
      <c r="OYP30" s="103"/>
      <c r="OYQ30" s="103"/>
      <c r="OYR30" s="103"/>
      <c r="OYS30" s="103"/>
      <c r="OYT30" s="103"/>
      <c r="OYU30" s="103"/>
      <c r="OYV30" s="103"/>
      <c r="OYW30" s="103"/>
      <c r="OYX30" s="103"/>
      <c r="OYY30" s="103"/>
      <c r="OYZ30" s="103"/>
      <c r="OZA30" s="103"/>
      <c r="OZB30" s="103"/>
      <c r="OZC30" s="103"/>
      <c r="OZD30" s="103"/>
      <c r="OZE30" s="103"/>
      <c r="OZF30" s="103"/>
      <c r="OZG30" s="103"/>
      <c r="OZH30" s="103"/>
      <c r="OZI30" s="103"/>
      <c r="OZJ30" s="103"/>
      <c r="OZK30" s="103"/>
      <c r="OZL30" s="103"/>
      <c r="OZM30" s="103"/>
      <c r="OZN30" s="103"/>
      <c r="OZO30" s="103"/>
      <c r="OZP30" s="103"/>
      <c r="OZQ30" s="103"/>
      <c r="OZR30" s="103"/>
      <c r="OZS30" s="103"/>
      <c r="OZT30" s="103"/>
      <c r="OZU30" s="103"/>
      <c r="OZV30" s="103"/>
      <c r="OZW30" s="103"/>
      <c r="OZX30" s="103"/>
      <c r="OZY30" s="103"/>
      <c r="OZZ30" s="103"/>
      <c r="PAA30" s="103"/>
      <c r="PAB30" s="103"/>
      <c r="PAC30" s="103"/>
      <c r="PAD30" s="103"/>
      <c r="PAE30" s="103"/>
      <c r="PAF30" s="103"/>
      <c r="PAG30" s="103"/>
      <c r="PAH30" s="103"/>
      <c r="PAI30" s="103"/>
      <c r="PAJ30" s="103"/>
      <c r="PAK30" s="103"/>
      <c r="PAL30" s="103"/>
      <c r="PAM30" s="103"/>
      <c r="PAN30" s="103"/>
      <c r="PAO30" s="103"/>
      <c r="PAP30" s="103"/>
      <c r="PAQ30" s="103"/>
      <c r="PAR30" s="103"/>
      <c r="PAS30" s="103"/>
      <c r="PAT30" s="103"/>
      <c r="PAU30" s="103"/>
      <c r="PAV30" s="103"/>
      <c r="PAW30" s="103"/>
      <c r="PAX30" s="103"/>
      <c r="PAY30" s="103"/>
      <c r="PAZ30" s="103"/>
      <c r="PBA30" s="103"/>
      <c r="PBB30" s="103"/>
      <c r="PBC30" s="103"/>
      <c r="PBD30" s="103"/>
      <c r="PBE30" s="103"/>
      <c r="PBF30" s="103"/>
      <c r="PBG30" s="103"/>
      <c r="PBH30" s="103"/>
      <c r="PBI30" s="103"/>
      <c r="PBJ30" s="103"/>
      <c r="PBK30" s="103"/>
      <c r="PBL30" s="103"/>
      <c r="PBM30" s="103"/>
      <c r="PBN30" s="103"/>
      <c r="PBO30" s="103"/>
      <c r="PBP30" s="103"/>
      <c r="PBQ30" s="103"/>
      <c r="PBR30" s="103"/>
      <c r="PBS30" s="103"/>
      <c r="PBT30" s="103"/>
      <c r="PBU30" s="103"/>
      <c r="PBV30" s="103"/>
      <c r="PBW30" s="103"/>
      <c r="PBX30" s="103"/>
      <c r="PBY30" s="103"/>
      <c r="PBZ30" s="103"/>
      <c r="PCA30" s="103"/>
      <c r="PCB30" s="103"/>
      <c r="PCC30" s="103"/>
      <c r="PCD30" s="103"/>
      <c r="PCE30" s="103"/>
      <c r="PCF30" s="103"/>
      <c r="PCG30" s="103"/>
      <c r="PCH30" s="103"/>
      <c r="PCI30" s="103"/>
      <c r="PCJ30" s="103"/>
      <c r="PCK30" s="103"/>
      <c r="PCL30" s="103"/>
      <c r="PCM30" s="103"/>
      <c r="PCN30" s="103"/>
      <c r="PCO30" s="103"/>
      <c r="PCP30" s="103"/>
      <c r="PCQ30" s="103"/>
      <c r="PCR30" s="103"/>
      <c r="PCS30" s="103"/>
      <c r="PCT30" s="103"/>
      <c r="PCU30" s="103"/>
      <c r="PCV30" s="103"/>
      <c r="PCW30" s="103"/>
      <c r="PCX30" s="103"/>
      <c r="PCY30" s="103"/>
      <c r="PCZ30" s="103"/>
      <c r="PDA30" s="103"/>
      <c r="PDB30" s="103"/>
      <c r="PDC30" s="103"/>
      <c r="PDD30" s="103"/>
      <c r="PDE30" s="103"/>
      <c r="PDF30" s="103"/>
      <c r="PDG30" s="103"/>
      <c r="PDH30" s="103"/>
      <c r="PDI30" s="103"/>
      <c r="PDJ30" s="103"/>
      <c r="PDK30" s="103"/>
      <c r="PDL30" s="103"/>
      <c r="PDM30" s="103"/>
      <c r="PDN30" s="103"/>
      <c r="PDO30" s="103"/>
      <c r="PDP30" s="103"/>
      <c r="PDQ30" s="103"/>
      <c r="PDR30" s="103"/>
      <c r="PDS30" s="103"/>
      <c r="PDT30" s="103"/>
      <c r="PDU30" s="103"/>
      <c r="PDV30" s="103"/>
      <c r="PDW30" s="103"/>
      <c r="PDX30" s="103"/>
      <c r="PDY30" s="103"/>
      <c r="PDZ30" s="103"/>
      <c r="PEA30" s="103"/>
      <c r="PEB30" s="103"/>
      <c r="PEC30" s="103"/>
      <c r="PED30" s="103"/>
      <c r="PEE30" s="103"/>
      <c r="PEF30" s="103"/>
      <c r="PEG30" s="103"/>
      <c r="PEH30" s="103"/>
      <c r="PEI30" s="103"/>
      <c r="PEJ30" s="103"/>
      <c r="PEK30" s="103"/>
      <c r="PEL30" s="103"/>
      <c r="PEM30" s="103"/>
      <c r="PEN30" s="103"/>
      <c r="PEO30" s="103"/>
      <c r="PEP30" s="103"/>
      <c r="PEQ30" s="103"/>
      <c r="PER30" s="103"/>
      <c r="PES30" s="103"/>
      <c r="PET30" s="103"/>
      <c r="PEU30" s="103"/>
      <c r="PEV30" s="103"/>
      <c r="PEW30" s="103"/>
      <c r="PEX30" s="103"/>
      <c r="PEY30" s="103"/>
      <c r="PEZ30" s="103"/>
      <c r="PFA30" s="103"/>
      <c r="PFB30" s="103"/>
      <c r="PFC30" s="103"/>
      <c r="PFD30" s="103"/>
      <c r="PFE30" s="103"/>
      <c r="PFF30" s="103"/>
      <c r="PFG30" s="103"/>
      <c r="PFH30" s="103"/>
      <c r="PFI30" s="103"/>
      <c r="PFJ30" s="103"/>
      <c r="PFK30" s="103"/>
      <c r="PFL30" s="103"/>
      <c r="PFM30" s="103"/>
      <c r="PFN30" s="103"/>
      <c r="PFO30" s="103"/>
      <c r="PFP30" s="103"/>
      <c r="PFQ30" s="103"/>
      <c r="PFR30" s="103"/>
      <c r="PFS30" s="103"/>
      <c r="PFT30" s="103"/>
      <c r="PFU30" s="103"/>
      <c r="PFV30" s="103"/>
      <c r="PFW30" s="103"/>
      <c r="PFX30" s="103"/>
      <c r="PFY30" s="103"/>
      <c r="PFZ30" s="103"/>
      <c r="PGA30" s="103"/>
      <c r="PGB30" s="103"/>
      <c r="PGC30" s="103"/>
      <c r="PGD30" s="103"/>
      <c r="PGE30" s="103"/>
      <c r="PGF30" s="103"/>
      <c r="PGG30" s="103"/>
      <c r="PGH30" s="103"/>
      <c r="PGI30" s="103"/>
      <c r="PGJ30" s="103"/>
      <c r="PGK30" s="103"/>
      <c r="PGL30" s="103"/>
      <c r="PGM30" s="103"/>
      <c r="PGN30" s="103"/>
      <c r="PGO30" s="103"/>
      <c r="PGP30" s="103"/>
      <c r="PGQ30" s="103"/>
      <c r="PGR30" s="103"/>
      <c r="PGS30" s="103"/>
      <c r="PGT30" s="103"/>
      <c r="PGU30" s="103"/>
      <c r="PGV30" s="103"/>
      <c r="PGW30" s="103"/>
      <c r="PGX30" s="103"/>
      <c r="PGY30" s="103"/>
      <c r="PGZ30" s="103"/>
      <c r="PHA30" s="103"/>
      <c r="PHB30" s="103"/>
      <c r="PHC30" s="103"/>
      <c r="PHD30" s="103"/>
      <c r="PHE30" s="103"/>
      <c r="PHF30" s="103"/>
      <c r="PHG30" s="103"/>
      <c r="PHH30" s="103"/>
      <c r="PHI30" s="103"/>
      <c r="PHJ30" s="103"/>
      <c r="PHK30" s="103"/>
      <c r="PHL30" s="103"/>
      <c r="PHM30" s="103"/>
      <c r="PHN30" s="103"/>
      <c r="PHO30" s="103"/>
      <c r="PHP30" s="103"/>
      <c r="PHQ30" s="103"/>
      <c r="PHR30" s="103"/>
      <c r="PHS30" s="103"/>
      <c r="PHT30" s="103"/>
      <c r="PHU30" s="103"/>
      <c r="PHV30" s="103"/>
      <c r="PHW30" s="103"/>
      <c r="PHX30" s="103"/>
      <c r="PHY30" s="103"/>
      <c r="PHZ30" s="103"/>
      <c r="PIA30" s="103"/>
      <c r="PIB30" s="103"/>
      <c r="PIC30" s="103"/>
      <c r="PID30" s="103"/>
      <c r="PIE30" s="103"/>
      <c r="PIF30" s="103"/>
      <c r="PIG30" s="103"/>
      <c r="PIH30" s="103"/>
      <c r="PII30" s="103"/>
      <c r="PIJ30" s="103"/>
      <c r="PIK30" s="103"/>
      <c r="PIL30" s="103"/>
      <c r="PIM30" s="103"/>
      <c r="PIN30" s="103"/>
      <c r="PIO30" s="103"/>
      <c r="PIP30" s="103"/>
      <c r="PIQ30" s="103"/>
      <c r="PIR30" s="103"/>
      <c r="PIS30" s="103"/>
      <c r="PIT30" s="103"/>
      <c r="PIU30" s="103"/>
      <c r="PIV30" s="103"/>
      <c r="PIW30" s="103"/>
      <c r="PIX30" s="103"/>
      <c r="PIY30" s="103"/>
      <c r="PIZ30" s="103"/>
      <c r="PJA30" s="103"/>
      <c r="PJB30" s="103"/>
      <c r="PJC30" s="103"/>
      <c r="PJD30" s="103"/>
      <c r="PJE30" s="103"/>
      <c r="PJF30" s="103"/>
      <c r="PJG30" s="103"/>
      <c r="PJH30" s="103"/>
      <c r="PJI30" s="103"/>
      <c r="PJJ30" s="103"/>
      <c r="PJK30" s="103"/>
      <c r="PJL30" s="103"/>
      <c r="PJM30" s="103"/>
      <c r="PJN30" s="103"/>
      <c r="PJO30" s="103"/>
      <c r="PJP30" s="103"/>
      <c r="PJQ30" s="103"/>
      <c r="PJR30" s="103"/>
      <c r="PJS30" s="103"/>
      <c r="PJT30" s="103"/>
      <c r="PJU30" s="103"/>
      <c r="PJV30" s="103"/>
      <c r="PJW30" s="103"/>
      <c r="PJX30" s="103"/>
      <c r="PJY30" s="103"/>
      <c r="PJZ30" s="103"/>
      <c r="PKA30" s="103"/>
      <c r="PKB30" s="103"/>
      <c r="PKC30" s="103"/>
      <c r="PKD30" s="103"/>
      <c r="PKE30" s="103"/>
      <c r="PKF30" s="103"/>
      <c r="PKG30" s="103"/>
      <c r="PKH30" s="103"/>
      <c r="PKI30" s="103"/>
      <c r="PKJ30" s="103"/>
      <c r="PKK30" s="103"/>
      <c r="PKL30" s="103"/>
      <c r="PKM30" s="103"/>
      <c r="PKN30" s="103"/>
      <c r="PKO30" s="103"/>
      <c r="PKP30" s="103"/>
      <c r="PKQ30" s="103"/>
      <c r="PKR30" s="103"/>
      <c r="PKS30" s="103"/>
      <c r="PKT30" s="103"/>
      <c r="PKU30" s="103"/>
      <c r="PKV30" s="103"/>
      <c r="PKW30" s="103"/>
      <c r="PKX30" s="103"/>
      <c r="PKY30" s="103"/>
      <c r="PKZ30" s="103"/>
      <c r="PLA30" s="103"/>
      <c r="PLB30" s="103"/>
      <c r="PLC30" s="103"/>
      <c r="PLD30" s="103"/>
      <c r="PLE30" s="103"/>
      <c r="PLF30" s="103"/>
      <c r="PLG30" s="103"/>
      <c r="PLH30" s="103"/>
      <c r="PLI30" s="103"/>
      <c r="PLJ30" s="103"/>
      <c r="PLK30" s="103"/>
      <c r="PLL30" s="103"/>
      <c r="PLM30" s="103"/>
      <c r="PLN30" s="103"/>
      <c r="PLO30" s="103"/>
      <c r="PLP30" s="103"/>
      <c r="PLQ30" s="103"/>
      <c r="PLR30" s="103"/>
      <c r="PLS30" s="103"/>
      <c r="PLT30" s="103"/>
      <c r="PLU30" s="103"/>
      <c r="PLV30" s="103"/>
      <c r="PLW30" s="103"/>
      <c r="PLX30" s="103"/>
      <c r="PLY30" s="103"/>
      <c r="PLZ30" s="103"/>
      <c r="PMA30" s="103"/>
      <c r="PMB30" s="103"/>
      <c r="PMC30" s="103"/>
      <c r="PMD30" s="103"/>
      <c r="PME30" s="103"/>
      <c r="PMF30" s="103"/>
      <c r="PMG30" s="103"/>
      <c r="PMH30" s="103"/>
      <c r="PMI30" s="103"/>
      <c r="PMJ30" s="103"/>
      <c r="PMK30" s="103"/>
      <c r="PML30" s="103"/>
      <c r="PMM30" s="103"/>
      <c r="PMN30" s="103"/>
      <c r="PMO30" s="103"/>
      <c r="PMP30" s="103"/>
      <c r="PMQ30" s="103"/>
      <c r="PMR30" s="103"/>
      <c r="PMS30" s="103"/>
      <c r="PMT30" s="103"/>
      <c r="PMU30" s="103"/>
      <c r="PMV30" s="103"/>
      <c r="PMW30" s="103"/>
      <c r="PMX30" s="103"/>
      <c r="PMY30" s="103"/>
      <c r="PMZ30" s="103"/>
      <c r="PNA30" s="103"/>
      <c r="PNB30" s="103"/>
      <c r="PNC30" s="103"/>
      <c r="PND30" s="103"/>
      <c r="PNE30" s="103"/>
      <c r="PNF30" s="103"/>
      <c r="PNG30" s="103"/>
      <c r="PNH30" s="103"/>
      <c r="PNI30" s="103"/>
      <c r="PNJ30" s="103"/>
      <c r="PNK30" s="103"/>
      <c r="PNL30" s="103"/>
      <c r="PNM30" s="103"/>
      <c r="PNN30" s="103"/>
      <c r="PNO30" s="103"/>
      <c r="PNP30" s="103"/>
      <c r="PNQ30" s="103"/>
      <c r="PNR30" s="103"/>
      <c r="PNS30" s="103"/>
      <c r="PNT30" s="103"/>
      <c r="PNU30" s="103"/>
      <c r="PNV30" s="103"/>
      <c r="PNW30" s="103"/>
      <c r="PNX30" s="103"/>
      <c r="PNY30" s="103"/>
      <c r="PNZ30" s="103"/>
      <c r="POA30" s="103"/>
      <c r="POB30" s="103"/>
      <c r="POC30" s="103"/>
      <c r="POD30" s="103"/>
      <c r="POE30" s="103"/>
      <c r="POF30" s="103"/>
      <c r="POG30" s="103"/>
      <c r="POH30" s="103"/>
      <c r="POI30" s="103"/>
      <c r="POJ30" s="103"/>
      <c r="POK30" s="103"/>
      <c r="POL30" s="103"/>
      <c r="POM30" s="103"/>
      <c r="PON30" s="103"/>
      <c r="POO30" s="103"/>
      <c r="POP30" s="103"/>
      <c r="POQ30" s="103"/>
      <c r="POR30" s="103"/>
      <c r="POS30" s="103"/>
      <c r="POT30" s="103"/>
      <c r="POU30" s="103"/>
      <c r="POV30" s="103"/>
      <c r="POW30" s="103"/>
      <c r="POX30" s="103"/>
      <c r="POY30" s="103"/>
      <c r="POZ30" s="103"/>
      <c r="PPA30" s="103"/>
      <c r="PPB30" s="103"/>
      <c r="PPC30" s="103"/>
      <c r="PPD30" s="103"/>
      <c r="PPE30" s="103"/>
      <c r="PPF30" s="103"/>
      <c r="PPG30" s="103"/>
      <c r="PPH30" s="103"/>
      <c r="PPI30" s="103"/>
      <c r="PPJ30" s="103"/>
      <c r="PPK30" s="103"/>
      <c r="PPL30" s="103"/>
      <c r="PPM30" s="103"/>
      <c r="PPN30" s="103"/>
      <c r="PPO30" s="103"/>
      <c r="PPP30" s="103"/>
      <c r="PPQ30" s="103"/>
      <c r="PPR30" s="103"/>
      <c r="PPS30" s="103"/>
      <c r="PPT30" s="103"/>
      <c r="PPU30" s="103"/>
      <c r="PPV30" s="103"/>
      <c r="PPW30" s="103"/>
      <c r="PPX30" s="103"/>
      <c r="PPY30" s="103"/>
      <c r="PPZ30" s="103"/>
      <c r="PQA30" s="103"/>
      <c r="PQB30" s="103"/>
      <c r="PQC30" s="103"/>
      <c r="PQD30" s="103"/>
      <c r="PQE30" s="103"/>
      <c r="PQF30" s="103"/>
      <c r="PQG30" s="103"/>
      <c r="PQH30" s="103"/>
      <c r="PQI30" s="103"/>
      <c r="PQJ30" s="103"/>
      <c r="PQK30" s="103"/>
      <c r="PQL30" s="103"/>
      <c r="PQM30" s="103"/>
      <c r="PQN30" s="103"/>
      <c r="PQO30" s="103"/>
      <c r="PQP30" s="103"/>
      <c r="PQQ30" s="103"/>
      <c r="PQR30" s="103"/>
      <c r="PQS30" s="103"/>
      <c r="PQT30" s="103"/>
      <c r="PQU30" s="103"/>
      <c r="PQV30" s="103"/>
      <c r="PQW30" s="103"/>
      <c r="PQX30" s="103"/>
      <c r="PQY30" s="103"/>
      <c r="PQZ30" s="103"/>
      <c r="PRA30" s="103"/>
      <c r="PRB30" s="103"/>
      <c r="PRC30" s="103"/>
      <c r="PRD30" s="103"/>
      <c r="PRE30" s="103"/>
      <c r="PRF30" s="103"/>
      <c r="PRG30" s="103"/>
      <c r="PRH30" s="103"/>
      <c r="PRI30" s="103"/>
      <c r="PRJ30" s="103"/>
      <c r="PRK30" s="103"/>
      <c r="PRL30" s="103"/>
      <c r="PRM30" s="103"/>
      <c r="PRN30" s="103"/>
      <c r="PRO30" s="103"/>
      <c r="PRP30" s="103"/>
      <c r="PRQ30" s="103"/>
      <c r="PRR30" s="103"/>
      <c r="PRS30" s="103"/>
      <c r="PRT30" s="103"/>
      <c r="PRU30" s="103"/>
      <c r="PRV30" s="103"/>
      <c r="PRW30" s="103"/>
      <c r="PRX30" s="103"/>
      <c r="PRY30" s="103"/>
      <c r="PRZ30" s="103"/>
      <c r="PSA30" s="103"/>
      <c r="PSB30" s="103"/>
      <c r="PSC30" s="103"/>
      <c r="PSD30" s="103"/>
      <c r="PSE30" s="103"/>
      <c r="PSF30" s="103"/>
      <c r="PSG30" s="103"/>
      <c r="PSH30" s="103"/>
      <c r="PSI30" s="103"/>
      <c r="PSJ30" s="103"/>
      <c r="PSK30" s="103"/>
      <c r="PSL30" s="103"/>
      <c r="PSM30" s="103"/>
      <c r="PSN30" s="103"/>
      <c r="PSO30" s="103"/>
      <c r="PSP30" s="103"/>
      <c r="PSQ30" s="103"/>
      <c r="PSR30" s="103"/>
      <c r="PSS30" s="103"/>
      <c r="PST30" s="103"/>
      <c r="PSU30" s="103"/>
      <c r="PSV30" s="103"/>
      <c r="PSW30" s="103"/>
      <c r="PSX30" s="103"/>
      <c r="PSY30" s="103"/>
      <c r="PSZ30" s="103"/>
      <c r="PTA30" s="103"/>
      <c r="PTB30" s="103"/>
      <c r="PTC30" s="103"/>
      <c r="PTD30" s="103"/>
      <c r="PTE30" s="103"/>
      <c r="PTF30" s="103"/>
      <c r="PTG30" s="103"/>
      <c r="PTH30" s="103"/>
      <c r="PTI30" s="103"/>
      <c r="PTJ30" s="103"/>
      <c r="PTK30" s="103"/>
      <c r="PTL30" s="103"/>
      <c r="PTM30" s="103"/>
      <c r="PTN30" s="103"/>
      <c r="PTO30" s="103"/>
      <c r="PTP30" s="103"/>
      <c r="PTQ30" s="103"/>
      <c r="PTR30" s="103"/>
      <c r="PTS30" s="103"/>
      <c r="PTT30" s="103"/>
      <c r="PTU30" s="103"/>
      <c r="PTV30" s="103"/>
      <c r="PTW30" s="103"/>
      <c r="PTX30" s="103"/>
      <c r="PTY30" s="103"/>
      <c r="PTZ30" s="103"/>
      <c r="PUA30" s="103"/>
      <c r="PUB30" s="103"/>
      <c r="PUC30" s="103"/>
      <c r="PUD30" s="103"/>
      <c r="PUE30" s="103"/>
      <c r="PUF30" s="103"/>
      <c r="PUG30" s="103"/>
      <c r="PUH30" s="103"/>
      <c r="PUI30" s="103"/>
      <c r="PUJ30" s="103"/>
      <c r="PUK30" s="103"/>
      <c r="PUL30" s="103"/>
      <c r="PUM30" s="103"/>
      <c r="PUN30" s="103"/>
      <c r="PUO30" s="103"/>
      <c r="PUP30" s="103"/>
      <c r="PUQ30" s="103"/>
      <c r="PUR30" s="103"/>
      <c r="PUS30" s="103"/>
      <c r="PUT30" s="103"/>
      <c r="PUU30" s="103"/>
      <c r="PUV30" s="103"/>
      <c r="PUW30" s="103"/>
      <c r="PUX30" s="103"/>
      <c r="PUY30" s="103"/>
      <c r="PUZ30" s="103"/>
      <c r="PVA30" s="103"/>
      <c r="PVB30" s="103"/>
      <c r="PVC30" s="103"/>
      <c r="PVD30" s="103"/>
      <c r="PVE30" s="103"/>
      <c r="PVF30" s="103"/>
      <c r="PVG30" s="103"/>
      <c r="PVH30" s="103"/>
      <c r="PVI30" s="103"/>
      <c r="PVJ30" s="103"/>
      <c r="PVK30" s="103"/>
      <c r="PVL30" s="103"/>
      <c r="PVM30" s="103"/>
      <c r="PVN30" s="103"/>
      <c r="PVO30" s="103"/>
      <c r="PVP30" s="103"/>
      <c r="PVQ30" s="103"/>
      <c r="PVR30" s="103"/>
      <c r="PVS30" s="103"/>
      <c r="PVT30" s="103"/>
      <c r="PVU30" s="103"/>
      <c r="PVV30" s="103"/>
      <c r="PVW30" s="103"/>
      <c r="PVX30" s="103"/>
      <c r="PVY30" s="103"/>
      <c r="PVZ30" s="103"/>
      <c r="PWA30" s="103"/>
      <c r="PWB30" s="103"/>
      <c r="PWC30" s="103"/>
      <c r="PWD30" s="103"/>
      <c r="PWE30" s="103"/>
      <c r="PWF30" s="103"/>
      <c r="PWG30" s="103"/>
      <c r="PWH30" s="103"/>
      <c r="PWI30" s="103"/>
      <c r="PWJ30" s="103"/>
      <c r="PWK30" s="103"/>
      <c r="PWL30" s="103"/>
      <c r="PWM30" s="103"/>
      <c r="PWN30" s="103"/>
      <c r="PWO30" s="103"/>
      <c r="PWP30" s="103"/>
      <c r="PWQ30" s="103"/>
      <c r="PWR30" s="103"/>
      <c r="PWS30" s="103"/>
      <c r="PWT30" s="103"/>
      <c r="PWU30" s="103"/>
      <c r="PWV30" s="103"/>
      <c r="PWW30" s="103"/>
      <c r="PWX30" s="103"/>
      <c r="PWY30" s="103"/>
      <c r="PWZ30" s="103"/>
      <c r="PXA30" s="103"/>
      <c r="PXB30" s="103"/>
      <c r="PXC30" s="103"/>
      <c r="PXD30" s="103"/>
      <c r="PXE30" s="103"/>
      <c r="PXF30" s="103"/>
      <c r="PXG30" s="103"/>
      <c r="PXH30" s="103"/>
      <c r="PXI30" s="103"/>
      <c r="PXJ30" s="103"/>
      <c r="PXK30" s="103"/>
      <c r="PXL30" s="103"/>
      <c r="PXM30" s="103"/>
      <c r="PXN30" s="103"/>
      <c r="PXO30" s="103"/>
      <c r="PXP30" s="103"/>
      <c r="PXQ30" s="103"/>
      <c r="PXR30" s="103"/>
      <c r="PXS30" s="103"/>
      <c r="PXT30" s="103"/>
      <c r="PXU30" s="103"/>
      <c r="PXV30" s="103"/>
      <c r="PXW30" s="103"/>
      <c r="PXX30" s="103"/>
      <c r="PXY30" s="103"/>
      <c r="PXZ30" s="103"/>
      <c r="PYA30" s="103"/>
      <c r="PYB30" s="103"/>
      <c r="PYC30" s="103"/>
      <c r="PYD30" s="103"/>
      <c r="PYE30" s="103"/>
      <c r="PYF30" s="103"/>
      <c r="PYG30" s="103"/>
      <c r="PYH30" s="103"/>
      <c r="PYI30" s="103"/>
      <c r="PYJ30" s="103"/>
      <c r="PYK30" s="103"/>
      <c r="PYL30" s="103"/>
      <c r="PYM30" s="103"/>
      <c r="PYN30" s="103"/>
      <c r="PYO30" s="103"/>
      <c r="PYP30" s="103"/>
      <c r="PYQ30" s="103"/>
      <c r="PYR30" s="103"/>
      <c r="PYS30" s="103"/>
      <c r="PYT30" s="103"/>
      <c r="PYU30" s="103"/>
      <c r="PYV30" s="103"/>
      <c r="PYW30" s="103"/>
      <c r="PYX30" s="103"/>
      <c r="PYY30" s="103"/>
      <c r="PYZ30" s="103"/>
      <c r="PZA30" s="103"/>
      <c r="PZB30" s="103"/>
      <c r="PZC30" s="103"/>
      <c r="PZD30" s="103"/>
      <c r="PZE30" s="103"/>
      <c r="PZF30" s="103"/>
      <c r="PZG30" s="103"/>
      <c r="PZH30" s="103"/>
      <c r="PZI30" s="103"/>
      <c r="PZJ30" s="103"/>
      <c r="PZK30" s="103"/>
      <c r="PZL30" s="103"/>
      <c r="PZM30" s="103"/>
      <c r="PZN30" s="103"/>
      <c r="PZO30" s="103"/>
      <c r="PZP30" s="103"/>
      <c r="PZQ30" s="103"/>
      <c r="PZR30" s="103"/>
      <c r="PZS30" s="103"/>
      <c r="PZT30" s="103"/>
      <c r="PZU30" s="103"/>
      <c r="PZV30" s="103"/>
      <c r="PZW30" s="103"/>
      <c r="PZX30" s="103"/>
      <c r="PZY30" s="103"/>
      <c r="PZZ30" s="103"/>
      <c r="QAA30" s="103"/>
      <c r="QAB30" s="103"/>
      <c r="QAC30" s="103"/>
      <c r="QAD30" s="103"/>
      <c r="QAE30" s="103"/>
      <c r="QAF30" s="103"/>
      <c r="QAG30" s="103"/>
      <c r="QAH30" s="103"/>
      <c r="QAI30" s="103"/>
      <c r="QAJ30" s="103"/>
      <c r="QAK30" s="103"/>
      <c r="QAL30" s="103"/>
      <c r="QAM30" s="103"/>
      <c r="QAN30" s="103"/>
      <c r="QAO30" s="103"/>
      <c r="QAP30" s="103"/>
      <c r="QAQ30" s="103"/>
      <c r="QAR30" s="103"/>
      <c r="QAS30" s="103"/>
      <c r="QAT30" s="103"/>
      <c r="QAU30" s="103"/>
      <c r="QAV30" s="103"/>
      <c r="QAW30" s="103"/>
      <c r="QAX30" s="103"/>
      <c r="QAY30" s="103"/>
      <c r="QAZ30" s="103"/>
      <c r="QBA30" s="103"/>
      <c r="QBB30" s="103"/>
      <c r="QBC30" s="103"/>
      <c r="QBD30" s="103"/>
      <c r="QBE30" s="103"/>
      <c r="QBF30" s="103"/>
      <c r="QBG30" s="103"/>
      <c r="QBH30" s="103"/>
      <c r="QBI30" s="103"/>
      <c r="QBJ30" s="103"/>
      <c r="QBK30" s="103"/>
      <c r="QBL30" s="103"/>
      <c r="QBM30" s="103"/>
      <c r="QBN30" s="103"/>
      <c r="QBO30" s="103"/>
      <c r="QBP30" s="103"/>
      <c r="QBQ30" s="103"/>
      <c r="QBR30" s="103"/>
      <c r="QBS30" s="103"/>
      <c r="QBT30" s="103"/>
      <c r="QBU30" s="103"/>
      <c r="QBV30" s="103"/>
      <c r="QBW30" s="103"/>
      <c r="QBX30" s="103"/>
      <c r="QBY30" s="103"/>
      <c r="QBZ30" s="103"/>
      <c r="QCA30" s="103"/>
      <c r="QCB30" s="103"/>
      <c r="QCC30" s="103"/>
      <c r="QCD30" s="103"/>
      <c r="QCE30" s="103"/>
      <c r="QCF30" s="103"/>
      <c r="QCG30" s="103"/>
      <c r="QCH30" s="103"/>
      <c r="QCI30" s="103"/>
      <c r="QCJ30" s="103"/>
      <c r="QCK30" s="103"/>
      <c r="QCL30" s="103"/>
      <c r="QCM30" s="103"/>
      <c r="QCN30" s="103"/>
      <c r="QCO30" s="103"/>
      <c r="QCP30" s="103"/>
      <c r="QCQ30" s="103"/>
      <c r="QCR30" s="103"/>
      <c r="QCS30" s="103"/>
      <c r="QCT30" s="103"/>
      <c r="QCU30" s="103"/>
      <c r="QCV30" s="103"/>
      <c r="QCW30" s="103"/>
      <c r="QCX30" s="103"/>
      <c r="QCY30" s="103"/>
      <c r="QCZ30" s="103"/>
      <c r="QDA30" s="103"/>
      <c r="QDB30" s="103"/>
      <c r="QDC30" s="103"/>
      <c r="QDD30" s="103"/>
      <c r="QDE30" s="103"/>
      <c r="QDF30" s="103"/>
      <c r="QDG30" s="103"/>
      <c r="QDH30" s="103"/>
      <c r="QDI30" s="103"/>
      <c r="QDJ30" s="103"/>
      <c r="QDK30" s="103"/>
      <c r="QDL30" s="103"/>
      <c r="QDM30" s="103"/>
      <c r="QDN30" s="103"/>
      <c r="QDO30" s="103"/>
      <c r="QDP30" s="103"/>
      <c r="QDQ30" s="103"/>
      <c r="QDR30" s="103"/>
      <c r="QDS30" s="103"/>
      <c r="QDT30" s="103"/>
      <c r="QDU30" s="103"/>
      <c r="QDV30" s="103"/>
      <c r="QDW30" s="103"/>
      <c r="QDX30" s="103"/>
      <c r="QDY30" s="103"/>
      <c r="QDZ30" s="103"/>
      <c r="QEA30" s="103"/>
      <c r="QEB30" s="103"/>
      <c r="QEC30" s="103"/>
      <c r="QED30" s="103"/>
      <c r="QEE30" s="103"/>
      <c r="QEF30" s="103"/>
      <c r="QEG30" s="103"/>
      <c r="QEH30" s="103"/>
      <c r="QEI30" s="103"/>
      <c r="QEJ30" s="103"/>
      <c r="QEK30" s="103"/>
      <c r="QEL30" s="103"/>
      <c r="QEM30" s="103"/>
      <c r="QEN30" s="103"/>
      <c r="QEO30" s="103"/>
      <c r="QEP30" s="103"/>
      <c r="QEQ30" s="103"/>
      <c r="QER30" s="103"/>
      <c r="QES30" s="103"/>
      <c r="QET30" s="103"/>
      <c r="QEU30" s="103"/>
      <c r="QEV30" s="103"/>
      <c r="QEW30" s="103"/>
      <c r="QEX30" s="103"/>
      <c r="QEY30" s="103"/>
      <c r="QEZ30" s="103"/>
      <c r="QFA30" s="103"/>
      <c r="QFB30" s="103"/>
      <c r="QFC30" s="103"/>
      <c r="QFD30" s="103"/>
      <c r="QFE30" s="103"/>
      <c r="QFF30" s="103"/>
      <c r="QFG30" s="103"/>
      <c r="QFH30" s="103"/>
      <c r="QFI30" s="103"/>
      <c r="QFJ30" s="103"/>
      <c r="QFK30" s="103"/>
      <c r="QFL30" s="103"/>
      <c r="QFM30" s="103"/>
      <c r="QFN30" s="103"/>
      <c r="QFO30" s="103"/>
      <c r="QFP30" s="103"/>
      <c r="QFQ30" s="103"/>
      <c r="QFR30" s="103"/>
      <c r="QFS30" s="103"/>
      <c r="QFT30" s="103"/>
      <c r="QFU30" s="103"/>
      <c r="QFV30" s="103"/>
      <c r="QFW30" s="103"/>
      <c r="QFX30" s="103"/>
      <c r="QFY30" s="103"/>
      <c r="QFZ30" s="103"/>
      <c r="QGA30" s="103"/>
      <c r="QGB30" s="103"/>
      <c r="QGC30" s="103"/>
      <c r="QGD30" s="103"/>
      <c r="QGE30" s="103"/>
      <c r="QGF30" s="103"/>
      <c r="QGG30" s="103"/>
      <c r="QGH30" s="103"/>
      <c r="QGI30" s="103"/>
      <c r="QGJ30" s="103"/>
      <c r="QGK30" s="103"/>
      <c r="QGL30" s="103"/>
      <c r="QGM30" s="103"/>
      <c r="QGN30" s="103"/>
      <c r="QGO30" s="103"/>
      <c r="QGP30" s="103"/>
      <c r="QGQ30" s="103"/>
      <c r="QGR30" s="103"/>
      <c r="QGS30" s="103"/>
      <c r="QGT30" s="103"/>
      <c r="QGU30" s="103"/>
      <c r="QGV30" s="103"/>
      <c r="QGW30" s="103"/>
      <c r="QGX30" s="103"/>
      <c r="QGY30" s="103"/>
      <c r="QGZ30" s="103"/>
      <c r="QHA30" s="103"/>
      <c r="QHB30" s="103"/>
      <c r="QHC30" s="103"/>
      <c r="QHD30" s="103"/>
      <c r="QHE30" s="103"/>
      <c r="QHF30" s="103"/>
      <c r="QHG30" s="103"/>
      <c r="QHH30" s="103"/>
      <c r="QHI30" s="103"/>
      <c r="QHJ30" s="103"/>
      <c r="QHK30" s="103"/>
      <c r="QHL30" s="103"/>
      <c r="QHM30" s="103"/>
      <c r="QHN30" s="103"/>
      <c r="QHO30" s="103"/>
      <c r="QHP30" s="103"/>
      <c r="QHQ30" s="103"/>
      <c r="QHR30" s="103"/>
      <c r="QHS30" s="103"/>
      <c r="QHT30" s="103"/>
      <c r="QHU30" s="103"/>
      <c r="QHV30" s="103"/>
      <c r="QHW30" s="103"/>
      <c r="QHX30" s="103"/>
      <c r="QHY30" s="103"/>
      <c r="QHZ30" s="103"/>
      <c r="QIA30" s="103"/>
      <c r="QIB30" s="103"/>
      <c r="QIC30" s="103"/>
      <c r="QID30" s="103"/>
      <c r="QIE30" s="103"/>
      <c r="QIF30" s="103"/>
      <c r="QIG30" s="103"/>
      <c r="QIH30" s="103"/>
      <c r="QII30" s="103"/>
      <c r="QIJ30" s="103"/>
      <c r="QIK30" s="103"/>
      <c r="QIL30" s="103"/>
      <c r="QIM30" s="103"/>
      <c r="QIN30" s="103"/>
      <c r="QIO30" s="103"/>
      <c r="QIP30" s="103"/>
      <c r="QIQ30" s="103"/>
      <c r="QIR30" s="103"/>
      <c r="QIS30" s="103"/>
      <c r="QIT30" s="103"/>
      <c r="QIU30" s="103"/>
      <c r="QIV30" s="103"/>
      <c r="QIW30" s="103"/>
      <c r="QIX30" s="103"/>
      <c r="QIY30" s="103"/>
      <c r="QIZ30" s="103"/>
      <c r="QJA30" s="103"/>
      <c r="QJB30" s="103"/>
      <c r="QJC30" s="103"/>
      <c r="QJD30" s="103"/>
      <c r="QJE30" s="103"/>
      <c r="QJF30" s="103"/>
      <c r="QJG30" s="103"/>
      <c r="QJH30" s="103"/>
      <c r="QJI30" s="103"/>
      <c r="QJJ30" s="103"/>
      <c r="QJK30" s="103"/>
      <c r="QJL30" s="103"/>
      <c r="QJM30" s="103"/>
      <c r="QJN30" s="103"/>
      <c r="QJO30" s="103"/>
      <c r="QJP30" s="103"/>
      <c r="QJQ30" s="103"/>
      <c r="QJR30" s="103"/>
      <c r="QJS30" s="103"/>
      <c r="QJT30" s="103"/>
      <c r="QJU30" s="103"/>
      <c r="QJV30" s="103"/>
      <c r="QJW30" s="103"/>
      <c r="QJX30" s="103"/>
      <c r="QJY30" s="103"/>
      <c r="QJZ30" s="103"/>
      <c r="QKA30" s="103"/>
      <c r="QKB30" s="103"/>
      <c r="QKC30" s="103"/>
      <c r="QKD30" s="103"/>
      <c r="QKE30" s="103"/>
      <c r="QKF30" s="103"/>
      <c r="QKG30" s="103"/>
      <c r="QKH30" s="103"/>
      <c r="QKI30" s="103"/>
      <c r="QKJ30" s="103"/>
      <c r="QKK30" s="103"/>
      <c r="QKL30" s="103"/>
      <c r="QKM30" s="103"/>
      <c r="QKN30" s="103"/>
      <c r="QKO30" s="103"/>
      <c r="QKP30" s="103"/>
      <c r="QKQ30" s="103"/>
      <c r="QKR30" s="103"/>
      <c r="QKS30" s="103"/>
      <c r="QKT30" s="103"/>
      <c r="QKU30" s="103"/>
      <c r="QKV30" s="103"/>
      <c r="QKW30" s="103"/>
      <c r="QKX30" s="103"/>
      <c r="QKY30" s="103"/>
      <c r="QKZ30" s="103"/>
      <c r="QLA30" s="103"/>
      <c r="QLB30" s="103"/>
      <c r="QLC30" s="103"/>
      <c r="QLD30" s="103"/>
      <c r="QLE30" s="103"/>
      <c r="QLF30" s="103"/>
      <c r="QLG30" s="103"/>
      <c r="QLH30" s="103"/>
      <c r="QLI30" s="103"/>
      <c r="QLJ30" s="103"/>
      <c r="QLK30" s="103"/>
      <c r="QLL30" s="103"/>
      <c r="QLM30" s="103"/>
      <c r="QLN30" s="103"/>
      <c r="QLO30" s="103"/>
      <c r="QLP30" s="103"/>
      <c r="QLQ30" s="103"/>
      <c r="QLR30" s="103"/>
      <c r="QLS30" s="103"/>
      <c r="QLT30" s="103"/>
      <c r="QLU30" s="103"/>
      <c r="QLV30" s="103"/>
      <c r="QLW30" s="103"/>
      <c r="QLX30" s="103"/>
      <c r="QLY30" s="103"/>
      <c r="QLZ30" s="103"/>
      <c r="QMA30" s="103"/>
      <c r="QMB30" s="103"/>
      <c r="QMC30" s="103"/>
      <c r="QMD30" s="103"/>
      <c r="QME30" s="103"/>
      <c r="QMF30" s="103"/>
      <c r="QMG30" s="103"/>
      <c r="QMH30" s="103"/>
      <c r="QMI30" s="103"/>
      <c r="QMJ30" s="103"/>
      <c r="QMK30" s="103"/>
      <c r="QML30" s="103"/>
      <c r="QMM30" s="103"/>
      <c r="QMN30" s="103"/>
      <c r="QMO30" s="103"/>
      <c r="QMP30" s="103"/>
      <c r="QMQ30" s="103"/>
      <c r="QMR30" s="103"/>
      <c r="QMS30" s="103"/>
      <c r="QMT30" s="103"/>
      <c r="QMU30" s="103"/>
      <c r="QMV30" s="103"/>
      <c r="QMW30" s="103"/>
      <c r="QMX30" s="103"/>
      <c r="QMY30" s="103"/>
      <c r="QMZ30" s="103"/>
      <c r="QNA30" s="103"/>
      <c r="QNB30" s="103"/>
      <c r="QNC30" s="103"/>
      <c r="QND30" s="103"/>
      <c r="QNE30" s="103"/>
      <c r="QNF30" s="103"/>
      <c r="QNG30" s="103"/>
      <c r="QNH30" s="103"/>
      <c r="QNI30" s="103"/>
      <c r="QNJ30" s="103"/>
      <c r="QNK30" s="103"/>
      <c r="QNL30" s="103"/>
      <c r="QNM30" s="103"/>
      <c r="QNN30" s="103"/>
      <c r="QNO30" s="103"/>
      <c r="QNP30" s="103"/>
      <c r="QNQ30" s="103"/>
      <c r="QNR30" s="103"/>
      <c r="QNS30" s="103"/>
      <c r="QNT30" s="103"/>
      <c r="QNU30" s="103"/>
      <c r="QNV30" s="103"/>
      <c r="QNW30" s="103"/>
      <c r="QNX30" s="103"/>
      <c r="QNY30" s="103"/>
      <c r="QNZ30" s="103"/>
      <c r="QOA30" s="103"/>
      <c r="QOB30" s="103"/>
      <c r="QOC30" s="103"/>
      <c r="QOD30" s="103"/>
      <c r="QOE30" s="103"/>
      <c r="QOF30" s="103"/>
      <c r="QOG30" s="103"/>
      <c r="QOH30" s="103"/>
      <c r="QOI30" s="103"/>
      <c r="QOJ30" s="103"/>
      <c r="QOK30" s="103"/>
      <c r="QOL30" s="103"/>
      <c r="QOM30" s="103"/>
      <c r="QON30" s="103"/>
      <c r="QOO30" s="103"/>
      <c r="QOP30" s="103"/>
      <c r="QOQ30" s="103"/>
      <c r="QOR30" s="103"/>
      <c r="QOS30" s="103"/>
      <c r="QOT30" s="103"/>
      <c r="QOU30" s="103"/>
      <c r="QOV30" s="103"/>
      <c r="QOW30" s="103"/>
      <c r="QOX30" s="103"/>
      <c r="QOY30" s="103"/>
      <c r="QOZ30" s="103"/>
      <c r="QPA30" s="103"/>
      <c r="QPB30" s="103"/>
      <c r="QPC30" s="103"/>
      <c r="QPD30" s="103"/>
      <c r="QPE30" s="103"/>
      <c r="QPF30" s="103"/>
      <c r="QPG30" s="103"/>
      <c r="QPH30" s="103"/>
      <c r="QPI30" s="103"/>
      <c r="QPJ30" s="103"/>
      <c r="QPK30" s="103"/>
      <c r="QPL30" s="103"/>
      <c r="QPM30" s="103"/>
      <c r="QPN30" s="103"/>
      <c r="QPO30" s="103"/>
      <c r="QPP30" s="103"/>
      <c r="QPQ30" s="103"/>
      <c r="QPR30" s="103"/>
      <c r="QPS30" s="103"/>
      <c r="QPT30" s="103"/>
      <c r="QPU30" s="103"/>
      <c r="QPV30" s="103"/>
      <c r="QPW30" s="103"/>
      <c r="QPX30" s="103"/>
      <c r="QPY30" s="103"/>
      <c r="QPZ30" s="103"/>
      <c r="QQA30" s="103"/>
      <c r="QQB30" s="103"/>
      <c r="QQC30" s="103"/>
      <c r="QQD30" s="103"/>
      <c r="QQE30" s="103"/>
      <c r="QQF30" s="103"/>
      <c r="QQG30" s="103"/>
      <c r="QQH30" s="103"/>
      <c r="QQI30" s="103"/>
      <c r="QQJ30" s="103"/>
      <c r="QQK30" s="103"/>
      <c r="QQL30" s="103"/>
      <c r="QQM30" s="103"/>
      <c r="QQN30" s="103"/>
      <c r="QQO30" s="103"/>
      <c r="QQP30" s="103"/>
      <c r="QQQ30" s="103"/>
      <c r="QQR30" s="103"/>
      <c r="QQS30" s="103"/>
      <c r="QQT30" s="103"/>
      <c r="QQU30" s="103"/>
      <c r="QQV30" s="103"/>
      <c r="QQW30" s="103"/>
      <c r="QQX30" s="103"/>
      <c r="QQY30" s="103"/>
      <c r="QQZ30" s="103"/>
      <c r="QRA30" s="103"/>
      <c r="QRB30" s="103"/>
      <c r="QRC30" s="103"/>
      <c r="QRD30" s="103"/>
      <c r="QRE30" s="103"/>
      <c r="QRF30" s="103"/>
      <c r="QRG30" s="103"/>
      <c r="QRH30" s="103"/>
      <c r="QRI30" s="103"/>
      <c r="QRJ30" s="103"/>
      <c r="QRK30" s="103"/>
      <c r="QRL30" s="103"/>
      <c r="QRM30" s="103"/>
      <c r="QRN30" s="103"/>
      <c r="QRO30" s="103"/>
      <c r="QRP30" s="103"/>
      <c r="QRQ30" s="103"/>
      <c r="QRR30" s="103"/>
      <c r="QRS30" s="103"/>
      <c r="QRT30" s="103"/>
      <c r="QRU30" s="103"/>
      <c r="QRV30" s="103"/>
      <c r="QRW30" s="103"/>
      <c r="QRX30" s="103"/>
      <c r="QRY30" s="103"/>
      <c r="QRZ30" s="103"/>
      <c r="QSA30" s="103"/>
      <c r="QSB30" s="103"/>
      <c r="QSC30" s="103"/>
      <c r="QSD30" s="103"/>
      <c r="QSE30" s="103"/>
      <c r="QSF30" s="103"/>
      <c r="QSG30" s="103"/>
      <c r="QSH30" s="103"/>
      <c r="QSI30" s="103"/>
      <c r="QSJ30" s="103"/>
      <c r="QSK30" s="103"/>
      <c r="QSL30" s="103"/>
      <c r="QSM30" s="103"/>
      <c r="QSN30" s="103"/>
      <c r="QSO30" s="103"/>
      <c r="QSP30" s="103"/>
      <c r="QSQ30" s="103"/>
      <c r="QSR30" s="103"/>
      <c r="QSS30" s="103"/>
      <c r="QST30" s="103"/>
      <c r="QSU30" s="103"/>
      <c r="QSV30" s="103"/>
      <c r="QSW30" s="103"/>
      <c r="QSX30" s="103"/>
      <c r="QSY30" s="103"/>
      <c r="QSZ30" s="103"/>
      <c r="QTA30" s="103"/>
      <c r="QTB30" s="103"/>
      <c r="QTC30" s="103"/>
      <c r="QTD30" s="103"/>
      <c r="QTE30" s="103"/>
      <c r="QTF30" s="103"/>
      <c r="QTG30" s="103"/>
      <c r="QTH30" s="103"/>
      <c r="QTI30" s="103"/>
      <c r="QTJ30" s="103"/>
      <c r="QTK30" s="103"/>
      <c r="QTL30" s="103"/>
      <c r="QTM30" s="103"/>
      <c r="QTN30" s="103"/>
      <c r="QTO30" s="103"/>
      <c r="QTP30" s="103"/>
      <c r="QTQ30" s="103"/>
      <c r="QTR30" s="103"/>
      <c r="QTS30" s="103"/>
      <c r="QTT30" s="103"/>
      <c r="QTU30" s="103"/>
      <c r="QTV30" s="103"/>
      <c r="QTW30" s="103"/>
      <c r="QTX30" s="103"/>
      <c r="QTY30" s="103"/>
      <c r="QTZ30" s="103"/>
      <c r="QUA30" s="103"/>
      <c r="QUB30" s="103"/>
      <c r="QUC30" s="103"/>
      <c r="QUD30" s="103"/>
      <c r="QUE30" s="103"/>
      <c r="QUF30" s="103"/>
      <c r="QUG30" s="103"/>
      <c r="QUH30" s="103"/>
      <c r="QUI30" s="103"/>
      <c r="QUJ30" s="103"/>
      <c r="QUK30" s="103"/>
      <c r="QUL30" s="103"/>
      <c r="QUM30" s="103"/>
      <c r="QUN30" s="103"/>
      <c r="QUO30" s="103"/>
      <c r="QUP30" s="103"/>
      <c r="QUQ30" s="103"/>
      <c r="QUR30" s="103"/>
      <c r="QUS30" s="103"/>
      <c r="QUT30" s="103"/>
      <c r="QUU30" s="103"/>
      <c r="QUV30" s="103"/>
      <c r="QUW30" s="103"/>
      <c r="QUX30" s="103"/>
      <c r="QUY30" s="103"/>
      <c r="QUZ30" s="103"/>
      <c r="QVA30" s="103"/>
      <c r="QVB30" s="103"/>
      <c r="QVC30" s="103"/>
      <c r="QVD30" s="103"/>
      <c r="QVE30" s="103"/>
      <c r="QVF30" s="103"/>
      <c r="QVG30" s="103"/>
      <c r="QVH30" s="103"/>
      <c r="QVI30" s="103"/>
      <c r="QVJ30" s="103"/>
      <c r="QVK30" s="103"/>
      <c r="QVL30" s="103"/>
      <c r="QVM30" s="103"/>
      <c r="QVN30" s="103"/>
      <c r="QVO30" s="103"/>
      <c r="QVP30" s="103"/>
      <c r="QVQ30" s="103"/>
      <c r="QVR30" s="103"/>
      <c r="QVS30" s="103"/>
      <c r="QVT30" s="103"/>
      <c r="QVU30" s="103"/>
      <c r="QVV30" s="103"/>
      <c r="QVW30" s="103"/>
      <c r="QVX30" s="103"/>
      <c r="QVY30" s="103"/>
      <c r="QVZ30" s="103"/>
      <c r="QWA30" s="103"/>
      <c r="QWB30" s="103"/>
      <c r="QWC30" s="103"/>
      <c r="QWD30" s="103"/>
      <c r="QWE30" s="103"/>
      <c r="QWF30" s="103"/>
      <c r="QWG30" s="103"/>
      <c r="QWH30" s="103"/>
      <c r="QWI30" s="103"/>
      <c r="QWJ30" s="103"/>
      <c r="QWK30" s="103"/>
      <c r="QWL30" s="103"/>
      <c r="QWM30" s="103"/>
      <c r="QWN30" s="103"/>
      <c r="QWO30" s="103"/>
      <c r="QWP30" s="103"/>
      <c r="QWQ30" s="103"/>
      <c r="QWR30" s="103"/>
      <c r="QWS30" s="103"/>
      <c r="QWT30" s="103"/>
      <c r="QWU30" s="103"/>
      <c r="QWV30" s="103"/>
      <c r="QWW30" s="103"/>
      <c r="QWX30" s="103"/>
      <c r="QWY30" s="103"/>
      <c r="QWZ30" s="103"/>
      <c r="QXA30" s="103"/>
      <c r="QXB30" s="103"/>
      <c r="QXC30" s="103"/>
      <c r="QXD30" s="103"/>
      <c r="QXE30" s="103"/>
      <c r="QXF30" s="103"/>
      <c r="QXG30" s="103"/>
      <c r="QXH30" s="103"/>
      <c r="QXI30" s="103"/>
      <c r="QXJ30" s="103"/>
      <c r="QXK30" s="103"/>
      <c r="QXL30" s="103"/>
      <c r="QXM30" s="103"/>
      <c r="QXN30" s="103"/>
      <c r="QXO30" s="103"/>
      <c r="QXP30" s="103"/>
      <c r="QXQ30" s="103"/>
      <c r="QXR30" s="103"/>
      <c r="QXS30" s="103"/>
      <c r="QXT30" s="103"/>
      <c r="QXU30" s="103"/>
      <c r="QXV30" s="103"/>
      <c r="QXW30" s="103"/>
      <c r="QXX30" s="103"/>
      <c r="QXY30" s="103"/>
      <c r="QXZ30" s="103"/>
      <c r="QYA30" s="103"/>
      <c r="QYB30" s="103"/>
      <c r="QYC30" s="103"/>
      <c r="QYD30" s="103"/>
      <c r="QYE30" s="103"/>
      <c r="QYF30" s="103"/>
      <c r="QYG30" s="103"/>
      <c r="QYH30" s="103"/>
      <c r="QYI30" s="103"/>
      <c r="QYJ30" s="103"/>
      <c r="QYK30" s="103"/>
      <c r="QYL30" s="103"/>
      <c r="QYM30" s="103"/>
      <c r="QYN30" s="103"/>
      <c r="QYO30" s="103"/>
      <c r="QYP30" s="103"/>
      <c r="QYQ30" s="103"/>
      <c r="QYR30" s="103"/>
      <c r="QYS30" s="103"/>
      <c r="QYT30" s="103"/>
      <c r="QYU30" s="103"/>
      <c r="QYV30" s="103"/>
      <c r="QYW30" s="103"/>
      <c r="QYX30" s="103"/>
      <c r="QYY30" s="103"/>
      <c r="QYZ30" s="103"/>
      <c r="QZA30" s="103"/>
      <c r="QZB30" s="103"/>
      <c r="QZC30" s="103"/>
      <c r="QZD30" s="103"/>
      <c r="QZE30" s="103"/>
      <c r="QZF30" s="103"/>
      <c r="QZG30" s="103"/>
      <c r="QZH30" s="103"/>
      <c r="QZI30" s="103"/>
      <c r="QZJ30" s="103"/>
      <c r="QZK30" s="103"/>
      <c r="QZL30" s="103"/>
      <c r="QZM30" s="103"/>
      <c r="QZN30" s="103"/>
      <c r="QZO30" s="103"/>
      <c r="QZP30" s="103"/>
      <c r="QZQ30" s="103"/>
      <c r="QZR30" s="103"/>
      <c r="QZS30" s="103"/>
      <c r="QZT30" s="103"/>
      <c r="QZU30" s="103"/>
      <c r="QZV30" s="103"/>
      <c r="QZW30" s="103"/>
      <c r="QZX30" s="103"/>
      <c r="QZY30" s="103"/>
      <c r="QZZ30" s="103"/>
      <c r="RAA30" s="103"/>
      <c r="RAB30" s="103"/>
      <c r="RAC30" s="103"/>
      <c r="RAD30" s="103"/>
      <c r="RAE30" s="103"/>
      <c r="RAF30" s="103"/>
      <c r="RAG30" s="103"/>
      <c r="RAH30" s="103"/>
      <c r="RAI30" s="103"/>
      <c r="RAJ30" s="103"/>
      <c r="RAK30" s="103"/>
      <c r="RAL30" s="103"/>
      <c r="RAM30" s="103"/>
      <c r="RAN30" s="103"/>
      <c r="RAO30" s="103"/>
      <c r="RAP30" s="103"/>
      <c r="RAQ30" s="103"/>
      <c r="RAR30" s="103"/>
      <c r="RAS30" s="103"/>
      <c r="RAT30" s="103"/>
      <c r="RAU30" s="103"/>
      <c r="RAV30" s="103"/>
      <c r="RAW30" s="103"/>
      <c r="RAX30" s="103"/>
      <c r="RAY30" s="103"/>
      <c r="RAZ30" s="103"/>
      <c r="RBA30" s="103"/>
      <c r="RBB30" s="103"/>
      <c r="RBC30" s="103"/>
      <c r="RBD30" s="103"/>
      <c r="RBE30" s="103"/>
      <c r="RBF30" s="103"/>
      <c r="RBG30" s="103"/>
      <c r="RBH30" s="103"/>
      <c r="RBI30" s="103"/>
      <c r="RBJ30" s="103"/>
      <c r="RBK30" s="103"/>
      <c r="RBL30" s="103"/>
      <c r="RBM30" s="103"/>
      <c r="RBN30" s="103"/>
      <c r="RBO30" s="103"/>
      <c r="RBP30" s="103"/>
      <c r="RBQ30" s="103"/>
      <c r="RBR30" s="103"/>
      <c r="RBS30" s="103"/>
      <c r="RBT30" s="103"/>
      <c r="RBU30" s="103"/>
      <c r="RBV30" s="103"/>
      <c r="RBW30" s="103"/>
      <c r="RBX30" s="103"/>
      <c r="RBY30" s="103"/>
      <c r="RBZ30" s="103"/>
      <c r="RCA30" s="103"/>
      <c r="RCB30" s="103"/>
      <c r="RCC30" s="103"/>
      <c r="RCD30" s="103"/>
      <c r="RCE30" s="103"/>
      <c r="RCF30" s="103"/>
      <c r="RCG30" s="103"/>
      <c r="RCH30" s="103"/>
      <c r="RCI30" s="103"/>
      <c r="RCJ30" s="103"/>
      <c r="RCK30" s="103"/>
      <c r="RCL30" s="103"/>
      <c r="RCM30" s="103"/>
      <c r="RCN30" s="103"/>
      <c r="RCO30" s="103"/>
      <c r="RCP30" s="103"/>
      <c r="RCQ30" s="103"/>
      <c r="RCR30" s="103"/>
      <c r="RCS30" s="103"/>
      <c r="RCT30" s="103"/>
      <c r="RCU30" s="103"/>
      <c r="RCV30" s="103"/>
      <c r="RCW30" s="103"/>
      <c r="RCX30" s="103"/>
      <c r="RCY30" s="103"/>
      <c r="RCZ30" s="103"/>
      <c r="RDA30" s="103"/>
      <c r="RDB30" s="103"/>
      <c r="RDC30" s="103"/>
      <c r="RDD30" s="103"/>
      <c r="RDE30" s="103"/>
      <c r="RDF30" s="103"/>
      <c r="RDG30" s="103"/>
      <c r="RDH30" s="103"/>
      <c r="RDI30" s="103"/>
      <c r="RDJ30" s="103"/>
      <c r="RDK30" s="103"/>
      <c r="RDL30" s="103"/>
      <c r="RDM30" s="103"/>
      <c r="RDN30" s="103"/>
      <c r="RDO30" s="103"/>
      <c r="RDP30" s="103"/>
      <c r="RDQ30" s="103"/>
      <c r="RDR30" s="103"/>
      <c r="RDS30" s="103"/>
      <c r="RDT30" s="103"/>
      <c r="RDU30" s="103"/>
      <c r="RDV30" s="103"/>
      <c r="RDW30" s="103"/>
      <c r="RDX30" s="103"/>
      <c r="RDY30" s="103"/>
      <c r="RDZ30" s="103"/>
      <c r="REA30" s="103"/>
      <c r="REB30" s="103"/>
      <c r="REC30" s="103"/>
      <c r="RED30" s="103"/>
      <c r="REE30" s="103"/>
      <c r="REF30" s="103"/>
      <c r="REG30" s="103"/>
      <c r="REH30" s="103"/>
      <c r="REI30" s="103"/>
      <c r="REJ30" s="103"/>
      <c r="REK30" s="103"/>
      <c r="REL30" s="103"/>
      <c r="REM30" s="103"/>
      <c r="REN30" s="103"/>
      <c r="REO30" s="103"/>
      <c r="REP30" s="103"/>
      <c r="REQ30" s="103"/>
      <c r="RER30" s="103"/>
      <c r="RES30" s="103"/>
      <c r="RET30" s="103"/>
      <c r="REU30" s="103"/>
      <c r="REV30" s="103"/>
      <c r="REW30" s="103"/>
      <c r="REX30" s="103"/>
      <c r="REY30" s="103"/>
      <c r="REZ30" s="103"/>
      <c r="RFA30" s="103"/>
      <c r="RFB30" s="103"/>
      <c r="RFC30" s="103"/>
      <c r="RFD30" s="103"/>
      <c r="RFE30" s="103"/>
      <c r="RFF30" s="103"/>
      <c r="RFG30" s="103"/>
      <c r="RFH30" s="103"/>
      <c r="RFI30" s="103"/>
      <c r="RFJ30" s="103"/>
      <c r="RFK30" s="103"/>
      <c r="RFL30" s="103"/>
      <c r="RFM30" s="103"/>
      <c r="RFN30" s="103"/>
      <c r="RFO30" s="103"/>
      <c r="RFP30" s="103"/>
      <c r="RFQ30" s="103"/>
      <c r="RFR30" s="103"/>
      <c r="RFS30" s="103"/>
      <c r="RFT30" s="103"/>
      <c r="RFU30" s="103"/>
      <c r="RFV30" s="103"/>
      <c r="RFW30" s="103"/>
      <c r="RFX30" s="103"/>
      <c r="RFY30" s="103"/>
      <c r="RFZ30" s="103"/>
      <c r="RGA30" s="103"/>
      <c r="RGB30" s="103"/>
      <c r="RGC30" s="103"/>
      <c r="RGD30" s="103"/>
      <c r="RGE30" s="103"/>
      <c r="RGF30" s="103"/>
      <c r="RGG30" s="103"/>
      <c r="RGH30" s="103"/>
      <c r="RGI30" s="103"/>
      <c r="RGJ30" s="103"/>
      <c r="RGK30" s="103"/>
      <c r="RGL30" s="103"/>
      <c r="RGM30" s="103"/>
      <c r="RGN30" s="103"/>
      <c r="RGO30" s="103"/>
      <c r="RGP30" s="103"/>
      <c r="RGQ30" s="103"/>
      <c r="RGR30" s="103"/>
      <c r="RGS30" s="103"/>
      <c r="RGT30" s="103"/>
      <c r="RGU30" s="103"/>
      <c r="RGV30" s="103"/>
      <c r="RGW30" s="103"/>
      <c r="RGX30" s="103"/>
      <c r="RGY30" s="103"/>
      <c r="RGZ30" s="103"/>
      <c r="RHA30" s="103"/>
      <c r="RHB30" s="103"/>
      <c r="RHC30" s="103"/>
      <c r="RHD30" s="103"/>
      <c r="RHE30" s="103"/>
      <c r="RHF30" s="103"/>
      <c r="RHG30" s="103"/>
      <c r="RHH30" s="103"/>
      <c r="RHI30" s="103"/>
      <c r="RHJ30" s="103"/>
      <c r="RHK30" s="103"/>
      <c r="RHL30" s="103"/>
      <c r="RHM30" s="103"/>
      <c r="RHN30" s="103"/>
      <c r="RHO30" s="103"/>
      <c r="RHP30" s="103"/>
      <c r="RHQ30" s="103"/>
      <c r="RHR30" s="103"/>
      <c r="RHS30" s="103"/>
      <c r="RHT30" s="103"/>
      <c r="RHU30" s="103"/>
      <c r="RHV30" s="103"/>
      <c r="RHW30" s="103"/>
      <c r="RHX30" s="103"/>
      <c r="RHY30" s="103"/>
      <c r="RHZ30" s="103"/>
      <c r="RIA30" s="103"/>
      <c r="RIB30" s="103"/>
      <c r="RIC30" s="103"/>
      <c r="RID30" s="103"/>
      <c r="RIE30" s="103"/>
      <c r="RIF30" s="103"/>
      <c r="RIG30" s="103"/>
      <c r="RIH30" s="103"/>
      <c r="RII30" s="103"/>
      <c r="RIJ30" s="103"/>
      <c r="RIK30" s="103"/>
      <c r="RIL30" s="103"/>
      <c r="RIM30" s="103"/>
      <c r="RIN30" s="103"/>
      <c r="RIO30" s="103"/>
      <c r="RIP30" s="103"/>
      <c r="RIQ30" s="103"/>
      <c r="RIR30" s="103"/>
      <c r="RIS30" s="103"/>
      <c r="RIT30" s="103"/>
      <c r="RIU30" s="103"/>
      <c r="RIV30" s="103"/>
      <c r="RIW30" s="103"/>
      <c r="RIX30" s="103"/>
      <c r="RIY30" s="103"/>
      <c r="RIZ30" s="103"/>
      <c r="RJA30" s="103"/>
      <c r="RJB30" s="103"/>
      <c r="RJC30" s="103"/>
      <c r="RJD30" s="103"/>
      <c r="RJE30" s="103"/>
      <c r="RJF30" s="103"/>
      <c r="RJG30" s="103"/>
      <c r="RJH30" s="103"/>
      <c r="RJI30" s="103"/>
      <c r="RJJ30" s="103"/>
      <c r="RJK30" s="103"/>
      <c r="RJL30" s="103"/>
      <c r="RJM30" s="103"/>
      <c r="RJN30" s="103"/>
      <c r="RJO30" s="103"/>
      <c r="RJP30" s="103"/>
      <c r="RJQ30" s="103"/>
      <c r="RJR30" s="103"/>
      <c r="RJS30" s="103"/>
      <c r="RJT30" s="103"/>
      <c r="RJU30" s="103"/>
      <c r="RJV30" s="103"/>
      <c r="RJW30" s="103"/>
      <c r="RJX30" s="103"/>
      <c r="RJY30" s="103"/>
      <c r="RJZ30" s="103"/>
      <c r="RKA30" s="103"/>
      <c r="RKB30" s="103"/>
      <c r="RKC30" s="103"/>
      <c r="RKD30" s="103"/>
      <c r="RKE30" s="103"/>
      <c r="RKF30" s="103"/>
      <c r="RKG30" s="103"/>
      <c r="RKH30" s="103"/>
      <c r="RKI30" s="103"/>
      <c r="RKJ30" s="103"/>
      <c r="RKK30" s="103"/>
      <c r="RKL30" s="103"/>
      <c r="RKM30" s="103"/>
      <c r="RKN30" s="103"/>
      <c r="RKO30" s="103"/>
      <c r="RKP30" s="103"/>
      <c r="RKQ30" s="103"/>
      <c r="RKR30" s="103"/>
      <c r="RKS30" s="103"/>
      <c r="RKT30" s="103"/>
      <c r="RKU30" s="103"/>
      <c r="RKV30" s="103"/>
      <c r="RKW30" s="103"/>
      <c r="RKX30" s="103"/>
      <c r="RKY30" s="103"/>
      <c r="RKZ30" s="103"/>
      <c r="RLA30" s="103"/>
      <c r="RLB30" s="103"/>
      <c r="RLC30" s="103"/>
      <c r="RLD30" s="103"/>
      <c r="RLE30" s="103"/>
      <c r="RLF30" s="103"/>
      <c r="RLG30" s="103"/>
      <c r="RLH30" s="103"/>
      <c r="RLI30" s="103"/>
      <c r="RLJ30" s="103"/>
      <c r="RLK30" s="103"/>
      <c r="RLL30" s="103"/>
      <c r="RLM30" s="103"/>
      <c r="RLN30" s="103"/>
      <c r="RLO30" s="103"/>
      <c r="RLP30" s="103"/>
      <c r="RLQ30" s="103"/>
      <c r="RLR30" s="103"/>
      <c r="RLS30" s="103"/>
      <c r="RLT30" s="103"/>
      <c r="RLU30" s="103"/>
      <c r="RLV30" s="103"/>
      <c r="RLW30" s="103"/>
      <c r="RLX30" s="103"/>
      <c r="RLY30" s="103"/>
      <c r="RLZ30" s="103"/>
      <c r="RMA30" s="103"/>
      <c r="RMB30" s="103"/>
      <c r="RMC30" s="103"/>
      <c r="RMD30" s="103"/>
      <c r="RME30" s="103"/>
      <c r="RMF30" s="103"/>
      <c r="RMG30" s="103"/>
      <c r="RMH30" s="103"/>
      <c r="RMI30" s="103"/>
      <c r="RMJ30" s="103"/>
      <c r="RMK30" s="103"/>
      <c r="RML30" s="103"/>
      <c r="RMM30" s="103"/>
      <c r="RMN30" s="103"/>
      <c r="RMO30" s="103"/>
      <c r="RMP30" s="103"/>
      <c r="RMQ30" s="103"/>
      <c r="RMR30" s="103"/>
      <c r="RMS30" s="103"/>
      <c r="RMT30" s="103"/>
      <c r="RMU30" s="103"/>
      <c r="RMV30" s="103"/>
      <c r="RMW30" s="103"/>
      <c r="RMX30" s="103"/>
      <c r="RMY30" s="103"/>
      <c r="RMZ30" s="103"/>
      <c r="RNA30" s="103"/>
      <c r="RNB30" s="103"/>
      <c r="RNC30" s="103"/>
      <c r="RND30" s="103"/>
      <c r="RNE30" s="103"/>
      <c r="RNF30" s="103"/>
      <c r="RNG30" s="103"/>
      <c r="RNH30" s="103"/>
      <c r="RNI30" s="103"/>
      <c r="RNJ30" s="103"/>
      <c r="RNK30" s="103"/>
      <c r="RNL30" s="103"/>
      <c r="RNM30" s="103"/>
      <c r="RNN30" s="103"/>
      <c r="RNO30" s="103"/>
      <c r="RNP30" s="103"/>
      <c r="RNQ30" s="103"/>
      <c r="RNR30" s="103"/>
      <c r="RNS30" s="103"/>
      <c r="RNT30" s="103"/>
      <c r="RNU30" s="103"/>
      <c r="RNV30" s="103"/>
      <c r="RNW30" s="103"/>
      <c r="RNX30" s="103"/>
      <c r="RNY30" s="103"/>
      <c r="RNZ30" s="103"/>
      <c r="ROA30" s="103"/>
      <c r="ROB30" s="103"/>
      <c r="ROC30" s="103"/>
      <c r="ROD30" s="103"/>
      <c r="ROE30" s="103"/>
      <c r="ROF30" s="103"/>
      <c r="ROG30" s="103"/>
      <c r="ROH30" s="103"/>
      <c r="ROI30" s="103"/>
      <c r="ROJ30" s="103"/>
      <c r="ROK30" s="103"/>
      <c r="ROL30" s="103"/>
      <c r="ROM30" s="103"/>
      <c r="RON30" s="103"/>
      <c r="ROO30" s="103"/>
      <c r="ROP30" s="103"/>
      <c r="ROQ30" s="103"/>
      <c r="ROR30" s="103"/>
      <c r="ROS30" s="103"/>
      <c r="ROT30" s="103"/>
      <c r="ROU30" s="103"/>
      <c r="ROV30" s="103"/>
      <c r="ROW30" s="103"/>
      <c r="ROX30" s="103"/>
      <c r="ROY30" s="103"/>
      <c r="ROZ30" s="103"/>
      <c r="RPA30" s="103"/>
      <c r="RPB30" s="103"/>
      <c r="RPC30" s="103"/>
      <c r="RPD30" s="103"/>
      <c r="RPE30" s="103"/>
      <c r="RPF30" s="103"/>
      <c r="RPG30" s="103"/>
      <c r="RPH30" s="103"/>
      <c r="RPI30" s="103"/>
      <c r="RPJ30" s="103"/>
      <c r="RPK30" s="103"/>
      <c r="RPL30" s="103"/>
      <c r="RPM30" s="103"/>
      <c r="RPN30" s="103"/>
      <c r="RPO30" s="103"/>
      <c r="RPP30" s="103"/>
      <c r="RPQ30" s="103"/>
      <c r="RPR30" s="103"/>
      <c r="RPS30" s="103"/>
      <c r="RPT30" s="103"/>
      <c r="RPU30" s="103"/>
      <c r="RPV30" s="103"/>
      <c r="RPW30" s="103"/>
      <c r="RPX30" s="103"/>
      <c r="RPY30" s="103"/>
      <c r="RPZ30" s="103"/>
      <c r="RQA30" s="103"/>
      <c r="RQB30" s="103"/>
      <c r="RQC30" s="103"/>
      <c r="RQD30" s="103"/>
      <c r="RQE30" s="103"/>
      <c r="RQF30" s="103"/>
      <c r="RQG30" s="103"/>
      <c r="RQH30" s="103"/>
      <c r="RQI30" s="103"/>
      <c r="RQJ30" s="103"/>
      <c r="RQK30" s="103"/>
      <c r="RQL30" s="103"/>
      <c r="RQM30" s="103"/>
      <c r="RQN30" s="103"/>
      <c r="RQO30" s="103"/>
      <c r="RQP30" s="103"/>
      <c r="RQQ30" s="103"/>
      <c r="RQR30" s="103"/>
      <c r="RQS30" s="103"/>
      <c r="RQT30" s="103"/>
      <c r="RQU30" s="103"/>
      <c r="RQV30" s="103"/>
      <c r="RQW30" s="103"/>
      <c r="RQX30" s="103"/>
      <c r="RQY30" s="103"/>
      <c r="RQZ30" s="103"/>
      <c r="RRA30" s="103"/>
      <c r="RRB30" s="103"/>
      <c r="RRC30" s="103"/>
      <c r="RRD30" s="103"/>
      <c r="RRE30" s="103"/>
      <c r="RRF30" s="103"/>
      <c r="RRG30" s="103"/>
      <c r="RRH30" s="103"/>
      <c r="RRI30" s="103"/>
      <c r="RRJ30" s="103"/>
      <c r="RRK30" s="103"/>
      <c r="RRL30" s="103"/>
      <c r="RRM30" s="103"/>
      <c r="RRN30" s="103"/>
      <c r="RRO30" s="103"/>
      <c r="RRP30" s="103"/>
      <c r="RRQ30" s="103"/>
      <c r="RRR30" s="103"/>
      <c r="RRS30" s="103"/>
      <c r="RRT30" s="103"/>
      <c r="RRU30" s="103"/>
      <c r="RRV30" s="103"/>
      <c r="RRW30" s="103"/>
      <c r="RRX30" s="103"/>
      <c r="RRY30" s="103"/>
      <c r="RRZ30" s="103"/>
      <c r="RSA30" s="103"/>
      <c r="RSB30" s="103"/>
      <c r="RSC30" s="103"/>
      <c r="RSD30" s="103"/>
      <c r="RSE30" s="103"/>
      <c r="RSF30" s="103"/>
      <c r="RSG30" s="103"/>
      <c r="RSH30" s="103"/>
      <c r="RSI30" s="103"/>
      <c r="RSJ30" s="103"/>
      <c r="RSK30" s="103"/>
      <c r="RSL30" s="103"/>
      <c r="RSM30" s="103"/>
      <c r="RSN30" s="103"/>
      <c r="RSO30" s="103"/>
      <c r="RSP30" s="103"/>
      <c r="RSQ30" s="103"/>
      <c r="RSR30" s="103"/>
      <c r="RSS30" s="103"/>
      <c r="RST30" s="103"/>
      <c r="RSU30" s="103"/>
      <c r="RSV30" s="103"/>
      <c r="RSW30" s="103"/>
      <c r="RSX30" s="103"/>
      <c r="RSY30" s="103"/>
      <c r="RSZ30" s="103"/>
      <c r="RTA30" s="103"/>
      <c r="RTB30" s="103"/>
      <c r="RTC30" s="103"/>
      <c r="RTD30" s="103"/>
      <c r="RTE30" s="103"/>
      <c r="RTF30" s="103"/>
      <c r="RTG30" s="103"/>
      <c r="RTH30" s="103"/>
      <c r="RTI30" s="103"/>
      <c r="RTJ30" s="103"/>
      <c r="RTK30" s="103"/>
      <c r="RTL30" s="103"/>
      <c r="RTM30" s="103"/>
      <c r="RTN30" s="103"/>
      <c r="RTO30" s="103"/>
      <c r="RTP30" s="103"/>
      <c r="RTQ30" s="103"/>
      <c r="RTR30" s="103"/>
      <c r="RTS30" s="103"/>
      <c r="RTT30" s="103"/>
      <c r="RTU30" s="103"/>
      <c r="RTV30" s="103"/>
      <c r="RTW30" s="103"/>
      <c r="RTX30" s="103"/>
      <c r="RTY30" s="103"/>
      <c r="RTZ30" s="103"/>
      <c r="RUA30" s="103"/>
      <c r="RUB30" s="103"/>
      <c r="RUC30" s="103"/>
      <c r="RUD30" s="103"/>
      <c r="RUE30" s="103"/>
      <c r="RUF30" s="103"/>
      <c r="RUG30" s="103"/>
      <c r="RUH30" s="103"/>
      <c r="RUI30" s="103"/>
      <c r="RUJ30" s="103"/>
      <c r="RUK30" s="103"/>
      <c r="RUL30" s="103"/>
      <c r="RUM30" s="103"/>
      <c r="RUN30" s="103"/>
      <c r="RUO30" s="103"/>
      <c r="RUP30" s="103"/>
      <c r="RUQ30" s="103"/>
      <c r="RUR30" s="103"/>
      <c r="RUS30" s="103"/>
      <c r="RUT30" s="103"/>
      <c r="RUU30" s="103"/>
      <c r="RUV30" s="103"/>
      <c r="RUW30" s="103"/>
      <c r="RUX30" s="103"/>
      <c r="RUY30" s="103"/>
      <c r="RUZ30" s="103"/>
      <c r="RVA30" s="103"/>
      <c r="RVB30" s="103"/>
      <c r="RVC30" s="103"/>
      <c r="RVD30" s="103"/>
      <c r="RVE30" s="103"/>
      <c r="RVF30" s="103"/>
      <c r="RVG30" s="103"/>
      <c r="RVH30" s="103"/>
      <c r="RVI30" s="103"/>
      <c r="RVJ30" s="103"/>
      <c r="RVK30" s="103"/>
      <c r="RVL30" s="103"/>
      <c r="RVM30" s="103"/>
      <c r="RVN30" s="103"/>
      <c r="RVO30" s="103"/>
      <c r="RVP30" s="103"/>
      <c r="RVQ30" s="103"/>
      <c r="RVR30" s="103"/>
      <c r="RVS30" s="103"/>
      <c r="RVT30" s="103"/>
      <c r="RVU30" s="103"/>
      <c r="RVV30" s="103"/>
      <c r="RVW30" s="103"/>
      <c r="RVX30" s="103"/>
      <c r="RVY30" s="103"/>
      <c r="RVZ30" s="103"/>
      <c r="RWA30" s="103"/>
      <c r="RWB30" s="103"/>
      <c r="RWC30" s="103"/>
      <c r="RWD30" s="103"/>
      <c r="RWE30" s="103"/>
      <c r="RWF30" s="103"/>
      <c r="RWG30" s="103"/>
      <c r="RWH30" s="103"/>
      <c r="RWI30" s="103"/>
      <c r="RWJ30" s="103"/>
      <c r="RWK30" s="103"/>
      <c r="RWL30" s="103"/>
      <c r="RWM30" s="103"/>
      <c r="RWN30" s="103"/>
      <c r="RWO30" s="103"/>
      <c r="RWP30" s="103"/>
      <c r="RWQ30" s="103"/>
      <c r="RWR30" s="103"/>
      <c r="RWS30" s="103"/>
      <c r="RWT30" s="103"/>
      <c r="RWU30" s="103"/>
      <c r="RWV30" s="103"/>
      <c r="RWW30" s="103"/>
      <c r="RWX30" s="103"/>
      <c r="RWY30" s="103"/>
      <c r="RWZ30" s="103"/>
      <c r="RXA30" s="103"/>
      <c r="RXB30" s="103"/>
      <c r="RXC30" s="103"/>
      <c r="RXD30" s="103"/>
      <c r="RXE30" s="103"/>
      <c r="RXF30" s="103"/>
      <c r="RXG30" s="103"/>
      <c r="RXH30" s="103"/>
      <c r="RXI30" s="103"/>
      <c r="RXJ30" s="103"/>
      <c r="RXK30" s="103"/>
      <c r="RXL30" s="103"/>
      <c r="RXM30" s="103"/>
      <c r="RXN30" s="103"/>
      <c r="RXO30" s="103"/>
      <c r="RXP30" s="103"/>
      <c r="RXQ30" s="103"/>
      <c r="RXR30" s="103"/>
      <c r="RXS30" s="103"/>
      <c r="RXT30" s="103"/>
      <c r="RXU30" s="103"/>
      <c r="RXV30" s="103"/>
      <c r="RXW30" s="103"/>
      <c r="RXX30" s="103"/>
      <c r="RXY30" s="103"/>
      <c r="RXZ30" s="103"/>
      <c r="RYA30" s="103"/>
      <c r="RYB30" s="103"/>
      <c r="RYC30" s="103"/>
      <c r="RYD30" s="103"/>
      <c r="RYE30" s="103"/>
      <c r="RYF30" s="103"/>
      <c r="RYG30" s="103"/>
      <c r="RYH30" s="103"/>
      <c r="RYI30" s="103"/>
      <c r="RYJ30" s="103"/>
      <c r="RYK30" s="103"/>
      <c r="RYL30" s="103"/>
      <c r="RYM30" s="103"/>
      <c r="RYN30" s="103"/>
      <c r="RYO30" s="103"/>
      <c r="RYP30" s="103"/>
      <c r="RYQ30" s="103"/>
      <c r="RYR30" s="103"/>
      <c r="RYS30" s="103"/>
      <c r="RYT30" s="103"/>
      <c r="RYU30" s="103"/>
      <c r="RYV30" s="103"/>
      <c r="RYW30" s="103"/>
      <c r="RYX30" s="103"/>
      <c r="RYY30" s="103"/>
      <c r="RYZ30" s="103"/>
      <c r="RZA30" s="103"/>
      <c r="RZB30" s="103"/>
      <c r="RZC30" s="103"/>
      <c r="RZD30" s="103"/>
      <c r="RZE30" s="103"/>
      <c r="RZF30" s="103"/>
      <c r="RZG30" s="103"/>
      <c r="RZH30" s="103"/>
      <c r="RZI30" s="103"/>
      <c r="RZJ30" s="103"/>
      <c r="RZK30" s="103"/>
      <c r="RZL30" s="103"/>
      <c r="RZM30" s="103"/>
      <c r="RZN30" s="103"/>
      <c r="RZO30" s="103"/>
      <c r="RZP30" s="103"/>
      <c r="RZQ30" s="103"/>
      <c r="RZR30" s="103"/>
      <c r="RZS30" s="103"/>
      <c r="RZT30" s="103"/>
      <c r="RZU30" s="103"/>
      <c r="RZV30" s="103"/>
      <c r="RZW30" s="103"/>
      <c r="RZX30" s="103"/>
      <c r="RZY30" s="103"/>
      <c r="RZZ30" s="103"/>
      <c r="SAA30" s="103"/>
      <c r="SAB30" s="103"/>
      <c r="SAC30" s="103"/>
      <c r="SAD30" s="103"/>
      <c r="SAE30" s="103"/>
      <c r="SAF30" s="103"/>
      <c r="SAG30" s="103"/>
      <c r="SAH30" s="103"/>
      <c r="SAI30" s="103"/>
      <c r="SAJ30" s="103"/>
      <c r="SAK30" s="103"/>
      <c r="SAL30" s="103"/>
      <c r="SAM30" s="103"/>
      <c r="SAN30" s="103"/>
      <c r="SAO30" s="103"/>
      <c r="SAP30" s="103"/>
      <c r="SAQ30" s="103"/>
      <c r="SAR30" s="103"/>
      <c r="SAS30" s="103"/>
      <c r="SAT30" s="103"/>
      <c r="SAU30" s="103"/>
      <c r="SAV30" s="103"/>
      <c r="SAW30" s="103"/>
      <c r="SAX30" s="103"/>
      <c r="SAY30" s="103"/>
      <c r="SAZ30" s="103"/>
      <c r="SBA30" s="103"/>
      <c r="SBB30" s="103"/>
      <c r="SBC30" s="103"/>
      <c r="SBD30" s="103"/>
      <c r="SBE30" s="103"/>
      <c r="SBF30" s="103"/>
      <c r="SBG30" s="103"/>
      <c r="SBH30" s="103"/>
      <c r="SBI30" s="103"/>
      <c r="SBJ30" s="103"/>
      <c r="SBK30" s="103"/>
      <c r="SBL30" s="103"/>
      <c r="SBM30" s="103"/>
      <c r="SBN30" s="103"/>
      <c r="SBO30" s="103"/>
      <c r="SBP30" s="103"/>
      <c r="SBQ30" s="103"/>
      <c r="SBR30" s="103"/>
      <c r="SBS30" s="103"/>
      <c r="SBT30" s="103"/>
      <c r="SBU30" s="103"/>
      <c r="SBV30" s="103"/>
      <c r="SBW30" s="103"/>
      <c r="SBX30" s="103"/>
      <c r="SBY30" s="103"/>
      <c r="SBZ30" s="103"/>
      <c r="SCA30" s="103"/>
      <c r="SCB30" s="103"/>
      <c r="SCC30" s="103"/>
      <c r="SCD30" s="103"/>
      <c r="SCE30" s="103"/>
      <c r="SCF30" s="103"/>
      <c r="SCG30" s="103"/>
      <c r="SCH30" s="103"/>
      <c r="SCI30" s="103"/>
      <c r="SCJ30" s="103"/>
      <c r="SCK30" s="103"/>
      <c r="SCL30" s="103"/>
      <c r="SCM30" s="103"/>
      <c r="SCN30" s="103"/>
      <c r="SCO30" s="103"/>
      <c r="SCP30" s="103"/>
      <c r="SCQ30" s="103"/>
      <c r="SCR30" s="103"/>
      <c r="SCS30" s="103"/>
      <c r="SCT30" s="103"/>
      <c r="SCU30" s="103"/>
      <c r="SCV30" s="103"/>
      <c r="SCW30" s="103"/>
      <c r="SCX30" s="103"/>
      <c r="SCY30" s="103"/>
      <c r="SCZ30" s="103"/>
      <c r="SDA30" s="103"/>
      <c r="SDB30" s="103"/>
      <c r="SDC30" s="103"/>
      <c r="SDD30" s="103"/>
      <c r="SDE30" s="103"/>
      <c r="SDF30" s="103"/>
      <c r="SDG30" s="103"/>
      <c r="SDH30" s="103"/>
      <c r="SDI30" s="103"/>
      <c r="SDJ30" s="103"/>
      <c r="SDK30" s="103"/>
      <c r="SDL30" s="103"/>
      <c r="SDM30" s="103"/>
      <c r="SDN30" s="103"/>
      <c r="SDO30" s="103"/>
      <c r="SDP30" s="103"/>
      <c r="SDQ30" s="103"/>
      <c r="SDR30" s="103"/>
      <c r="SDS30" s="103"/>
      <c r="SDT30" s="103"/>
      <c r="SDU30" s="103"/>
      <c r="SDV30" s="103"/>
      <c r="SDW30" s="103"/>
      <c r="SDX30" s="103"/>
      <c r="SDY30" s="103"/>
      <c r="SDZ30" s="103"/>
      <c r="SEA30" s="103"/>
      <c r="SEB30" s="103"/>
      <c r="SEC30" s="103"/>
      <c r="SED30" s="103"/>
      <c r="SEE30" s="103"/>
      <c r="SEF30" s="103"/>
      <c r="SEG30" s="103"/>
      <c r="SEH30" s="103"/>
      <c r="SEI30" s="103"/>
      <c r="SEJ30" s="103"/>
      <c r="SEK30" s="103"/>
      <c r="SEL30" s="103"/>
      <c r="SEM30" s="103"/>
      <c r="SEN30" s="103"/>
      <c r="SEO30" s="103"/>
      <c r="SEP30" s="103"/>
      <c r="SEQ30" s="103"/>
      <c r="SER30" s="103"/>
      <c r="SES30" s="103"/>
      <c r="SET30" s="103"/>
      <c r="SEU30" s="103"/>
      <c r="SEV30" s="103"/>
      <c r="SEW30" s="103"/>
      <c r="SEX30" s="103"/>
      <c r="SEY30" s="103"/>
      <c r="SEZ30" s="103"/>
      <c r="SFA30" s="103"/>
      <c r="SFB30" s="103"/>
      <c r="SFC30" s="103"/>
      <c r="SFD30" s="103"/>
      <c r="SFE30" s="103"/>
      <c r="SFF30" s="103"/>
      <c r="SFG30" s="103"/>
      <c r="SFH30" s="103"/>
      <c r="SFI30" s="103"/>
      <c r="SFJ30" s="103"/>
      <c r="SFK30" s="103"/>
      <c r="SFL30" s="103"/>
      <c r="SFM30" s="103"/>
      <c r="SFN30" s="103"/>
      <c r="SFO30" s="103"/>
      <c r="SFP30" s="103"/>
      <c r="SFQ30" s="103"/>
      <c r="SFR30" s="103"/>
      <c r="SFS30" s="103"/>
      <c r="SFT30" s="103"/>
      <c r="SFU30" s="103"/>
      <c r="SFV30" s="103"/>
      <c r="SFW30" s="103"/>
      <c r="SFX30" s="103"/>
      <c r="SFY30" s="103"/>
      <c r="SFZ30" s="103"/>
      <c r="SGA30" s="103"/>
      <c r="SGB30" s="103"/>
      <c r="SGC30" s="103"/>
      <c r="SGD30" s="103"/>
      <c r="SGE30" s="103"/>
      <c r="SGF30" s="103"/>
      <c r="SGG30" s="103"/>
      <c r="SGH30" s="103"/>
      <c r="SGI30" s="103"/>
      <c r="SGJ30" s="103"/>
      <c r="SGK30" s="103"/>
      <c r="SGL30" s="103"/>
      <c r="SGM30" s="103"/>
      <c r="SGN30" s="103"/>
      <c r="SGO30" s="103"/>
      <c r="SGP30" s="103"/>
      <c r="SGQ30" s="103"/>
      <c r="SGR30" s="103"/>
      <c r="SGS30" s="103"/>
      <c r="SGT30" s="103"/>
      <c r="SGU30" s="103"/>
      <c r="SGV30" s="103"/>
      <c r="SGW30" s="103"/>
      <c r="SGX30" s="103"/>
      <c r="SGY30" s="103"/>
      <c r="SGZ30" s="103"/>
      <c r="SHA30" s="103"/>
      <c r="SHB30" s="103"/>
      <c r="SHC30" s="103"/>
      <c r="SHD30" s="103"/>
      <c r="SHE30" s="103"/>
      <c r="SHF30" s="103"/>
      <c r="SHG30" s="103"/>
      <c r="SHH30" s="103"/>
      <c r="SHI30" s="103"/>
      <c r="SHJ30" s="103"/>
      <c r="SHK30" s="103"/>
      <c r="SHL30" s="103"/>
      <c r="SHM30" s="103"/>
      <c r="SHN30" s="103"/>
      <c r="SHO30" s="103"/>
      <c r="SHP30" s="103"/>
      <c r="SHQ30" s="103"/>
      <c r="SHR30" s="103"/>
      <c r="SHS30" s="103"/>
      <c r="SHT30" s="103"/>
      <c r="SHU30" s="103"/>
      <c r="SHV30" s="103"/>
      <c r="SHW30" s="103"/>
      <c r="SHX30" s="103"/>
      <c r="SHY30" s="103"/>
      <c r="SHZ30" s="103"/>
      <c r="SIA30" s="103"/>
      <c r="SIB30" s="103"/>
      <c r="SIC30" s="103"/>
      <c r="SID30" s="103"/>
      <c r="SIE30" s="103"/>
      <c r="SIF30" s="103"/>
      <c r="SIG30" s="103"/>
      <c r="SIH30" s="103"/>
      <c r="SII30" s="103"/>
      <c r="SIJ30" s="103"/>
      <c r="SIK30" s="103"/>
      <c r="SIL30" s="103"/>
      <c r="SIM30" s="103"/>
      <c r="SIN30" s="103"/>
      <c r="SIO30" s="103"/>
      <c r="SIP30" s="103"/>
      <c r="SIQ30" s="103"/>
      <c r="SIR30" s="103"/>
      <c r="SIS30" s="103"/>
      <c r="SIT30" s="103"/>
      <c r="SIU30" s="103"/>
      <c r="SIV30" s="103"/>
      <c r="SIW30" s="103"/>
      <c r="SIX30" s="103"/>
      <c r="SIY30" s="103"/>
      <c r="SIZ30" s="103"/>
      <c r="SJA30" s="103"/>
      <c r="SJB30" s="103"/>
      <c r="SJC30" s="103"/>
      <c r="SJD30" s="103"/>
      <c r="SJE30" s="103"/>
      <c r="SJF30" s="103"/>
      <c r="SJG30" s="103"/>
      <c r="SJH30" s="103"/>
      <c r="SJI30" s="103"/>
      <c r="SJJ30" s="103"/>
      <c r="SJK30" s="103"/>
      <c r="SJL30" s="103"/>
      <c r="SJM30" s="103"/>
      <c r="SJN30" s="103"/>
      <c r="SJO30" s="103"/>
      <c r="SJP30" s="103"/>
      <c r="SJQ30" s="103"/>
      <c r="SJR30" s="103"/>
      <c r="SJS30" s="103"/>
      <c r="SJT30" s="103"/>
      <c r="SJU30" s="103"/>
      <c r="SJV30" s="103"/>
      <c r="SJW30" s="103"/>
      <c r="SJX30" s="103"/>
      <c r="SJY30" s="103"/>
      <c r="SJZ30" s="103"/>
      <c r="SKA30" s="103"/>
      <c r="SKB30" s="103"/>
      <c r="SKC30" s="103"/>
      <c r="SKD30" s="103"/>
      <c r="SKE30" s="103"/>
      <c r="SKF30" s="103"/>
      <c r="SKG30" s="103"/>
      <c r="SKH30" s="103"/>
      <c r="SKI30" s="103"/>
      <c r="SKJ30" s="103"/>
      <c r="SKK30" s="103"/>
      <c r="SKL30" s="103"/>
      <c r="SKM30" s="103"/>
      <c r="SKN30" s="103"/>
      <c r="SKO30" s="103"/>
      <c r="SKP30" s="103"/>
      <c r="SKQ30" s="103"/>
      <c r="SKR30" s="103"/>
      <c r="SKS30" s="103"/>
      <c r="SKT30" s="103"/>
      <c r="SKU30" s="103"/>
      <c r="SKV30" s="103"/>
      <c r="SKW30" s="103"/>
      <c r="SKX30" s="103"/>
      <c r="SKY30" s="103"/>
      <c r="SKZ30" s="103"/>
      <c r="SLA30" s="103"/>
      <c r="SLB30" s="103"/>
      <c r="SLC30" s="103"/>
      <c r="SLD30" s="103"/>
      <c r="SLE30" s="103"/>
      <c r="SLF30" s="103"/>
      <c r="SLG30" s="103"/>
      <c r="SLH30" s="103"/>
      <c r="SLI30" s="103"/>
      <c r="SLJ30" s="103"/>
      <c r="SLK30" s="103"/>
      <c r="SLL30" s="103"/>
      <c r="SLM30" s="103"/>
      <c r="SLN30" s="103"/>
      <c r="SLO30" s="103"/>
      <c r="SLP30" s="103"/>
      <c r="SLQ30" s="103"/>
      <c r="SLR30" s="103"/>
      <c r="SLS30" s="103"/>
      <c r="SLT30" s="103"/>
      <c r="SLU30" s="103"/>
      <c r="SLV30" s="103"/>
      <c r="SLW30" s="103"/>
      <c r="SLX30" s="103"/>
      <c r="SLY30" s="103"/>
      <c r="SLZ30" s="103"/>
      <c r="SMA30" s="103"/>
      <c r="SMB30" s="103"/>
      <c r="SMC30" s="103"/>
      <c r="SMD30" s="103"/>
      <c r="SME30" s="103"/>
      <c r="SMF30" s="103"/>
      <c r="SMG30" s="103"/>
      <c r="SMH30" s="103"/>
      <c r="SMI30" s="103"/>
      <c r="SMJ30" s="103"/>
      <c r="SMK30" s="103"/>
      <c r="SML30" s="103"/>
      <c r="SMM30" s="103"/>
      <c r="SMN30" s="103"/>
      <c r="SMO30" s="103"/>
      <c r="SMP30" s="103"/>
      <c r="SMQ30" s="103"/>
      <c r="SMR30" s="103"/>
      <c r="SMS30" s="103"/>
      <c r="SMT30" s="103"/>
      <c r="SMU30" s="103"/>
      <c r="SMV30" s="103"/>
      <c r="SMW30" s="103"/>
      <c r="SMX30" s="103"/>
      <c r="SMY30" s="103"/>
      <c r="SMZ30" s="103"/>
      <c r="SNA30" s="103"/>
      <c r="SNB30" s="103"/>
      <c r="SNC30" s="103"/>
      <c r="SND30" s="103"/>
      <c r="SNE30" s="103"/>
      <c r="SNF30" s="103"/>
      <c r="SNG30" s="103"/>
      <c r="SNH30" s="103"/>
      <c r="SNI30" s="103"/>
      <c r="SNJ30" s="103"/>
      <c r="SNK30" s="103"/>
      <c r="SNL30" s="103"/>
      <c r="SNM30" s="103"/>
      <c r="SNN30" s="103"/>
      <c r="SNO30" s="103"/>
      <c r="SNP30" s="103"/>
      <c r="SNQ30" s="103"/>
      <c r="SNR30" s="103"/>
      <c r="SNS30" s="103"/>
      <c r="SNT30" s="103"/>
      <c r="SNU30" s="103"/>
      <c r="SNV30" s="103"/>
      <c r="SNW30" s="103"/>
      <c r="SNX30" s="103"/>
      <c r="SNY30" s="103"/>
      <c r="SNZ30" s="103"/>
      <c r="SOA30" s="103"/>
      <c r="SOB30" s="103"/>
      <c r="SOC30" s="103"/>
      <c r="SOD30" s="103"/>
      <c r="SOE30" s="103"/>
      <c r="SOF30" s="103"/>
      <c r="SOG30" s="103"/>
      <c r="SOH30" s="103"/>
      <c r="SOI30" s="103"/>
      <c r="SOJ30" s="103"/>
      <c r="SOK30" s="103"/>
      <c r="SOL30" s="103"/>
      <c r="SOM30" s="103"/>
      <c r="SON30" s="103"/>
      <c r="SOO30" s="103"/>
      <c r="SOP30" s="103"/>
      <c r="SOQ30" s="103"/>
      <c r="SOR30" s="103"/>
      <c r="SOS30" s="103"/>
      <c r="SOT30" s="103"/>
      <c r="SOU30" s="103"/>
      <c r="SOV30" s="103"/>
      <c r="SOW30" s="103"/>
      <c r="SOX30" s="103"/>
      <c r="SOY30" s="103"/>
      <c r="SOZ30" s="103"/>
      <c r="SPA30" s="103"/>
      <c r="SPB30" s="103"/>
      <c r="SPC30" s="103"/>
      <c r="SPD30" s="103"/>
      <c r="SPE30" s="103"/>
      <c r="SPF30" s="103"/>
      <c r="SPG30" s="103"/>
      <c r="SPH30" s="103"/>
      <c r="SPI30" s="103"/>
      <c r="SPJ30" s="103"/>
      <c r="SPK30" s="103"/>
      <c r="SPL30" s="103"/>
      <c r="SPM30" s="103"/>
      <c r="SPN30" s="103"/>
      <c r="SPO30" s="103"/>
      <c r="SPP30" s="103"/>
      <c r="SPQ30" s="103"/>
      <c r="SPR30" s="103"/>
      <c r="SPS30" s="103"/>
      <c r="SPT30" s="103"/>
      <c r="SPU30" s="103"/>
      <c r="SPV30" s="103"/>
      <c r="SPW30" s="103"/>
      <c r="SPX30" s="103"/>
      <c r="SPY30" s="103"/>
      <c r="SPZ30" s="103"/>
      <c r="SQA30" s="103"/>
      <c r="SQB30" s="103"/>
      <c r="SQC30" s="103"/>
      <c r="SQD30" s="103"/>
      <c r="SQE30" s="103"/>
      <c r="SQF30" s="103"/>
      <c r="SQG30" s="103"/>
      <c r="SQH30" s="103"/>
      <c r="SQI30" s="103"/>
      <c r="SQJ30" s="103"/>
      <c r="SQK30" s="103"/>
      <c r="SQL30" s="103"/>
      <c r="SQM30" s="103"/>
      <c r="SQN30" s="103"/>
      <c r="SQO30" s="103"/>
      <c r="SQP30" s="103"/>
      <c r="SQQ30" s="103"/>
      <c r="SQR30" s="103"/>
      <c r="SQS30" s="103"/>
      <c r="SQT30" s="103"/>
      <c r="SQU30" s="103"/>
      <c r="SQV30" s="103"/>
      <c r="SQW30" s="103"/>
      <c r="SQX30" s="103"/>
      <c r="SQY30" s="103"/>
      <c r="SQZ30" s="103"/>
      <c r="SRA30" s="103"/>
      <c r="SRB30" s="103"/>
      <c r="SRC30" s="103"/>
      <c r="SRD30" s="103"/>
      <c r="SRE30" s="103"/>
      <c r="SRF30" s="103"/>
      <c r="SRG30" s="103"/>
      <c r="SRH30" s="103"/>
      <c r="SRI30" s="103"/>
      <c r="SRJ30" s="103"/>
      <c r="SRK30" s="103"/>
      <c r="SRL30" s="103"/>
      <c r="SRM30" s="103"/>
      <c r="SRN30" s="103"/>
      <c r="SRO30" s="103"/>
      <c r="SRP30" s="103"/>
      <c r="SRQ30" s="103"/>
      <c r="SRR30" s="103"/>
      <c r="SRS30" s="103"/>
      <c r="SRT30" s="103"/>
      <c r="SRU30" s="103"/>
      <c r="SRV30" s="103"/>
      <c r="SRW30" s="103"/>
      <c r="SRX30" s="103"/>
      <c r="SRY30" s="103"/>
      <c r="SRZ30" s="103"/>
      <c r="SSA30" s="103"/>
      <c r="SSB30" s="103"/>
      <c r="SSC30" s="103"/>
      <c r="SSD30" s="103"/>
      <c r="SSE30" s="103"/>
      <c r="SSF30" s="103"/>
      <c r="SSG30" s="103"/>
      <c r="SSH30" s="103"/>
      <c r="SSI30" s="103"/>
      <c r="SSJ30" s="103"/>
      <c r="SSK30" s="103"/>
      <c r="SSL30" s="103"/>
      <c r="SSM30" s="103"/>
      <c r="SSN30" s="103"/>
      <c r="SSO30" s="103"/>
      <c r="SSP30" s="103"/>
      <c r="SSQ30" s="103"/>
      <c r="SSR30" s="103"/>
      <c r="SSS30" s="103"/>
      <c r="SST30" s="103"/>
      <c r="SSU30" s="103"/>
      <c r="SSV30" s="103"/>
      <c r="SSW30" s="103"/>
      <c r="SSX30" s="103"/>
      <c r="SSY30" s="103"/>
      <c r="SSZ30" s="103"/>
      <c r="STA30" s="103"/>
      <c r="STB30" s="103"/>
      <c r="STC30" s="103"/>
      <c r="STD30" s="103"/>
      <c r="STE30" s="103"/>
      <c r="STF30" s="103"/>
      <c r="STG30" s="103"/>
      <c r="STH30" s="103"/>
      <c r="STI30" s="103"/>
      <c r="STJ30" s="103"/>
      <c r="STK30" s="103"/>
      <c r="STL30" s="103"/>
      <c r="STM30" s="103"/>
      <c r="STN30" s="103"/>
      <c r="STO30" s="103"/>
      <c r="STP30" s="103"/>
      <c r="STQ30" s="103"/>
      <c r="STR30" s="103"/>
      <c r="STS30" s="103"/>
      <c r="STT30" s="103"/>
      <c r="STU30" s="103"/>
      <c r="STV30" s="103"/>
      <c r="STW30" s="103"/>
      <c r="STX30" s="103"/>
      <c r="STY30" s="103"/>
      <c r="STZ30" s="103"/>
      <c r="SUA30" s="103"/>
      <c r="SUB30" s="103"/>
      <c r="SUC30" s="103"/>
      <c r="SUD30" s="103"/>
      <c r="SUE30" s="103"/>
      <c r="SUF30" s="103"/>
      <c r="SUG30" s="103"/>
      <c r="SUH30" s="103"/>
      <c r="SUI30" s="103"/>
      <c r="SUJ30" s="103"/>
      <c r="SUK30" s="103"/>
      <c r="SUL30" s="103"/>
      <c r="SUM30" s="103"/>
      <c r="SUN30" s="103"/>
      <c r="SUO30" s="103"/>
      <c r="SUP30" s="103"/>
      <c r="SUQ30" s="103"/>
      <c r="SUR30" s="103"/>
      <c r="SUS30" s="103"/>
      <c r="SUT30" s="103"/>
      <c r="SUU30" s="103"/>
      <c r="SUV30" s="103"/>
      <c r="SUW30" s="103"/>
      <c r="SUX30" s="103"/>
      <c r="SUY30" s="103"/>
      <c r="SUZ30" s="103"/>
      <c r="SVA30" s="103"/>
      <c r="SVB30" s="103"/>
      <c r="SVC30" s="103"/>
      <c r="SVD30" s="103"/>
      <c r="SVE30" s="103"/>
      <c r="SVF30" s="103"/>
      <c r="SVG30" s="103"/>
      <c r="SVH30" s="103"/>
      <c r="SVI30" s="103"/>
      <c r="SVJ30" s="103"/>
      <c r="SVK30" s="103"/>
      <c r="SVL30" s="103"/>
      <c r="SVM30" s="103"/>
      <c r="SVN30" s="103"/>
      <c r="SVO30" s="103"/>
      <c r="SVP30" s="103"/>
      <c r="SVQ30" s="103"/>
      <c r="SVR30" s="103"/>
      <c r="SVS30" s="103"/>
      <c r="SVT30" s="103"/>
      <c r="SVU30" s="103"/>
      <c r="SVV30" s="103"/>
      <c r="SVW30" s="103"/>
      <c r="SVX30" s="103"/>
      <c r="SVY30" s="103"/>
      <c r="SVZ30" s="103"/>
      <c r="SWA30" s="103"/>
      <c r="SWB30" s="103"/>
      <c r="SWC30" s="103"/>
      <c r="SWD30" s="103"/>
      <c r="SWE30" s="103"/>
      <c r="SWF30" s="103"/>
      <c r="SWG30" s="103"/>
      <c r="SWH30" s="103"/>
      <c r="SWI30" s="103"/>
      <c r="SWJ30" s="103"/>
      <c r="SWK30" s="103"/>
      <c r="SWL30" s="103"/>
      <c r="SWM30" s="103"/>
      <c r="SWN30" s="103"/>
      <c r="SWO30" s="103"/>
      <c r="SWP30" s="103"/>
      <c r="SWQ30" s="103"/>
      <c r="SWR30" s="103"/>
      <c r="SWS30" s="103"/>
      <c r="SWT30" s="103"/>
      <c r="SWU30" s="103"/>
      <c r="SWV30" s="103"/>
      <c r="SWW30" s="103"/>
      <c r="SWX30" s="103"/>
      <c r="SWY30" s="103"/>
      <c r="SWZ30" s="103"/>
      <c r="SXA30" s="103"/>
      <c r="SXB30" s="103"/>
      <c r="SXC30" s="103"/>
      <c r="SXD30" s="103"/>
      <c r="SXE30" s="103"/>
      <c r="SXF30" s="103"/>
      <c r="SXG30" s="103"/>
      <c r="SXH30" s="103"/>
      <c r="SXI30" s="103"/>
      <c r="SXJ30" s="103"/>
      <c r="SXK30" s="103"/>
      <c r="SXL30" s="103"/>
      <c r="SXM30" s="103"/>
      <c r="SXN30" s="103"/>
      <c r="SXO30" s="103"/>
      <c r="SXP30" s="103"/>
      <c r="SXQ30" s="103"/>
      <c r="SXR30" s="103"/>
      <c r="SXS30" s="103"/>
      <c r="SXT30" s="103"/>
      <c r="SXU30" s="103"/>
      <c r="SXV30" s="103"/>
      <c r="SXW30" s="103"/>
      <c r="SXX30" s="103"/>
      <c r="SXY30" s="103"/>
      <c r="SXZ30" s="103"/>
      <c r="SYA30" s="103"/>
      <c r="SYB30" s="103"/>
      <c r="SYC30" s="103"/>
      <c r="SYD30" s="103"/>
      <c r="SYE30" s="103"/>
      <c r="SYF30" s="103"/>
      <c r="SYG30" s="103"/>
      <c r="SYH30" s="103"/>
      <c r="SYI30" s="103"/>
      <c r="SYJ30" s="103"/>
      <c r="SYK30" s="103"/>
      <c r="SYL30" s="103"/>
      <c r="SYM30" s="103"/>
      <c r="SYN30" s="103"/>
      <c r="SYO30" s="103"/>
      <c r="SYP30" s="103"/>
      <c r="SYQ30" s="103"/>
      <c r="SYR30" s="103"/>
      <c r="SYS30" s="103"/>
      <c r="SYT30" s="103"/>
      <c r="SYU30" s="103"/>
      <c r="SYV30" s="103"/>
      <c r="SYW30" s="103"/>
      <c r="SYX30" s="103"/>
      <c r="SYY30" s="103"/>
      <c r="SYZ30" s="103"/>
      <c r="SZA30" s="103"/>
      <c r="SZB30" s="103"/>
      <c r="SZC30" s="103"/>
      <c r="SZD30" s="103"/>
      <c r="SZE30" s="103"/>
      <c r="SZF30" s="103"/>
      <c r="SZG30" s="103"/>
      <c r="SZH30" s="103"/>
      <c r="SZI30" s="103"/>
      <c r="SZJ30" s="103"/>
      <c r="SZK30" s="103"/>
      <c r="SZL30" s="103"/>
      <c r="SZM30" s="103"/>
      <c r="SZN30" s="103"/>
      <c r="SZO30" s="103"/>
      <c r="SZP30" s="103"/>
      <c r="SZQ30" s="103"/>
      <c r="SZR30" s="103"/>
      <c r="SZS30" s="103"/>
      <c r="SZT30" s="103"/>
      <c r="SZU30" s="103"/>
      <c r="SZV30" s="103"/>
      <c r="SZW30" s="103"/>
      <c r="SZX30" s="103"/>
      <c r="SZY30" s="103"/>
      <c r="SZZ30" s="103"/>
      <c r="TAA30" s="103"/>
      <c r="TAB30" s="103"/>
      <c r="TAC30" s="103"/>
      <c r="TAD30" s="103"/>
      <c r="TAE30" s="103"/>
      <c r="TAF30" s="103"/>
      <c r="TAG30" s="103"/>
      <c r="TAH30" s="103"/>
      <c r="TAI30" s="103"/>
      <c r="TAJ30" s="103"/>
      <c r="TAK30" s="103"/>
      <c r="TAL30" s="103"/>
      <c r="TAM30" s="103"/>
      <c r="TAN30" s="103"/>
      <c r="TAO30" s="103"/>
      <c r="TAP30" s="103"/>
      <c r="TAQ30" s="103"/>
      <c r="TAR30" s="103"/>
      <c r="TAS30" s="103"/>
      <c r="TAT30" s="103"/>
      <c r="TAU30" s="103"/>
      <c r="TAV30" s="103"/>
      <c r="TAW30" s="103"/>
      <c r="TAX30" s="103"/>
      <c r="TAY30" s="103"/>
      <c r="TAZ30" s="103"/>
      <c r="TBA30" s="103"/>
      <c r="TBB30" s="103"/>
      <c r="TBC30" s="103"/>
      <c r="TBD30" s="103"/>
      <c r="TBE30" s="103"/>
      <c r="TBF30" s="103"/>
      <c r="TBG30" s="103"/>
      <c r="TBH30" s="103"/>
      <c r="TBI30" s="103"/>
      <c r="TBJ30" s="103"/>
      <c r="TBK30" s="103"/>
      <c r="TBL30" s="103"/>
      <c r="TBM30" s="103"/>
      <c r="TBN30" s="103"/>
      <c r="TBO30" s="103"/>
      <c r="TBP30" s="103"/>
      <c r="TBQ30" s="103"/>
      <c r="TBR30" s="103"/>
      <c r="TBS30" s="103"/>
      <c r="TBT30" s="103"/>
      <c r="TBU30" s="103"/>
      <c r="TBV30" s="103"/>
      <c r="TBW30" s="103"/>
      <c r="TBX30" s="103"/>
      <c r="TBY30" s="103"/>
      <c r="TBZ30" s="103"/>
      <c r="TCA30" s="103"/>
      <c r="TCB30" s="103"/>
      <c r="TCC30" s="103"/>
      <c r="TCD30" s="103"/>
      <c r="TCE30" s="103"/>
      <c r="TCF30" s="103"/>
      <c r="TCG30" s="103"/>
      <c r="TCH30" s="103"/>
      <c r="TCI30" s="103"/>
      <c r="TCJ30" s="103"/>
      <c r="TCK30" s="103"/>
      <c r="TCL30" s="103"/>
      <c r="TCM30" s="103"/>
      <c r="TCN30" s="103"/>
      <c r="TCO30" s="103"/>
      <c r="TCP30" s="103"/>
      <c r="TCQ30" s="103"/>
      <c r="TCR30" s="103"/>
      <c r="TCS30" s="103"/>
      <c r="TCT30" s="103"/>
      <c r="TCU30" s="103"/>
      <c r="TCV30" s="103"/>
      <c r="TCW30" s="103"/>
      <c r="TCX30" s="103"/>
      <c r="TCY30" s="103"/>
      <c r="TCZ30" s="103"/>
      <c r="TDA30" s="103"/>
      <c r="TDB30" s="103"/>
      <c r="TDC30" s="103"/>
      <c r="TDD30" s="103"/>
      <c r="TDE30" s="103"/>
      <c r="TDF30" s="103"/>
      <c r="TDG30" s="103"/>
      <c r="TDH30" s="103"/>
      <c r="TDI30" s="103"/>
      <c r="TDJ30" s="103"/>
      <c r="TDK30" s="103"/>
      <c r="TDL30" s="103"/>
      <c r="TDM30" s="103"/>
      <c r="TDN30" s="103"/>
      <c r="TDO30" s="103"/>
      <c r="TDP30" s="103"/>
      <c r="TDQ30" s="103"/>
      <c r="TDR30" s="103"/>
      <c r="TDS30" s="103"/>
      <c r="TDT30" s="103"/>
      <c r="TDU30" s="103"/>
      <c r="TDV30" s="103"/>
      <c r="TDW30" s="103"/>
      <c r="TDX30" s="103"/>
      <c r="TDY30" s="103"/>
      <c r="TDZ30" s="103"/>
      <c r="TEA30" s="103"/>
      <c r="TEB30" s="103"/>
      <c r="TEC30" s="103"/>
      <c r="TED30" s="103"/>
      <c r="TEE30" s="103"/>
      <c r="TEF30" s="103"/>
      <c r="TEG30" s="103"/>
      <c r="TEH30" s="103"/>
      <c r="TEI30" s="103"/>
      <c r="TEJ30" s="103"/>
      <c r="TEK30" s="103"/>
      <c r="TEL30" s="103"/>
      <c r="TEM30" s="103"/>
      <c r="TEN30" s="103"/>
      <c r="TEO30" s="103"/>
      <c r="TEP30" s="103"/>
      <c r="TEQ30" s="103"/>
      <c r="TER30" s="103"/>
      <c r="TES30" s="103"/>
      <c r="TET30" s="103"/>
      <c r="TEU30" s="103"/>
      <c r="TEV30" s="103"/>
      <c r="TEW30" s="103"/>
      <c r="TEX30" s="103"/>
      <c r="TEY30" s="103"/>
      <c r="TEZ30" s="103"/>
      <c r="TFA30" s="103"/>
      <c r="TFB30" s="103"/>
      <c r="TFC30" s="103"/>
      <c r="TFD30" s="103"/>
      <c r="TFE30" s="103"/>
      <c r="TFF30" s="103"/>
      <c r="TFG30" s="103"/>
      <c r="TFH30" s="103"/>
      <c r="TFI30" s="103"/>
      <c r="TFJ30" s="103"/>
      <c r="TFK30" s="103"/>
      <c r="TFL30" s="103"/>
      <c r="TFM30" s="103"/>
      <c r="TFN30" s="103"/>
      <c r="TFO30" s="103"/>
      <c r="TFP30" s="103"/>
      <c r="TFQ30" s="103"/>
      <c r="TFR30" s="103"/>
      <c r="TFS30" s="103"/>
      <c r="TFT30" s="103"/>
      <c r="TFU30" s="103"/>
      <c r="TFV30" s="103"/>
      <c r="TFW30" s="103"/>
      <c r="TFX30" s="103"/>
      <c r="TFY30" s="103"/>
      <c r="TFZ30" s="103"/>
      <c r="TGA30" s="103"/>
      <c r="TGB30" s="103"/>
      <c r="TGC30" s="103"/>
      <c r="TGD30" s="103"/>
      <c r="TGE30" s="103"/>
      <c r="TGF30" s="103"/>
      <c r="TGG30" s="103"/>
      <c r="TGH30" s="103"/>
      <c r="TGI30" s="103"/>
      <c r="TGJ30" s="103"/>
      <c r="TGK30" s="103"/>
      <c r="TGL30" s="103"/>
      <c r="TGM30" s="103"/>
      <c r="TGN30" s="103"/>
      <c r="TGO30" s="103"/>
      <c r="TGP30" s="103"/>
      <c r="TGQ30" s="103"/>
      <c r="TGR30" s="103"/>
      <c r="TGS30" s="103"/>
      <c r="TGT30" s="103"/>
      <c r="TGU30" s="103"/>
      <c r="TGV30" s="103"/>
      <c r="TGW30" s="103"/>
      <c r="TGX30" s="103"/>
      <c r="TGY30" s="103"/>
      <c r="TGZ30" s="103"/>
      <c r="THA30" s="103"/>
      <c r="THB30" s="103"/>
      <c r="THC30" s="103"/>
      <c r="THD30" s="103"/>
      <c r="THE30" s="103"/>
      <c r="THF30" s="103"/>
      <c r="THG30" s="103"/>
      <c r="THH30" s="103"/>
      <c r="THI30" s="103"/>
      <c r="THJ30" s="103"/>
      <c r="THK30" s="103"/>
      <c r="THL30" s="103"/>
      <c r="THM30" s="103"/>
      <c r="THN30" s="103"/>
      <c r="THO30" s="103"/>
      <c r="THP30" s="103"/>
      <c r="THQ30" s="103"/>
      <c r="THR30" s="103"/>
      <c r="THS30" s="103"/>
      <c r="THT30" s="103"/>
      <c r="THU30" s="103"/>
      <c r="THV30" s="103"/>
      <c r="THW30" s="103"/>
      <c r="THX30" s="103"/>
      <c r="THY30" s="103"/>
      <c r="THZ30" s="103"/>
      <c r="TIA30" s="103"/>
      <c r="TIB30" s="103"/>
      <c r="TIC30" s="103"/>
      <c r="TID30" s="103"/>
      <c r="TIE30" s="103"/>
      <c r="TIF30" s="103"/>
      <c r="TIG30" s="103"/>
      <c r="TIH30" s="103"/>
      <c r="TII30" s="103"/>
      <c r="TIJ30" s="103"/>
      <c r="TIK30" s="103"/>
      <c r="TIL30" s="103"/>
      <c r="TIM30" s="103"/>
      <c r="TIN30" s="103"/>
      <c r="TIO30" s="103"/>
      <c r="TIP30" s="103"/>
      <c r="TIQ30" s="103"/>
      <c r="TIR30" s="103"/>
      <c r="TIS30" s="103"/>
      <c r="TIT30" s="103"/>
      <c r="TIU30" s="103"/>
      <c r="TIV30" s="103"/>
      <c r="TIW30" s="103"/>
      <c r="TIX30" s="103"/>
      <c r="TIY30" s="103"/>
      <c r="TIZ30" s="103"/>
      <c r="TJA30" s="103"/>
      <c r="TJB30" s="103"/>
      <c r="TJC30" s="103"/>
      <c r="TJD30" s="103"/>
      <c r="TJE30" s="103"/>
      <c r="TJF30" s="103"/>
      <c r="TJG30" s="103"/>
      <c r="TJH30" s="103"/>
      <c r="TJI30" s="103"/>
      <c r="TJJ30" s="103"/>
      <c r="TJK30" s="103"/>
      <c r="TJL30" s="103"/>
      <c r="TJM30" s="103"/>
      <c r="TJN30" s="103"/>
      <c r="TJO30" s="103"/>
      <c r="TJP30" s="103"/>
      <c r="TJQ30" s="103"/>
      <c r="TJR30" s="103"/>
      <c r="TJS30" s="103"/>
      <c r="TJT30" s="103"/>
      <c r="TJU30" s="103"/>
      <c r="TJV30" s="103"/>
      <c r="TJW30" s="103"/>
      <c r="TJX30" s="103"/>
      <c r="TJY30" s="103"/>
      <c r="TJZ30" s="103"/>
      <c r="TKA30" s="103"/>
      <c r="TKB30" s="103"/>
      <c r="TKC30" s="103"/>
      <c r="TKD30" s="103"/>
      <c r="TKE30" s="103"/>
      <c r="TKF30" s="103"/>
      <c r="TKG30" s="103"/>
      <c r="TKH30" s="103"/>
      <c r="TKI30" s="103"/>
      <c r="TKJ30" s="103"/>
      <c r="TKK30" s="103"/>
      <c r="TKL30" s="103"/>
      <c r="TKM30" s="103"/>
      <c r="TKN30" s="103"/>
      <c r="TKO30" s="103"/>
      <c r="TKP30" s="103"/>
      <c r="TKQ30" s="103"/>
      <c r="TKR30" s="103"/>
      <c r="TKS30" s="103"/>
      <c r="TKT30" s="103"/>
      <c r="TKU30" s="103"/>
      <c r="TKV30" s="103"/>
      <c r="TKW30" s="103"/>
      <c r="TKX30" s="103"/>
      <c r="TKY30" s="103"/>
      <c r="TKZ30" s="103"/>
      <c r="TLA30" s="103"/>
      <c r="TLB30" s="103"/>
      <c r="TLC30" s="103"/>
      <c r="TLD30" s="103"/>
      <c r="TLE30" s="103"/>
      <c r="TLF30" s="103"/>
      <c r="TLG30" s="103"/>
      <c r="TLH30" s="103"/>
      <c r="TLI30" s="103"/>
      <c r="TLJ30" s="103"/>
      <c r="TLK30" s="103"/>
      <c r="TLL30" s="103"/>
      <c r="TLM30" s="103"/>
      <c r="TLN30" s="103"/>
      <c r="TLO30" s="103"/>
      <c r="TLP30" s="103"/>
      <c r="TLQ30" s="103"/>
      <c r="TLR30" s="103"/>
      <c r="TLS30" s="103"/>
      <c r="TLT30" s="103"/>
      <c r="TLU30" s="103"/>
      <c r="TLV30" s="103"/>
      <c r="TLW30" s="103"/>
      <c r="TLX30" s="103"/>
      <c r="TLY30" s="103"/>
      <c r="TLZ30" s="103"/>
      <c r="TMA30" s="103"/>
      <c r="TMB30" s="103"/>
      <c r="TMC30" s="103"/>
      <c r="TMD30" s="103"/>
      <c r="TME30" s="103"/>
      <c r="TMF30" s="103"/>
      <c r="TMG30" s="103"/>
      <c r="TMH30" s="103"/>
      <c r="TMI30" s="103"/>
      <c r="TMJ30" s="103"/>
      <c r="TMK30" s="103"/>
      <c r="TML30" s="103"/>
      <c r="TMM30" s="103"/>
      <c r="TMN30" s="103"/>
      <c r="TMO30" s="103"/>
      <c r="TMP30" s="103"/>
      <c r="TMQ30" s="103"/>
      <c r="TMR30" s="103"/>
      <c r="TMS30" s="103"/>
      <c r="TMT30" s="103"/>
      <c r="TMU30" s="103"/>
      <c r="TMV30" s="103"/>
      <c r="TMW30" s="103"/>
      <c r="TMX30" s="103"/>
      <c r="TMY30" s="103"/>
      <c r="TMZ30" s="103"/>
      <c r="TNA30" s="103"/>
      <c r="TNB30" s="103"/>
      <c r="TNC30" s="103"/>
      <c r="TND30" s="103"/>
      <c r="TNE30" s="103"/>
      <c r="TNF30" s="103"/>
      <c r="TNG30" s="103"/>
      <c r="TNH30" s="103"/>
      <c r="TNI30" s="103"/>
      <c r="TNJ30" s="103"/>
      <c r="TNK30" s="103"/>
      <c r="TNL30" s="103"/>
      <c r="TNM30" s="103"/>
      <c r="TNN30" s="103"/>
      <c r="TNO30" s="103"/>
      <c r="TNP30" s="103"/>
      <c r="TNQ30" s="103"/>
      <c r="TNR30" s="103"/>
      <c r="TNS30" s="103"/>
      <c r="TNT30" s="103"/>
      <c r="TNU30" s="103"/>
      <c r="TNV30" s="103"/>
      <c r="TNW30" s="103"/>
      <c r="TNX30" s="103"/>
      <c r="TNY30" s="103"/>
      <c r="TNZ30" s="103"/>
      <c r="TOA30" s="103"/>
      <c r="TOB30" s="103"/>
      <c r="TOC30" s="103"/>
      <c r="TOD30" s="103"/>
      <c r="TOE30" s="103"/>
      <c r="TOF30" s="103"/>
      <c r="TOG30" s="103"/>
      <c r="TOH30" s="103"/>
      <c r="TOI30" s="103"/>
      <c r="TOJ30" s="103"/>
      <c r="TOK30" s="103"/>
      <c r="TOL30" s="103"/>
      <c r="TOM30" s="103"/>
      <c r="TON30" s="103"/>
      <c r="TOO30" s="103"/>
      <c r="TOP30" s="103"/>
      <c r="TOQ30" s="103"/>
      <c r="TOR30" s="103"/>
      <c r="TOS30" s="103"/>
      <c r="TOT30" s="103"/>
      <c r="TOU30" s="103"/>
      <c r="TOV30" s="103"/>
      <c r="TOW30" s="103"/>
      <c r="TOX30" s="103"/>
      <c r="TOY30" s="103"/>
      <c r="TOZ30" s="103"/>
      <c r="TPA30" s="103"/>
      <c r="TPB30" s="103"/>
      <c r="TPC30" s="103"/>
      <c r="TPD30" s="103"/>
      <c r="TPE30" s="103"/>
      <c r="TPF30" s="103"/>
      <c r="TPG30" s="103"/>
      <c r="TPH30" s="103"/>
      <c r="TPI30" s="103"/>
      <c r="TPJ30" s="103"/>
      <c r="TPK30" s="103"/>
      <c r="TPL30" s="103"/>
      <c r="TPM30" s="103"/>
      <c r="TPN30" s="103"/>
      <c r="TPO30" s="103"/>
      <c r="TPP30" s="103"/>
      <c r="TPQ30" s="103"/>
      <c r="TPR30" s="103"/>
      <c r="TPS30" s="103"/>
      <c r="TPT30" s="103"/>
      <c r="TPU30" s="103"/>
      <c r="TPV30" s="103"/>
      <c r="TPW30" s="103"/>
      <c r="TPX30" s="103"/>
      <c r="TPY30" s="103"/>
      <c r="TPZ30" s="103"/>
      <c r="TQA30" s="103"/>
      <c r="TQB30" s="103"/>
      <c r="TQC30" s="103"/>
      <c r="TQD30" s="103"/>
      <c r="TQE30" s="103"/>
      <c r="TQF30" s="103"/>
      <c r="TQG30" s="103"/>
      <c r="TQH30" s="103"/>
      <c r="TQI30" s="103"/>
      <c r="TQJ30" s="103"/>
      <c r="TQK30" s="103"/>
      <c r="TQL30" s="103"/>
      <c r="TQM30" s="103"/>
      <c r="TQN30" s="103"/>
      <c r="TQO30" s="103"/>
      <c r="TQP30" s="103"/>
      <c r="TQQ30" s="103"/>
      <c r="TQR30" s="103"/>
      <c r="TQS30" s="103"/>
      <c r="TQT30" s="103"/>
      <c r="TQU30" s="103"/>
      <c r="TQV30" s="103"/>
      <c r="TQW30" s="103"/>
      <c r="TQX30" s="103"/>
      <c r="TQY30" s="103"/>
      <c r="TQZ30" s="103"/>
      <c r="TRA30" s="103"/>
      <c r="TRB30" s="103"/>
      <c r="TRC30" s="103"/>
      <c r="TRD30" s="103"/>
      <c r="TRE30" s="103"/>
      <c r="TRF30" s="103"/>
      <c r="TRG30" s="103"/>
      <c r="TRH30" s="103"/>
      <c r="TRI30" s="103"/>
      <c r="TRJ30" s="103"/>
      <c r="TRK30" s="103"/>
      <c r="TRL30" s="103"/>
      <c r="TRM30" s="103"/>
      <c r="TRN30" s="103"/>
      <c r="TRO30" s="103"/>
      <c r="TRP30" s="103"/>
      <c r="TRQ30" s="103"/>
      <c r="TRR30" s="103"/>
      <c r="TRS30" s="103"/>
      <c r="TRT30" s="103"/>
      <c r="TRU30" s="103"/>
      <c r="TRV30" s="103"/>
      <c r="TRW30" s="103"/>
      <c r="TRX30" s="103"/>
      <c r="TRY30" s="103"/>
      <c r="TRZ30" s="103"/>
      <c r="TSA30" s="103"/>
      <c r="TSB30" s="103"/>
      <c r="TSC30" s="103"/>
      <c r="TSD30" s="103"/>
      <c r="TSE30" s="103"/>
      <c r="TSF30" s="103"/>
      <c r="TSG30" s="103"/>
      <c r="TSH30" s="103"/>
      <c r="TSI30" s="103"/>
      <c r="TSJ30" s="103"/>
      <c r="TSK30" s="103"/>
      <c r="TSL30" s="103"/>
      <c r="TSM30" s="103"/>
      <c r="TSN30" s="103"/>
      <c r="TSO30" s="103"/>
      <c r="TSP30" s="103"/>
      <c r="TSQ30" s="103"/>
      <c r="TSR30" s="103"/>
      <c r="TSS30" s="103"/>
      <c r="TST30" s="103"/>
      <c r="TSU30" s="103"/>
      <c r="TSV30" s="103"/>
      <c r="TSW30" s="103"/>
      <c r="TSX30" s="103"/>
      <c r="TSY30" s="103"/>
      <c r="TSZ30" s="103"/>
      <c r="TTA30" s="103"/>
      <c r="TTB30" s="103"/>
      <c r="TTC30" s="103"/>
      <c r="TTD30" s="103"/>
      <c r="TTE30" s="103"/>
      <c r="TTF30" s="103"/>
      <c r="TTG30" s="103"/>
      <c r="TTH30" s="103"/>
      <c r="TTI30" s="103"/>
      <c r="TTJ30" s="103"/>
      <c r="TTK30" s="103"/>
      <c r="TTL30" s="103"/>
      <c r="TTM30" s="103"/>
      <c r="TTN30" s="103"/>
      <c r="TTO30" s="103"/>
      <c r="TTP30" s="103"/>
      <c r="TTQ30" s="103"/>
      <c r="TTR30" s="103"/>
      <c r="TTS30" s="103"/>
      <c r="TTT30" s="103"/>
      <c r="TTU30" s="103"/>
      <c r="TTV30" s="103"/>
      <c r="TTW30" s="103"/>
      <c r="TTX30" s="103"/>
      <c r="TTY30" s="103"/>
      <c r="TTZ30" s="103"/>
      <c r="TUA30" s="103"/>
      <c r="TUB30" s="103"/>
      <c r="TUC30" s="103"/>
      <c r="TUD30" s="103"/>
      <c r="TUE30" s="103"/>
      <c r="TUF30" s="103"/>
      <c r="TUG30" s="103"/>
      <c r="TUH30" s="103"/>
      <c r="TUI30" s="103"/>
      <c r="TUJ30" s="103"/>
      <c r="TUK30" s="103"/>
      <c r="TUL30" s="103"/>
      <c r="TUM30" s="103"/>
      <c r="TUN30" s="103"/>
      <c r="TUO30" s="103"/>
      <c r="TUP30" s="103"/>
      <c r="TUQ30" s="103"/>
      <c r="TUR30" s="103"/>
      <c r="TUS30" s="103"/>
      <c r="TUT30" s="103"/>
      <c r="TUU30" s="103"/>
      <c r="TUV30" s="103"/>
      <c r="TUW30" s="103"/>
      <c r="TUX30" s="103"/>
      <c r="TUY30" s="103"/>
      <c r="TUZ30" s="103"/>
      <c r="TVA30" s="103"/>
      <c r="TVB30" s="103"/>
      <c r="TVC30" s="103"/>
      <c r="TVD30" s="103"/>
      <c r="TVE30" s="103"/>
      <c r="TVF30" s="103"/>
      <c r="TVG30" s="103"/>
      <c r="TVH30" s="103"/>
      <c r="TVI30" s="103"/>
      <c r="TVJ30" s="103"/>
      <c r="TVK30" s="103"/>
      <c r="TVL30" s="103"/>
      <c r="TVM30" s="103"/>
      <c r="TVN30" s="103"/>
      <c r="TVO30" s="103"/>
      <c r="TVP30" s="103"/>
      <c r="TVQ30" s="103"/>
      <c r="TVR30" s="103"/>
      <c r="TVS30" s="103"/>
      <c r="TVT30" s="103"/>
      <c r="TVU30" s="103"/>
      <c r="TVV30" s="103"/>
      <c r="TVW30" s="103"/>
      <c r="TVX30" s="103"/>
      <c r="TVY30" s="103"/>
      <c r="TVZ30" s="103"/>
      <c r="TWA30" s="103"/>
      <c r="TWB30" s="103"/>
      <c r="TWC30" s="103"/>
      <c r="TWD30" s="103"/>
      <c r="TWE30" s="103"/>
      <c r="TWF30" s="103"/>
      <c r="TWG30" s="103"/>
      <c r="TWH30" s="103"/>
      <c r="TWI30" s="103"/>
      <c r="TWJ30" s="103"/>
      <c r="TWK30" s="103"/>
      <c r="TWL30" s="103"/>
      <c r="TWM30" s="103"/>
      <c r="TWN30" s="103"/>
      <c r="TWO30" s="103"/>
      <c r="TWP30" s="103"/>
      <c r="TWQ30" s="103"/>
      <c r="TWR30" s="103"/>
      <c r="TWS30" s="103"/>
      <c r="TWT30" s="103"/>
      <c r="TWU30" s="103"/>
      <c r="TWV30" s="103"/>
      <c r="TWW30" s="103"/>
      <c r="TWX30" s="103"/>
      <c r="TWY30" s="103"/>
      <c r="TWZ30" s="103"/>
      <c r="TXA30" s="103"/>
      <c r="TXB30" s="103"/>
      <c r="TXC30" s="103"/>
      <c r="TXD30" s="103"/>
      <c r="TXE30" s="103"/>
      <c r="TXF30" s="103"/>
      <c r="TXG30" s="103"/>
      <c r="TXH30" s="103"/>
      <c r="TXI30" s="103"/>
      <c r="TXJ30" s="103"/>
      <c r="TXK30" s="103"/>
      <c r="TXL30" s="103"/>
      <c r="TXM30" s="103"/>
      <c r="TXN30" s="103"/>
      <c r="TXO30" s="103"/>
      <c r="TXP30" s="103"/>
      <c r="TXQ30" s="103"/>
      <c r="TXR30" s="103"/>
      <c r="TXS30" s="103"/>
      <c r="TXT30" s="103"/>
      <c r="TXU30" s="103"/>
      <c r="TXV30" s="103"/>
      <c r="TXW30" s="103"/>
      <c r="TXX30" s="103"/>
      <c r="TXY30" s="103"/>
      <c r="TXZ30" s="103"/>
      <c r="TYA30" s="103"/>
      <c r="TYB30" s="103"/>
      <c r="TYC30" s="103"/>
      <c r="TYD30" s="103"/>
      <c r="TYE30" s="103"/>
      <c r="TYF30" s="103"/>
      <c r="TYG30" s="103"/>
      <c r="TYH30" s="103"/>
      <c r="TYI30" s="103"/>
      <c r="TYJ30" s="103"/>
      <c r="TYK30" s="103"/>
      <c r="TYL30" s="103"/>
      <c r="TYM30" s="103"/>
      <c r="TYN30" s="103"/>
      <c r="TYO30" s="103"/>
      <c r="TYP30" s="103"/>
      <c r="TYQ30" s="103"/>
      <c r="TYR30" s="103"/>
      <c r="TYS30" s="103"/>
      <c r="TYT30" s="103"/>
      <c r="TYU30" s="103"/>
      <c r="TYV30" s="103"/>
      <c r="TYW30" s="103"/>
      <c r="TYX30" s="103"/>
      <c r="TYY30" s="103"/>
      <c r="TYZ30" s="103"/>
      <c r="TZA30" s="103"/>
      <c r="TZB30" s="103"/>
      <c r="TZC30" s="103"/>
      <c r="TZD30" s="103"/>
      <c r="TZE30" s="103"/>
      <c r="TZF30" s="103"/>
      <c r="TZG30" s="103"/>
      <c r="TZH30" s="103"/>
      <c r="TZI30" s="103"/>
      <c r="TZJ30" s="103"/>
      <c r="TZK30" s="103"/>
      <c r="TZL30" s="103"/>
      <c r="TZM30" s="103"/>
      <c r="TZN30" s="103"/>
      <c r="TZO30" s="103"/>
      <c r="TZP30" s="103"/>
      <c r="TZQ30" s="103"/>
      <c r="TZR30" s="103"/>
      <c r="TZS30" s="103"/>
      <c r="TZT30" s="103"/>
      <c r="TZU30" s="103"/>
      <c r="TZV30" s="103"/>
      <c r="TZW30" s="103"/>
      <c r="TZX30" s="103"/>
      <c r="TZY30" s="103"/>
      <c r="TZZ30" s="103"/>
      <c r="UAA30" s="103"/>
      <c r="UAB30" s="103"/>
      <c r="UAC30" s="103"/>
      <c r="UAD30" s="103"/>
      <c r="UAE30" s="103"/>
      <c r="UAF30" s="103"/>
      <c r="UAG30" s="103"/>
      <c r="UAH30" s="103"/>
      <c r="UAI30" s="103"/>
      <c r="UAJ30" s="103"/>
      <c r="UAK30" s="103"/>
      <c r="UAL30" s="103"/>
      <c r="UAM30" s="103"/>
      <c r="UAN30" s="103"/>
      <c r="UAO30" s="103"/>
      <c r="UAP30" s="103"/>
      <c r="UAQ30" s="103"/>
      <c r="UAR30" s="103"/>
      <c r="UAS30" s="103"/>
      <c r="UAT30" s="103"/>
      <c r="UAU30" s="103"/>
      <c r="UAV30" s="103"/>
      <c r="UAW30" s="103"/>
      <c r="UAX30" s="103"/>
      <c r="UAY30" s="103"/>
      <c r="UAZ30" s="103"/>
      <c r="UBA30" s="103"/>
      <c r="UBB30" s="103"/>
      <c r="UBC30" s="103"/>
      <c r="UBD30" s="103"/>
      <c r="UBE30" s="103"/>
      <c r="UBF30" s="103"/>
      <c r="UBG30" s="103"/>
      <c r="UBH30" s="103"/>
      <c r="UBI30" s="103"/>
      <c r="UBJ30" s="103"/>
      <c r="UBK30" s="103"/>
      <c r="UBL30" s="103"/>
      <c r="UBM30" s="103"/>
      <c r="UBN30" s="103"/>
      <c r="UBO30" s="103"/>
      <c r="UBP30" s="103"/>
      <c r="UBQ30" s="103"/>
      <c r="UBR30" s="103"/>
      <c r="UBS30" s="103"/>
      <c r="UBT30" s="103"/>
      <c r="UBU30" s="103"/>
      <c r="UBV30" s="103"/>
      <c r="UBW30" s="103"/>
      <c r="UBX30" s="103"/>
      <c r="UBY30" s="103"/>
      <c r="UBZ30" s="103"/>
      <c r="UCA30" s="103"/>
      <c r="UCB30" s="103"/>
      <c r="UCC30" s="103"/>
      <c r="UCD30" s="103"/>
      <c r="UCE30" s="103"/>
      <c r="UCF30" s="103"/>
      <c r="UCG30" s="103"/>
      <c r="UCH30" s="103"/>
      <c r="UCI30" s="103"/>
      <c r="UCJ30" s="103"/>
      <c r="UCK30" s="103"/>
      <c r="UCL30" s="103"/>
      <c r="UCM30" s="103"/>
      <c r="UCN30" s="103"/>
      <c r="UCO30" s="103"/>
      <c r="UCP30" s="103"/>
      <c r="UCQ30" s="103"/>
      <c r="UCR30" s="103"/>
      <c r="UCS30" s="103"/>
      <c r="UCT30" s="103"/>
      <c r="UCU30" s="103"/>
      <c r="UCV30" s="103"/>
      <c r="UCW30" s="103"/>
      <c r="UCX30" s="103"/>
      <c r="UCY30" s="103"/>
      <c r="UCZ30" s="103"/>
      <c r="UDA30" s="103"/>
      <c r="UDB30" s="103"/>
      <c r="UDC30" s="103"/>
      <c r="UDD30" s="103"/>
      <c r="UDE30" s="103"/>
      <c r="UDF30" s="103"/>
      <c r="UDG30" s="103"/>
      <c r="UDH30" s="103"/>
      <c r="UDI30" s="103"/>
      <c r="UDJ30" s="103"/>
      <c r="UDK30" s="103"/>
      <c r="UDL30" s="103"/>
      <c r="UDM30" s="103"/>
      <c r="UDN30" s="103"/>
      <c r="UDO30" s="103"/>
      <c r="UDP30" s="103"/>
      <c r="UDQ30" s="103"/>
      <c r="UDR30" s="103"/>
      <c r="UDS30" s="103"/>
      <c r="UDT30" s="103"/>
      <c r="UDU30" s="103"/>
      <c r="UDV30" s="103"/>
      <c r="UDW30" s="103"/>
      <c r="UDX30" s="103"/>
      <c r="UDY30" s="103"/>
      <c r="UDZ30" s="103"/>
      <c r="UEA30" s="103"/>
      <c r="UEB30" s="103"/>
      <c r="UEC30" s="103"/>
      <c r="UED30" s="103"/>
      <c r="UEE30" s="103"/>
      <c r="UEF30" s="103"/>
      <c r="UEG30" s="103"/>
      <c r="UEH30" s="103"/>
      <c r="UEI30" s="103"/>
      <c r="UEJ30" s="103"/>
      <c r="UEK30" s="103"/>
      <c r="UEL30" s="103"/>
      <c r="UEM30" s="103"/>
      <c r="UEN30" s="103"/>
      <c r="UEO30" s="103"/>
      <c r="UEP30" s="103"/>
      <c r="UEQ30" s="103"/>
      <c r="UER30" s="103"/>
      <c r="UES30" s="103"/>
      <c r="UET30" s="103"/>
      <c r="UEU30" s="103"/>
      <c r="UEV30" s="103"/>
      <c r="UEW30" s="103"/>
      <c r="UEX30" s="103"/>
      <c r="UEY30" s="103"/>
      <c r="UEZ30" s="103"/>
      <c r="UFA30" s="103"/>
      <c r="UFB30" s="103"/>
      <c r="UFC30" s="103"/>
      <c r="UFD30" s="103"/>
      <c r="UFE30" s="103"/>
      <c r="UFF30" s="103"/>
      <c r="UFG30" s="103"/>
      <c r="UFH30" s="103"/>
      <c r="UFI30" s="103"/>
      <c r="UFJ30" s="103"/>
      <c r="UFK30" s="103"/>
      <c r="UFL30" s="103"/>
      <c r="UFM30" s="103"/>
      <c r="UFN30" s="103"/>
      <c r="UFO30" s="103"/>
      <c r="UFP30" s="103"/>
      <c r="UFQ30" s="103"/>
      <c r="UFR30" s="103"/>
      <c r="UFS30" s="103"/>
      <c r="UFT30" s="103"/>
      <c r="UFU30" s="103"/>
      <c r="UFV30" s="103"/>
      <c r="UFW30" s="103"/>
      <c r="UFX30" s="103"/>
      <c r="UFY30" s="103"/>
      <c r="UFZ30" s="103"/>
      <c r="UGA30" s="103"/>
      <c r="UGB30" s="103"/>
      <c r="UGC30" s="103"/>
      <c r="UGD30" s="103"/>
      <c r="UGE30" s="103"/>
      <c r="UGF30" s="103"/>
      <c r="UGG30" s="103"/>
      <c r="UGH30" s="103"/>
      <c r="UGI30" s="103"/>
      <c r="UGJ30" s="103"/>
      <c r="UGK30" s="103"/>
      <c r="UGL30" s="103"/>
      <c r="UGM30" s="103"/>
      <c r="UGN30" s="103"/>
      <c r="UGO30" s="103"/>
      <c r="UGP30" s="103"/>
      <c r="UGQ30" s="103"/>
      <c r="UGR30" s="103"/>
      <c r="UGS30" s="103"/>
      <c r="UGT30" s="103"/>
      <c r="UGU30" s="103"/>
      <c r="UGV30" s="103"/>
      <c r="UGW30" s="103"/>
      <c r="UGX30" s="103"/>
      <c r="UGY30" s="103"/>
      <c r="UGZ30" s="103"/>
      <c r="UHA30" s="103"/>
      <c r="UHB30" s="103"/>
      <c r="UHC30" s="103"/>
      <c r="UHD30" s="103"/>
      <c r="UHE30" s="103"/>
      <c r="UHF30" s="103"/>
      <c r="UHG30" s="103"/>
      <c r="UHH30" s="103"/>
      <c r="UHI30" s="103"/>
      <c r="UHJ30" s="103"/>
      <c r="UHK30" s="103"/>
      <c r="UHL30" s="103"/>
      <c r="UHM30" s="103"/>
      <c r="UHN30" s="103"/>
      <c r="UHO30" s="103"/>
      <c r="UHP30" s="103"/>
      <c r="UHQ30" s="103"/>
      <c r="UHR30" s="103"/>
      <c r="UHS30" s="103"/>
      <c r="UHT30" s="103"/>
      <c r="UHU30" s="103"/>
      <c r="UHV30" s="103"/>
      <c r="UHW30" s="103"/>
      <c r="UHX30" s="103"/>
      <c r="UHY30" s="103"/>
      <c r="UHZ30" s="103"/>
      <c r="UIA30" s="103"/>
      <c r="UIB30" s="103"/>
      <c r="UIC30" s="103"/>
      <c r="UID30" s="103"/>
      <c r="UIE30" s="103"/>
      <c r="UIF30" s="103"/>
      <c r="UIG30" s="103"/>
      <c r="UIH30" s="103"/>
      <c r="UII30" s="103"/>
      <c r="UIJ30" s="103"/>
      <c r="UIK30" s="103"/>
      <c r="UIL30" s="103"/>
      <c r="UIM30" s="103"/>
      <c r="UIN30" s="103"/>
      <c r="UIO30" s="103"/>
      <c r="UIP30" s="103"/>
      <c r="UIQ30" s="103"/>
      <c r="UIR30" s="103"/>
      <c r="UIS30" s="103"/>
      <c r="UIT30" s="103"/>
      <c r="UIU30" s="103"/>
      <c r="UIV30" s="103"/>
      <c r="UIW30" s="103"/>
      <c r="UIX30" s="103"/>
      <c r="UIY30" s="103"/>
      <c r="UIZ30" s="103"/>
      <c r="UJA30" s="103"/>
      <c r="UJB30" s="103"/>
      <c r="UJC30" s="103"/>
      <c r="UJD30" s="103"/>
      <c r="UJE30" s="103"/>
      <c r="UJF30" s="103"/>
      <c r="UJG30" s="103"/>
      <c r="UJH30" s="103"/>
      <c r="UJI30" s="103"/>
      <c r="UJJ30" s="103"/>
      <c r="UJK30" s="103"/>
      <c r="UJL30" s="103"/>
      <c r="UJM30" s="103"/>
      <c r="UJN30" s="103"/>
      <c r="UJO30" s="103"/>
      <c r="UJP30" s="103"/>
      <c r="UJQ30" s="103"/>
      <c r="UJR30" s="103"/>
      <c r="UJS30" s="103"/>
      <c r="UJT30" s="103"/>
      <c r="UJU30" s="103"/>
      <c r="UJV30" s="103"/>
      <c r="UJW30" s="103"/>
      <c r="UJX30" s="103"/>
      <c r="UJY30" s="103"/>
      <c r="UJZ30" s="103"/>
      <c r="UKA30" s="103"/>
      <c r="UKB30" s="103"/>
      <c r="UKC30" s="103"/>
      <c r="UKD30" s="103"/>
      <c r="UKE30" s="103"/>
      <c r="UKF30" s="103"/>
      <c r="UKG30" s="103"/>
      <c r="UKH30" s="103"/>
      <c r="UKI30" s="103"/>
      <c r="UKJ30" s="103"/>
      <c r="UKK30" s="103"/>
      <c r="UKL30" s="103"/>
      <c r="UKM30" s="103"/>
      <c r="UKN30" s="103"/>
      <c r="UKO30" s="103"/>
      <c r="UKP30" s="103"/>
      <c r="UKQ30" s="103"/>
      <c r="UKR30" s="103"/>
      <c r="UKS30" s="103"/>
      <c r="UKT30" s="103"/>
      <c r="UKU30" s="103"/>
      <c r="UKV30" s="103"/>
      <c r="UKW30" s="103"/>
      <c r="UKX30" s="103"/>
      <c r="UKY30" s="103"/>
      <c r="UKZ30" s="103"/>
      <c r="ULA30" s="103"/>
      <c r="ULB30" s="103"/>
      <c r="ULC30" s="103"/>
      <c r="ULD30" s="103"/>
      <c r="ULE30" s="103"/>
      <c r="ULF30" s="103"/>
      <c r="ULG30" s="103"/>
      <c r="ULH30" s="103"/>
      <c r="ULI30" s="103"/>
      <c r="ULJ30" s="103"/>
      <c r="ULK30" s="103"/>
      <c r="ULL30" s="103"/>
      <c r="ULM30" s="103"/>
      <c r="ULN30" s="103"/>
      <c r="ULO30" s="103"/>
      <c r="ULP30" s="103"/>
      <c r="ULQ30" s="103"/>
      <c r="ULR30" s="103"/>
      <c r="ULS30" s="103"/>
      <c r="ULT30" s="103"/>
      <c r="ULU30" s="103"/>
      <c r="ULV30" s="103"/>
      <c r="ULW30" s="103"/>
      <c r="ULX30" s="103"/>
      <c r="ULY30" s="103"/>
      <c r="ULZ30" s="103"/>
      <c r="UMA30" s="103"/>
      <c r="UMB30" s="103"/>
      <c r="UMC30" s="103"/>
      <c r="UMD30" s="103"/>
      <c r="UME30" s="103"/>
      <c r="UMF30" s="103"/>
      <c r="UMG30" s="103"/>
      <c r="UMH30" s="103"/>
      <c r="UMI30" s="103"/>
      <c r="UMJ30" s="103"/>
      <c r="UMK30" s="103"/>
      <c r="UML30" s="103"/>
      <c r="UMM30" s="103"/>
      <c r="UMN30" s="103"/>
      <c r="UMO30" s="103"/>
      <c r="UMP30" s="103"/>
      <c r="UMQ30" s="103"/>
      <c r="UMR30" s="103"/>
      <c r="UMS30" s="103"/>
      <c r="UMT30" s="103"/>
      <c r="UMU30" s="103"/>
      <c r="UMV30" s="103"/>
      <c r="UMW30" s="103"/>
      <c r="UMX30" s="103"/>
      <c r="UMY30" s="103"/>
      <c r="UMZ30" s="103"/>
      <c r="UNA30" s="103"/>
      <c r="UNB30" s="103"/>
      <c r="UNC30" s="103"/>
      <c r="UND30" s="103"/>
      <c r="UNE30" s="103"/>
      <c r="UNF30" s="103"/>
      <c r="UNG30" s="103"/>
      <c r="UNH30" s="103"/>
      <c r="UNI30" s="103"/>
      <c r="UNJ30" s="103"/>
      <c r="UNK30" s="103"/>
      <c r="UNL30" s="103"/>
      <c r="UNM30" s="103"/>
      <c r="UNN30" s="103"/>
      <c r="UNO30" s="103"/>
      <c r="UNP30" s="103"/>
      <c r="UNQ30" s="103"/>
      <c r="UNR30" s="103"/>
      <c r="UNS30" s="103"/>
      <c r="UNT30" s="103"/>
      <c r="UNU30" s="103"/>
      <c r="UNV30" s="103"/>
      <c r="UNW30" s="103"/>
      <c r="UNX30" s="103"/>
      <c r="UNY30" s="103"/>
      <c r="UNZ30" s="103"/>
      <c r="UOA30" s="103"/>
      <c r="UOB30" s="103"/>
      <c r="UOC30" s="103"/>
      <c r="UOD30" s="103"/>
      <c r="UOE30" s="103"/>
      <c r="UOF30" s="103"/>
      <c r="UOG30" s="103"/>
      <c r="UOH30" s="103"/>
      <c r="UOI30" s="103"/>
      <c r="UOJ30" s="103"/>
      <c r="UOK30" s="103"/>
      <c r="UOL30" s="103"/>
      <c r="UOM30" s="103"/>
      <c r="UON30" s="103"/>
      <c r="UOO30" s="103"/>
      <c r="UOP30" s="103"/>
      <c r="UOQ30" s="103"/>
      <c r="UOR30" s="103"/>
      <c r="UOS30" s="103"/>
      <c r="UOT30" s="103"/>
      <c r="UOU30" s="103"/>
      <c r="UOV30" s="103"/>
      <c r="UOW30" s="103"/>
      <c r="UOX30" s="103"/>
      <c r="UOY30" s="103"/>
      <c r="UOZ30" s="103"/>
      <c r="UPA30" s="103"/>
      <c r="UPB30" s="103"/>
      <c r="UPC30" s="103"/>
      <c r="UPD30" s="103"/>
      <c r="UPE30" s="103"/>
      <c r="UPF30" s="103"/>
      <c r="UPG30" s="103"/>
      <c r="UPH30" s="103"/>
      <c r="UPI30" s="103"/>
      <c r="UPJ30" s="103"/>
      <c r="UPK30" s="103"/>
      <c r="UPL30" s="103"/>
      <c r="UPM30" s="103"/>
      <c r="UPN30" s="103"/>
      <c r="UPO30" s="103"/>
      <c r="UPP30" s="103"/>
      <c r="UPQ30" s="103"/>
      <c r="UPR30" s="103"/>
      <c r="UPS30" s="103"/>
      <c r="UPT30" s="103"/>
      <c r="UPU30" s="103"/>
      <c r="UPV30" s="103"/>
      <c r="UPW30" s="103"/>
      <c r="UPX30" s="103"/>
      <c r="UPY30" s="103"/>
      <c r="UPZ30" s="103"/>
      <c r="UQA30" s="103"/>
      <c r="UQB30" s="103"/>
      <c r="UQC30" s="103"/>
      <c r="UQD30" s="103"/>
      <c r="UQE30" s="103"/>
      <c r="UQF30" s="103"/>
      <c r="UQG30" s="103"/>
      <c r="UQH30" s="103"/>
      <c r="UQI30" s="103"/>
      <c r="UQJ30" s="103"/>
      <c r="UQK30" s="103"/>
      <c r="UQL30" s="103"/>
      <c r="UQM30" s="103"/>
      <c r="UQN30" s="103"/>
      <c r="UQO30" s="103"/>
      <c r="UQP30" s="103"/>
      <c r="UQQ30" s="103"/>
      <c r="UQR30" s="103"/>
      <c r="UQS30" s="103"/>
      <c r="UQT30" s="103"/>
      <c r="UQU30" s="103"/>
      <c r="UQV30" s="103"/>
      <c r="UQW30" s="103"/>
      <c r="UQX30" s="103"/>
      <c r="UQY30" s="103"/>
      <c r="UQZ30" s="103"/>
      <c r="URA30" s="103"/>
      <c r="URB30" s="103"/>
      <c r="URC30" s="103"/>
      <c r="URD30" s="103"/>
      <c r="URE30" s="103"/>
      <c r="URF30" s="103"/>
      <c r="URG30" s="103"/>
      <c r="URH30" s="103"/>
      <c r="URI30" s="103"/>
      <c r="URJ30" s="103"/>
      <c r="URK30" s="103"/>
      <c r="URL30" s="103"/>
      <c r="URM30" s="103"/>
      <c r="URN30" s="103"/>
      <c r="URO30" s="103"/>
      <c r="URP30" s="103"/>
      <c r="URQ30" s="103"/>
      <c r="URR30" s="103"/>
      <c r="URS30" s="103"/>
      <c r="URT30" s="103"/>
      <c r="URU30" s="103"/>
      <c r="URV30" s="103"/>
      <c r="URW30" s="103"/>
      <c r="URX30" s="103"/>
      <c r="URY30" s="103"/>
      <c r="URZ30" s="103"/>
      <c r="USA30" s="103"/>
      <c r="USB30" s="103"/>
      <c r="USC30" s="103"/>
      <c r="USD30" s="103"/>
      <c r="USE30" s="103"/>
      <c r="USF30" s="103"/>
      <c r="USG30" s="103"/>
      <c r="USH30" s="103"/>
      <c r="USI30" s="103"/>
      <c r="USJ30" s="103"/>
      <c r="USK30" s="103"/>
      <c r="USL30" s="103"/>
      <c r="USM30" s="103"/>
      <c r="USN30" s="103"/>
      <c r="USO30" s="103"/>
      <c r="USP30" s="103"/>
      <c r="USQ30" s="103"/>
      <c r="USR30" s="103"/>
      <c r="USS30" s="103"/>
      <c r="UST30" s="103"/>
      <c r="USU30" s="103"/>
      <c r="USV30" s="103"/>
      <c r="USW30" s="103"/>
      <c r="USX30" s="103"/>
      <c r="USY30" s="103"/>
      <c r="USZ30" s="103"/>
      <c r="UTA30" s="103"/>
      <c r="UTB30" s="103"/>
      <c r="UTC30" s="103"/>
      <c r="UTD30" s="103"/>
      <c r="UTE30" s="103"/>
      <c r="UTF30" s="103"/>
      <c r="UTG30" s="103"/>
      <c r="UTH30" s="103"/>
      <c r="UTI30" s="103"/>
      <c r="UTJ30" s="103"/>
      <c r="UTK30" s="103"/>
      <c r="UTL30" s="103"/>
      <c r="UTM30" s="103"/>
      <c r="UTN30" s="103"/>
      <c r="UTO30" s="103"/>
      <c r="UTP30" s="103"/>
      <c r="UTQ30" s="103"/>
      <c r="UTR30" s="103"/>
      <c r="UTS30" s="103"/>
      <c r="UTT30" s="103"/>
      <c r="UTU30" s="103"/>
      <c r="UTV30" s="103"/>
      <c r="UTW30" s="103"/>
      <c r="UTX30" s="103"/>
      <c r="UTY30" s="103"/>
      <c r="UTZ30" s="103"/>
      <c r="UUA30" s="103"/>
      <c r="UUB30" s="103"/>
      <c r="UUC30" s="103"/>
      <c r="UUD30" s="103"/>
      <c r="UUE30" s="103"/>
      <c r="UUF30" s="103"/>
      <c r="UUG30" s="103"/>
      <c r="UUH30" s="103"/>
      <c r="UUI30" s="103"/>
      <c r="UUJ30" s="103"/>
      <c r="UUK30" s="103"/>
      <c r="UUL30" s="103"/>
      <c r="UUM30" s="103"/>
      <c r="UUN30" s="103"/>
      <c r="UUO30" s="103"/>
      <c r="UUP30" s="103"/>
      <c r="UUQ30" s="103"/>
      <c r="UUR30" s="103"/>
      <c r="UUS30" s="103"/>
      <c r="UUT30" s="103"/>
      <c r="UUU30" s="103"/>
      <c r="UUV30" s="103"/>
      <c r="UUW30" s="103"/>
      <c r="UUX30" s="103"/>
      <c r="UUY30" s="103"/>
      <c r="UUZ30" s="103"/>
      <c r="UVA30" s="103"/>
      <c r="UVB30" s="103"/>
      <c r="UVC30" s="103"/>
      <c r="UVD30" s="103"/>
      <c r="UVE30" s="103"/>
      <c r="UVF30" s="103"/>
      <c r="UVG30" s="103"/>
      <c r="UVH30" s="103"/>
      <c r="UVI30" s="103"/>
      <c r="UVJ30" s="103"/>
      <c r="UVK30" s="103"/>
      <c r="UVL30" s="103"/>
      <c r="UVM30" s="103"/>
      <c r="UVN30" s="103"/>
      <c r="UVO30" s="103"/>
      <c r="UVP30" s="103"/>
      <c r="UVQ30" s="103"/>
      <c r="UVR30" s="103"/>
      <c r="UVS30" s="103"/>
      <c r="UVT30" s="103"/>
      <c r="UVU30" s="103"/>
      <c r="UVV30" s="103"/>
      <c r="UVW30" s="103"/>
      <c r="UVX30" s="103"/>
      <c r="UVY30" s="103"/>
      <c r="UVZ30" s="103"/>
      <c r="UWA30" s="103"/>
      <c r="UWB30" s="103"/>
      <c r="UWC30" s="103"/>
      <c r="UWD30" s="103"/>
      <c r="UWE30" s="103"/>
      <c r="UWF30" s="103"/>
      <c r="UWG30" s="103"/>
      <c r="UWH30" s="103"/>
      <c r="UWI30" s="103"/>
      <c r="UWJ30" s="103"/>
      <c r="UWK30" s="103"/>
      <c r="UWL30" s="103"/>
      <c r="UWM30" s="103"/>
      <c r="UWN30" s="103"/>
      <c r="UWO30" s="103"/>
      <c r="UWP30" s="103"/>
      <c r="UWQ30" s="103"/>
      <c r="UWR30" s="103"/>
      <c r="UWS30" s="103"/>
      <c r="UWT30" s="103"/>
      <c r="UWU30" s="103"/>
      <c r="UWV30" s="103"/>
      <c r="UWW30" s="103"/>
      <c r="UWX30" s="103"/>
      <c r="UWY30" s="103"/>
      <c r="UWZ30" s="103"/>
      <c r="UXA30" s="103"/>
      <c r="UXB30" s="103"/>
      <c r="UXC30" s="103"/>
      <c r="UXD30" s="103"/>
      <c r="UXE30" s="103"/>
      <c r="UXF30" s="103"/>
      <c r="UXG30" s="103"/>
      <c r="UXH30" s="103"/>
      <c r="UXI30" s="103"/>
      <c r="UXJ30" s="103"/>
      <c r="UXK30" s="103"/>
      <c r="UXL30" s="103"/>
      <c r="UXM30" s="103"/>
      <c r="UXN30" s="103"/>
      <c r="UXO30" s="103"/>
      <c r="UXP30" s="103"/>
      <c r="UXQ30" s="103"/>
      <c r="UXR30" s="103"/>
      <c r="UXS30" s="103"/>
      <c r="UXT30" s="103"/>
      <c r="UXU30" s="103"/>
      <c r="UXV30" s="103"/>
      <c r="UXW30" s="103"/>
      <c r="UXX30" s="103"/>
      <c r="UXY30" s="103"/>
      <c r="UXZ30" s="103"/>
      <c r="UYA30" s="103"/>
      <c r="UYB30" s="103"/>
      <c r="UYC30" s="103"/>
      <c r="UYD30" s="103"/>
      <c r="UYE30" s="103"/>
      <c r="UYF30" s="103"/>
      <c r="UYG30" s="103"/>
      <c r="UYH30" s="103"/>
      <c r="UYI30" s="103"/>
      <c r="UYJ30" s="103"/>
      <c r="UYK30" s="103"/>
      <c r="UYL30" s="103"/>
      <c r="UYM30" s="103"/>
      <c r="UYN30" s="103"/>
      <c r="UYO30" s="103"/>
      <c r="UYP30" s="103"/>
      <c r="UYQ30" s="103"/>
      <c r="UYR30" s="103"/>
      <c r="UYS30" s="103"/>
      <c r="UYT30" s="103"/>
      <c r="UYU30" s="103"/>
      <c r="UYV30" s="103"/>
      <c r="UYW30" s="103"/>
      <c r="UYX30" s="103"/>
      <c r="UYY30" s="103"/>
      <c r="UYZ30" s="103"/>
      <c r="UZA30" s="103"/>
      <c r="UZB30" s="103"/>
      <c r="UZC30" s="103"/>
      <c r="UZD30" s="103"/>
      <c r="UZE30" s="103"/>
      <c r="UZF30" s="103"/>
      <c r="UZG30" s="103"/>
      <c r="UZH30" s="103"/>
      <c r="UZI30" s="103"/>
      <c r="UZJ30" s="103"/>
      <c r="UZK30" s="103"/>
      <c r="UZL30" s="103"/>
      <c r="UZM30" s="103"/>
      <c r="UZN30" s="103"/>
      <c r="UZO30" s="103"/>
      <c r="UZP30" s="103"/>
      <c r="UZQ30" s="103"/>
      <c r="UZR30" s="103"/>
      <c r="UZS30" s="103"/>
      <c r="UZT30" s="103"/>
      <c r="UZU30" s="103"/>
      <c r="UZV30" s="103"/>
      <c r="UZW30" s="103"/>
      <c r="UZX30" s="103"/>
      <c r="UZY30" s="103"/>
      <c r="UZZ30" s="103"/>
      <c r="VAA30" s="103"/>
      <c r="VAB30" s="103"/>
      <c r="VAC30" s="103"/>
      <c r="VAD30" s="103"/>
      <c r="VAE30" s="103"/>
      <c r="VAF30" s="103"/>
      <c r="VAG30" s="103"/>
      <c r="VAH30" s="103"/>
      <c r="VAI30" s="103"/>
      <c r="VAJ30" s="103"/>
      <c r="VAK30" s="103"/>
      <c r="VAL30" s="103"/>
      <c r="VAM30" s="103"/>
      <c r="VAN30" s="103"/>
      <c r="VAO30" s="103"/>
      <c r="VAP30" s="103"/>
      <c r="VAQ30" s="103"/>
      <c r="VAR30" s="103"/>
      <c r="VAS30" s="103"/>
      <c r="VAT30" s="103"/>
      <c r="VAU30" s="103"/>
      <c r="VAV30" s="103"/>
      <c r="VAW30" s="103"/>
      <c r="VAX30" s="103"/>
      <c r="VAY30" s="103"/>
      <c r="VAZ30" s="103"/>
      <c r="VBA30" s="103"/>
      <c r="VBB30" s="103"/>
      <c r="VBC30" s="103"/>
      <c r="VBD30" s="103"/>
      <c r="VBE30" s="103"/>
      <c r="VBF30" s="103"/>
      <c r="VBG30" s="103"/>
      <c r="VBH30" s="103"/>
      <c r="VBI30" s="103"/>
      <c r="VBJ30" s="103"/>
      <c r="VBK30" s="103"/>
      <c r="VBL30" s="103"/>
      <c r="VBM30" s="103"/>
      <c r="VBN30" s="103"/>
      <c r="VBO30" s="103"/>
      <c r="VBP30" s="103"/>
      <c r="VBQ30" s="103"/>
      <c r="VBR30" s="103"/>
      <c r="VBS30" s="103"/>
      <c r="VBT30" s="103"/>
      <c r="VBU30" s="103"/>
      <c r="VBV30" s="103"/>
      <c r="VBW30" s="103"/>
      <c r="VBX30" s="103"/>
      <c r="VBY30" s="103"/>
      <c r="VBZ30" s="103"/>
      <c r="VCA30" s="103"/>
      <c r="VCB30" s="103"/>
      <c r="VCC30" s="103"/>
      <c r="VCD30" s="103"/>
      <c r="VCE30" s="103"/>
      <c r="VCF30" s="103"/>
      <c r="VCG30" s="103"/>
      <c r="VCH30" s="103"/>
      <c r="VCI30" s="103"/>
      <c r="VCJ30" s="103"/>
      <c r="VCK30" s="103"/>
      <c r="VCL30" s="103"/>
      <c r="VCM30" s="103"/>
      <c r="VCN30" s="103"/>
      <c r="VCO30" s="103"/>
      <c r="VCP30" s="103"/>
      <c r="VCQ30" s="103"/>
      <c r="VCR30" s="103"/>
      <c r="VCS30" s="103"/>
      <c r="VCT30" s="103"/>
      <c r="VCU30" s="103"/>
      <c r="VCV30" s="103"/>
      <c r="VCW30" s="103"/>
      <c r="VCX30" s="103"/>
      <c r="VCY30" s="103"/>
      <c r="VCZ30" s="103"/>
      <c r="VDA30" s="103"/>
      <c r="VDB30" s="103"/>
      <c r="VDC30" s="103"/>
      <c r="VDD30" s="103"/>
      <c r="VDE30" s="103"/>
      <c r="VDF30" s="103"/>
      <c r="VDG30" s="103"/>
      <c r="VDH30" s="103"/>
      <c r="VDI30" s="103"/>
      <c r="VDJ30" s="103"/>
      <c r="VDK30" s="103"/>
      <c r="VDL30" s="103"/>
      <c r="VDM30" s="103"/>
      <c r="VDN30" s="103"/>
      <c r="VDO30" s="103"/>
      <c r="VDP30" s="103"/>
      <c r="VDQ30" s="103"/>
      <c r="VDR30" s="103"/>
      <c r="VDS30" s="103"/>
      <c r="VDT30" s="103"/>
      <c r="VDU30" s="103"/>
      <c r="VDV30" s="103"/>
      <c r="VDW30" s="103"/>
      <c r="VDX30" s="103"/>
      <c r="VDY30" s="103"/>
      <c r="VDZ30" s="103"/>
      <c r="VEA30" s="103"/>
      <c r="VEB30" s="103"/>
      <c r="VEC30" s="103"/>
      <c r="VED30" s="103"/>
      <c r="VEE30" s="103"/>
      <c r="VEF30" s="103"/>
      <c r="VEG30" s="103"/>
      <c r="VEH30" s="103"/>
      <c r="VEI30" s="103"/>
      <c r="VEJ30" s="103"/>
      <c r="VEK30" s="103"/>
      <c r="VEL30" s="103"/>
      <c r="VEM30" s="103"/>
      <c r="VEN30" s="103"/>
      <c r="VEO30" s="103"/>
      <c r="VEP30" s="103"/>
      <c r="VEQ30" s="103"/>
      <c r="VER30" s="103"/>
      <c r="VES30" s="103"/>
      <c r="VET30" s="103"/>
      <c r="VEU30" s="103"/>
      <c r="VEV30" s="103"/>
      <c r="VEW30" s="103"/>
      <c r="VEX30" s="103"/>
      <c r="VEY30" s="103"/>
      <c r="VEZ30" s="103"/>
      <c r="VFA30" s="103"/>
      <c r="VFB30" s="103"/>
      <c r="VFC30" s="103"/>
      <c r="VFD30" s="103"/>
      <c r="VFE30" s="103"/>
      <c r="VFF30" s="103"/>
      <c r="VFG30" s="103"/>
      <c r="VFH30" s="103"/>
      <c r="VFI30" s="103"/>
      <c r="VFJ30" s="103"/>
      <c r="VFK30" s="103"/>
      <c r="VFL30" s="103"/>
      <c r="VFM30" s="103"/>
      <c r="VFN30" s="103"/>
      <c r="VFO30" s="103"/>
      <c r="VFP30" s="103"/>
      <c r="VFQ30" s="103"/>
      <c r="VFR30" s="103"/>
      <c r="VFS30" s="103"/>
      <c r="VFT30" s="103"/>
      <c r="VFU30" s="103"/>
      <c r="VFV30" s="103"/>
      <c r="VFW30" s="103"/>
      <c r="VFX30" s="103"/>
      <c r="VFY30" s="103"/>
      <c r="VFZ30" s="103"/>
      <c r="VGA30" s="103"/>
      <c r="VGB30" s="103"/>
      <c r="VGC30" s="103"/>
      <c r="VGD30" s="103"/>
      <c r="VGE30" s="103"/>
      <c r="VGF30" s="103"/>
      <c r="VGG30" s="103"/>
      <c r="VGH30" s="103"/>
      <c r="VGI30" s="103"/>
      <c r="VGJ30" s="103"/>
      <c r="VGK30" s="103"/>
      <c r="VGL30" s="103"/>
      <c r="VGM30" s="103"/>
      <c r="VGN30" s="103"/>
      <c r="VGO30" s="103"/>
      <c r="VGP30" s="103"/>
      <c r="VGQ30" s="103"/>
      <c r="VGR30" s="103"/>
      <c r="VGS30" s="103"/>
      <c r="VGT30" s="103"/>
      <c r="VGU30" s="103"/>
      <c r="VGV30" s="103"/>
      <c r="VGW30" s="103"/>
      <c r="VGX30" s="103"/>
      <c r="VGY30" s="103"/>
      <c r="VGZ30" s="103"/>
      <c r="VHA30" s="103"/>
      <c r="VHB30" s="103"/>
      <c r="VHC30" s="103"/>
      <c r="VHD30" s="103"/>
      <c r="VHE30" s="103"/>
      <c r="VHF30" s="103"/>
      <c r="VHG30" s="103"/>
      <c r="VHH30" s="103"/>
      <c r="VHI30" s="103"/>
      <c r="VHJ30" s="103"/>
      <c r="VHK30" s="103"/>
      <c r="VHL30" s="103"/>
      <c r="VHM30" s="103"/>
      <c r="VHN30" s="103"/>
      <c r="VHO30" s="103"/>
      <c r="VHP30" s="103"/>
      <c r="VHQ30" s="103"/>
      <c r="VHR30" s="103"/>
      <c r="VHS30" s="103"/>
      <c r="VHT30" s="103"/>
      <c r="VHU30" s="103"/>
      <c r="VHV30" s="103"/>
      <c r="VHW30" s="103"/>
      <c r="VHX30" s="103"/>
      <c r="VHY30" s="103"/>
      <c r="VHZ30" s="103"/>
      <c r="VIA30" s="103"/>
      <c r="VIB30" s="103"/>
      <c r="VIC30" s="103"/>
      <c r="VID30" s="103"/>
      <c r="VIE30" s="103"/>
      <c r="VIF30" s="103"/>
      <c r="VIG30" s="103"/>
      <c r="VIH30" s="103"/>
      <c r="VII30" s="103"/>
      <c r="VIJ30" s="103"/>
      <c r="VIK30" s="103"/>
      <c r="VIL30" s="103"/>
      <c r="VIM30" s="103"/>
      <c r="VIN30" s="103"/>
      <c r="VIO30" s="103"/>
      <c r="VIP30" s="103"/>
      <c r="VIQ30" s="103"/>
      <c r="VIR30" s="103"/>
      <c r="VIS30" s="103"/>
      <c r="VIT30" s="103"/>
      <c r="VIU30" s="103"/>
      <c r="VIV30" s="103"/>
      <c r="VIW30" s="103"/>
      <c r="VIX30" s="103"/>
      <c r="VIY30" s="103"/>
      <c r="VIZ30" s="103"/>
      <c r="VJA30" s="103"/>
      <c r="VJB30" s="103"/>
      <c r="VJC30" s="103"/>
      <c r="VJD30" s="103"/>
      <c r="VJE30" s="103"/>
      <c r="VJF30" s="103"/>
      <c r="VJG30" s="103"/>
      <c r="VJH30" s="103"/>
      <c r="VJI30" s="103"/>
      <c r="VJJ30" s="103"/>
      <c r="VJK30" s="103"/>
      <c r="VJL30" s="103"/>
      <c r="VJM30" s="103"/>
      <c r="VJN30" s="103"/>
      <c r="VJO30" s="103"/>
      <c r="VJP30" s="103"/>
      <c r="VJQ30" s="103"/>
      <c r="VJR30" s="103"/>
      <c r="VJS30" s="103"/>
      <c r="VJT30" s="103"/>
      <c r="VJU30" s="103"/>
      <c r="VJV30" s="103"/>
      <c r="VJW30" s="103"/>
      <c r="VJX30" s="103"/>
      <c r="VJY30" s="103"/>
      <c r="VJZ30" s="103"/>
      <c r="VKA30" s="103"/>
      <c r="VKB30" s="103"/>
      <c r="VKC30" s="103"/>
      <c r="VKD30" s="103"/>
      <c r="VKE30" s="103"/>
      <c r="VKF30" s="103"/>
      <c r="VKG30" s="103"/>
      <c r="VKH30" s="103"/>
      <c r="VKI30" s="103"/>
      <c r="VKJ30" s="103"/>
      <c r="VKK30" s="103"/>
      <c r="VKL30" s="103"/>
      <c r="VKM30" s="103"/>
      <c r="VKN30" s="103"/>
      <c r="VKO30" s="103"/>
      <c r="VKP30" s="103"/>
      <c r="VKQ30" s="103"/>
      <c r="VKR30" s="103"/>
      <c r="VKS30" s="103"/>
      <c r="VKT30" s="103"/>
      <c r="VKU30" s="103"/>
      <c r="VKV30" s="103"/>
      <c r="VKW30" s="103"/>
      <c r="VKX30" s="103"/>
      <c r="VKY30" s="103"/>
      <c r="VKZ30" s="103"/>
      <c r="VLA30" s="103"/>
      <c r="VLB30" s="103"/>
      <c r="VLC30" s="103"/>
      <c r="VLD30" s="103"/>
      <c r="VLE30" s="103"/>
      <c r="VLF30" s="103"/>
      <c r="VLG30" s="103"/>
      <c r="VLH30" s="103"/>
      <c r="VLI30" s="103"/>
      <c r="VLJ30" s="103"/>
      <c r="VLK30" s="103"/>
      <c r="VLL30" s="103"/>
      <c r="VLM30" s="103"/>
      <c r="VLN30" s="103"/>
      <c r="VLO30" s="103"/>
      <c r="VLP30" s="103"/>
      <c r="VLQ30" s="103"/>
      <c r="VLR30" s="103"/>
      <c r="VLS30" s="103"/>
      <c r="VLT30" s="103"/>
      <c r="VLU30" s="103"/>
      <c r="VLV30" s="103"/>
      <c r="VLW30" s="103"/>
      <c r="VLX30" s="103"/>
      <c r="VLY30" s="103"/>
      <c r="VLZ30" s="103"/>
      <c r="VMA30" s="103"/>
      <c r="VMB30" s="103"/>
      <c r="VMC30" s="103"/>
      <c r="VMD30" s="103"/>
      <c r="VME30" s="103"/>
      <c r="VMF30" s="103"/>
      <c r="VMG30" s="103"/>
      <c r="VMH30" s="103"/>
      <c r="VMI30" s="103"/>
      <c r="VMJ30" s="103"/>
      <c r="VMK30" s="103"/>
      <c r="VML30" s="103"/>
      <c r="VMM30" s="103"/>
      <c r="VMN30" s="103"/>
      <c r="VMO30" s="103"/>
      <c r="VMP30" s="103"/>
      <c r="VMQ30" s="103"/>
      <c r="VMR30" s="103"/>
      <c r="VMS30" s="103"/>
      <c r="VMT30" s="103"/>
      <c r="VMU30" s="103"/>
      <c r="VMV30" s="103"/>
      <c r="VMW30" s="103"/>
      <c r="VMX30" s="103"/>
      <c r="VMY30" s="103"/>
      <c r="VMZ30" s="103"/>
      <c r="VNA30" s="103"/>
      <c r="VNB30" s="103"/>
      <c r="VNC30" s="103"/>
      <c r="VND30" s="103"/>
      <c r="VNE30" s="103"/>
      <c r="VNF30" s="103"/>
      <c r="VNG30" s="103"/>
      <c r="VNH30" s="103"/>
      <c r="VNI30" s="103"/>
      <c r="VNJ30" s="103"/>
      <c r="VNK30" s="103"/>
      <c r="VNL30" s="103"/>
      <c r="VNM30" s="103"/>
      <c r="VNN30" s="103"/>
      <c r="VNO30" s="103"/>
      <c r="VNP30" s="103"/>
      <c r="VNQ30" s="103"/>
      <c r="VNR30" s="103"/>
      <c r="VNS30" s="103"/>
      <c r="VNT30" s="103"/>
      <c r="VNU30" s="103"/>
      <c r="VNV30" s="103"/>
      <c r="VNW30" s="103"/>
      <c r="VNX30" s="103"/>
      <c r="VNY30" s="103"/>
      <c r="VNZ30" s="103"/>
      <c r="VOA30" s="103"/>
      <c r="VOB30" s="103"/>
      <c r="VOC30" s="103"/>
      <c r="VOD30" s="103"/>
      <c r="VOE30" s="103"/>
      <c r="VOF30" s="103"/>
      <c r="VOG30" s="103"/>
      <c r="VOH30" s="103"/>
      <c r="VOI30" s="103"/>
      <c r="VOJ30" s="103"/>
      <c r="VOK30" s="103"/>
      <c r="VOL30" s="103"/>
      <c r="VOM30" s="103"/>
      <c r="VON30" s="103"/>
      <c r="VOO30" s="103"/>
      <c r="VOP30" s="103"/>
      <c r="VOQ30" s="103"/>
      <c r="VOR30" s="103"/>
      <c r="VOS30" s="103"/>
      <c r="VOT30" s="103"/>
      <c r="VOU30" s="103"/>
      <c r="VOV30" s="103"/>
      <c r="VOW30" s="103"/>
      <c r="VOX30" s="103"/>
      <c r="VOY30" s="103"/>
      <c r="VOZ30" s="103"/>
      <c r="VPA30" s="103"/>
      <c r="VPB30" s="103"/>
      <c r="VPC30" s="103"/>
      <c r="VPD30" s="103"/>
      <c r="VPE30" s="103"/>
      <c r="VPF30" s="103"/>
      <c r="VPG30" s="103"/>
      <c r="VPH30" s="103"/>
      <c r="VPI30" s="103"/>
      <c r="VPJ30" s="103"/>
      <c r="VPK30" s="103"/>
      <c r="VPL30" s="103"/>
      <c r="VPM30" s="103"/>
      <c r="VPN30" s="103"/>
      <c r="VPO30" s="103"/>
      <c r="VPP30" s="103"/>
      <c r="VPQ30" s="103"/>
      <c r="VPR30" s="103"/>
      <c r="VPS30" s="103"/>
      <c r="VPT30" s="103"/>
      <c r="VPU30" s="103"/>
      <c r="VPV30" s="103"/>
      <c r="VPW30" s="103"/>
      <c r="VPX30" s="103"/>
      <c r="VPY30" s="103"/>
      <c r="VPZ30" s="103"/>
      <c r="VQA30" s="103"/>
      <c r="VQB30" s="103"/>
      <c r="VQC30" s="103"/>
      <c r="VQD30" s="103"/>
      <c r="VQE30" s="103"/>
      <c r="VQF30" s="103"/>
      <c r="VQG30" s="103"/>
      <c r="VQH30" s="103"/>
      <c r="VQI30" s="103"/>
      <c r="VQJ30" s="103"/>
      <c r="VQK30" s="103"/>
      <c r="VQL30" s="103"/>
      <c r="VQM30" s="103"/>
      <c r="VQN30" s="103"/>
      <c r="VQO30" s="103"/>
      <c r="VQP30" s="103"/>
      <c r="VQQ30" s="103"/>
      <c r="VQR30" s="103"/>
      <c r="VQS30" s="103"/>
      <c r="VQT30" s="103"/>
      <c r="VQU30" s="103"/>
      <c r="VQV30" s="103"/>
      <c r="VQW30" s="103"/>
      <c r="VQX30" s="103"/>
      <c r="VQY30" s="103"/>
      <c r="VQZ30" s="103"/>
      <c r="VRA30" s="103"/>
      <c r="VRB30" s="103"/>
      <c r="VRC30" s="103"/>
      <c r="VRD30" s="103"/>
      <c r="VRE30" s="103"/>
      <c r="VRF30" s="103"/>
      <c r="VRG30" s="103"/>
      <c r="VRH30" s="103"/>
      <c r="VRI30" s="103"/>
      <c r="VRJ30" s="103"/>
      <c r="VRK30" s="103"/>
      <c r="VRL30" s="103"/>
      <c r="VRM30" s="103"/>
      <c r="VRN30" s="103"/>
      <c r="VRO30" s="103"/>
      <c r="VRP30" s="103"/>
      <c r="VRQ30" s="103"/>
      <c r="VRR30" s="103"/>
      <c r="VRS30" s="103"/>
      <c r="VRT30" s="103"/>
      <c r="VRU30" s="103"/>
      <c r="VRV30" s="103"/>
      <c r="VRW30" s="103"/>
      <c r="VRX30" s="103"/>
      <c r="VRY30" s="103"/>
      <c r="VRZ30" s="103"/>
      <c r="VSA30" s="103"/>
      <c r="VSB30" s="103"/>
      <c r="VSC30" s="103"/>
      <c r="VSD30" s="103"/>
      <c r="VSE30" s="103"/>
      <c r="VSF30" s="103"/>
      <c r="VSG30" s="103"/>
      <c r="VSH30" s="103"/>
      <c r="VSI30" s="103"/>
      <c r="VSJ30" s="103"/>
      <c r="VSK30" s="103"/>
      <c r="VSL30" s="103"/>
      <c r="VSM30" s="103"/>
      <c r="VSN30" s="103"/>
      <c r="VSO30" s="103"/>
      <c r="VSP30" s="103"/>
      <c r="VSQ30" s="103"/>
      <c r="VSR30" s="103"/>
      <c r="VSS30" s="103"/>
      <c r="VST30" s="103"/>
      <c r="VSU30" s="103"/>
      <c r="VSV30" s="103"/>
      <c r="VSW30" s="103"/>
      <c r="VSX30" s="103"/>
      <c r="VSY30" s="103"/>
      <c r="VSZ30" s="103"/>
      <c r="VTA30" s="103"/>
      <c r="VTB30" s="103"/>
      <c r="VTC30" s="103"/>
      <c r="VTD30" s="103"/>
      <c r="VTE30" s="103"/>
      <c r="VTF30" s="103"/>
      <c r="VTG30" s="103"/>
      <c r="VTH30" s="103"/>
      <c r="VTI30" s="103"/>
      <c r="VTJ30" s="103"/>
      <c r="VTK30" s="103"/>
      <c r="VTL30" s="103"/>
      <c r="VTM30" s="103"/>
      <c r="VTN30" s="103"/>
      <c r="VTO30" s="103"/>
      <c r="VTP30" s="103"/>
      <c r="VTQ30" s="103"/>
      <c r="VTR30" s="103"/>
      <c r="VTS30" s="103"/>
      <c r="VTT30" s="103"/>
      <c r="VTU30" s="103"/>
      <c r="VTV30" s="103"/>
      <c r="VTW30" s="103"/>
      <c r="VTX30" s="103"/>
      <c r="VTY30" s="103"/>
      <c r="VTZ30" s="103"/>
      <c r="VUA30" s="103"/>
      <c r="VUB30" s="103"/>
      <c r="VUC30" s="103"/>
      <c r="VUD30" s="103"/>
      <c r="VUE30" s="103"/>
      <c r="VUF30" s="103"/>
      <c r="VUG30" s="103"/>
      <c r="VUH30" s="103"/>
      <c r="VUI30" s="103"/>
      <c r="VUJ30" s="103"/>
      <c r="VUK30" s="103"/>
      <c r="VUL30" s="103"/>
      <c r="VUM30" s="103"/>
      <c r="VUN30" s="103"/>
      <c r="VUO30" s="103"/>
      <c r="VUP30" s="103"/>
      <c r="VUQ30" s="103"/>
      <c r="VUR30" s="103"/>
      <c r="VUS30" s="103"/>
      <c r="VUT30" s="103"/>
      <c r="VUU30" s="103"/>
      <c r="VUV30" s="103"/>
      <c r="VUW30" s="103"/>
      <c r="VUX30" s="103"/>
      <c r="VUY30" s="103"/>
      <c r="VUZ30" s="103"/>
      <c r="VVA30" s="103"/>
      <c r="VVB30" s="103"/>
      <c r="VVC30" s="103"/>
      <c r="VVD30" s="103"/>
      <c r="VVE30" s="103"/>
      <c r="VVF30" s="103"/>
      <c r="VVG30" s="103"/>
      <c r="VVH30" s="103"/>
      <c r="VVI30" s="103"/>
      <c r="VVJ30" s="103"/>
      <c r="VVK30" s="103"/>
      <c r="VVL30" s="103"/>
      <c r="VVM30" s="103"/>
      <c r="VVN30" s="103"/>
      <c r="VVO30" s="103"/>
      <c r="VVP30" s="103"/>
      <c r="VVQ30" s="103"/>
      <c r="VVR30" s="103"/>
      <c r="VVS30" s="103"/>
      <c r="VVT30" s="103"/>
      <c r="VVU30" s="103"/>
      <c r="VVV30" s="103"/>
      <c r="VVW30" s="103"/>
      <c r="VVX30" s="103"/>
      <c r="VVY30" s="103"/>
      <c r="VVZ30" s="103"/>
      <c r="VWA30" s="103"/>
      <c r="VWB30" s="103"/>
      <c r="VWC30" s="103"/>
      <c r="VWD30" s="103"/>
      <c r="VWE30" s="103"/>
      <c r="VWF30" s="103"/>
      <c r="VWG30" s="103"/>
      <c r="VWH30" s="103"/>
      <c r="VWI30" s="103"/>
      <c r="VWJ30" s="103"/>
      <c r="VWK30" s="103"/>
      <c r="VWL30" s="103"/>
      <c r="VWM30" s="103"/>
      <c r="VWN30" s="103"/>
      <c r="VWO30" s="103"/>
      <c r="VWP30" s="103"/>
      <c r="VWQ30" s="103"/>
      <c r="VWR30" s="103"/>
      <c r="VWS30" s="103"/>
      <c r="VWT30" s="103"/>
      <c r="VWU30" s="103"/>
      <c r="VWV30" s="103"/>
      <c r="VWW30" s="103"/>
      <c r="VWX30" s="103"/>
      <c r="VWY30" s="103"/>
      <c r="VWZ30" s="103"/>
      <c r="VXA30" s="103"/>
      <c r="VXB30" s="103"/>
      <c r="VXC30" s="103"/>
      <c r="VXD30" s="103"/>
      <c r="VXE30" s="103"/>
      <c r="VXF30" s="103"/>
      <c r="VXG30" s="103"/>
      <c r="VXH30" s="103"/>
      <c r="VXI30" s="103"/>
      <c r="VXJ30" s="103"/>
      <c r="VXK30" s="103"/>
      <c r="VXL30" s="103"/>
      <c r="VXM30" s="103"/>
      <c r="VXN30" s="103"/>
      <c r="VXO30" s="103"/>
      <c r="VXP30" s="103"/>
      <c r="VXQ30" s="103"/>
      <c r="VXR30" s="103"/>
      <c r="VXS30" s="103"/>
      <c r="VXT30" s="103"/>
      <c r="VXU30" s="103"/>
      <c r="VXV30" s="103"/>
      <c r="VXW30" s="103"/>
      <c r="VXX30" s="103"/>
      <c r="VXY30" s="103"/>
      <c r="VXZ30" s="103"/>
      <c r="VYA30" s="103"/>
      <c r="VYB30" s="103"/>
      <c r="VYC30" s="103"/>
      <c r="VYD30" s="103"/>
      <c r="VYE30" s="103"/>
      <c r="VYF30" s="103"/>
      <c r="VYG30" s="103"/>
      <c r="VYH30" s="103"/>
      <c r="VYI30" s="103"/>
      <c r="VYJ30" s="103"/>
      <c r="VYK30" s="103"/>
      <c r="VYL30" s="103"/>
      <c r="VYM30" s="103"/>
      <c r="VYN30" s="103"/>
      <c r="VYO30" s="103"/>
      <c r="VYP30" s="103"/>
      <c r="VYQ30" s="103"/>
      <c r="VYR30" s="103"/>
      <c r="VYS30" s="103"/>
      <c r="VYT30" s="103"/>
      <c r="VYU30" s="103"/>
      <c r="VYV30" s="103"/>
      <c r="VYW30" s="103"/>
      <c r="VYX30" s="103"/>
      <c r="VYY30" s="103"/>
      <c r="VYZ30" s="103"/>
      <c r="VZA30" s="103"/>
      <c r="VZB30" s="103"/>
      <c r="VZC30" s="103"/>
      <c r="VZD30" s="103"/>
      <c r="VZE30" s="103"/>
      <c r="VZF30" s="103"/>
      <c r="VZG30" s="103"/>
      <c r="VZH30" s="103"/>
      <c r="VZI30" s="103"/>
      <c r="VZJ30" s="103"/>
      <c r="VZK30" s="103"/>
      <c r="VZL30" s="103"/>
      <c r="VZM30" s="103"/>
      <c r="VZN30" s="103"/>
      <c r="VZO30" s="103"/>
      <c r="VZP30" s="103"/>
      <c r="VZQ30" s="103"/>
      <c r="VZR30" s="103"/>
      <c r="VZS30" s="103"/>
      <c r="VZT30" s="103"/>
      <c r="VZU30" s="103"/>
      <c r="VZV30" s="103"/>
      <c r="VZW30" s="103"/>
      <c r="VZX30" s="103"/>
      <c r="VZY30" s="103"/>
      <c r="VZZ30" s="103"/>
      <c r="WAA30" s="103"/>
      <c r="WAB30" s="103"/>
      <c r="WAC30" s="103"/>
      <c r="WAD30" s="103"/>
      <c r="WAE30" s="103"/>
      <c r="WAF30" s="103"/>
      <c r="WAG30" s="103"/>
      <c r="WAH30" s="103"/>
      <c r="WAI30" s="103"/>
      <c r="WAJ30" s="103"/>
      <c r="WAK30" s="103"/>
      <c r="WAL30" s="103"/>
      <c r="WAM30" s="103"/>
      <c r="WAN30" s="103"/>
      <c r="WAO30" s="103"/>
      <c r="WAP30" s="103"/>
      <c r="WAQ30" s="103"/>
      <c r="WAR30" s="103"/>
      <c r="WAS30" s="103"/>
      <c r="WAT30" s="103"/>
      <c r="WAU30" s="103"/>
      <c r="WAV30" s="103"/>
      <c r="WAW30" s="103"/>
      <c r="WAX30" s="103"/>
      <c r="WAY30" s="103"/>
      <c r="WAZ30" s="103"/>
      <c r="WBA30" s="103"/>
      <c r="WBB30" s="103"/>
      <c r="WBC30" s="103"/>
      <c r="WBD30" s="103"/>
      <c r="WBE30" s="103"/>
      <c r="WBF30" s="103"/>
      <c r="WBG30" s="103"/>
      <c r="WBH30" s="103"/>
      <c r="WBI30" s="103"/>
      <c r="WBJ30" s="103"/>
      <c r="WBK30" s="103"/>
      <c r="WBL30" s="103"/>
      <c r="WBM30" s="103"/>
      <c r="WBN30" s="103"/>
      <c r="WBO30" s="103"/>
      <c r="WBP30" s="103"/>
      <c r="WBQ30" s="103"/>
      <c r="WBR30" s="103"/>
      <c r="WBS30" s="103"/>
      <c r="WBT30" s="103"/>
      <c r="WBU30" s="103"/>
      <c r="WBV30" s="103"/>
      <c r="WBW30" s="103"/>
      <c r="WBX30" s="103"/>
      <c r="WBY30" s="103"/>
      <c r="WBZ30" s="103"/>
      <c r="WCA30" s="103"/>
      <c r="WCB30" s="103"/>
      <c r="WCC30" s="103"/>
      <c r="WCD30" s="103"/>
      <c r="WCE30" s="103"/>
      <c r="WCF30" s="103"/>
      <c r="WCG30" s="103"/>
      <c r="WCH30" s="103"/>
      <c r="WCI30" s="103"/>
      <c r="WCJ30" s="103"/>
      <c r="WCK30" s="103"/>
      <c r="WCL30" s="103"/>
      <c r="WCM30" s="103"/>
      <c r="WCN30" s="103"/>
      <c r="WCO30" s="103"/>
      <c r="WCP30" s="103"/>
      <c r="WCQ30" s="103"/>
      <c r="WCR30" s="103"/>
      <c r="WCS30" s="103"/>
      <c r="WCT30" s="103"/>
      <c r="WCU30" s="103"/>
      <c r="WCV30" s="103"/>
      <c r="WCW30" s="103"/>
      <c r="WCX30" s="103"/>
      <c r="WCY30" s="103"/>
      <c r="WCZ30" s="103"/>
      <c r="WDA30" s="103"/>
      <c r="WDB30" s="103"/>
      <c r="WDC30" s="103"/>
      <c r="WDD30" s="103"/>
      <c r="WDE30" s="103"/>
      <c r="WDF30" s="103"/>
      <c r="WDG30" s="103"/>
      <c r="WDH30" s="103"/>
      <c r="WDI30" s="103"/>
      <c r="WDJ30" s="103"/>
      <c r="WDK30" s="103"/>
      <c r="WDL30" s="103"/>
      <c r="WDM30" s="103"/>
      <c r="WDN30" s="103"/>
      <c r="WDO30" s="103"/>
      <c r="WDP30" s="103"/>
      <c r="WDQ30" s="103"/>
      <c r="WDR30" s="103"/>
      <c r="WDS30" s="103"/>
      <c r="WDT30" s="103"/>
      <c r="WDU30" s="103"/>
      <c r="WDV30" s="103"/>
      <c r="WDW30" s="103"/>
      <c r="WDX30" s="103"/>
      <c r="WDY30" s="103"/>
      <c r="WDZ30" s="103"/>
      <c r="WEA30" s="103"/>
      <c r="WEB30" s="103"/>
      <c r="WEC30" s="103"/>
      <c r="WED30" s="103"/>
      <c r="WEE30" s="103"/>
      <c r="WEF30" s="103"/>
      <c r="WEG30" s="103"/>
      <c r="WEH30" s="103"/>
      <c r="WEI30" s="103"/>
      <c r="WEJ30" s="103"/>
      <c r="WEK30" s="103"/>
      <c r="WEL30" s="103"/>
      <c r="WEM30" s="103"/>
      <c r="WEN30" s="103"/>
      <c r="WEO30" s="103"/>
      <c r="WEP30" s="103"/>
      <c r="WEQ30" s="103"/>
      <c r="WER30" s="103"/>
      <c r="WES30" s="103"/>
      <c r="WET30" s="103"/>
      <c r="WEU30" s="103"/>
      <c r="WEV30" s="103"/>
      <c r="WEW30" s="103"/>
      <c r="WEX30" s="103"/>
      <c r="WEY30" s="103"/>
      <c r="WEZ30" s="103"/>
      <c r="WFA30" s="103"/>
      <c r="WFB30" s="103"/>
      <c r="WFC30" s="103"/>
      <c r="WFD30" s="103"/>
      <c r="WFE30" s="103"/>
      <c r="WFF30" s="103"/>
      <c r="WFG30" s="103"/>
      <c r="WFH30" s="103"/>
      <c r="WFI30" s="103"/>
      <c r="WFJ30" s="103"/>
      <c r="WFK30" s="103"/>
      <c r="WFL30" s="103"/>
      <c r="WFM30" s="103"/>
      <c r="WFN30" s="103"/>
      <c r="WFO30" s="103"/>
      <c r="WFP30" s="103"/>
      <c r="WFQ30" s="103"/>
      <c r="WFR30" s="103"/>
      <c r="WFS30" s="103"/>
      <c r="WFT30" s="103"/>
      <c r="WFU30" s="103"/>
      <c r="WFV30" s="103"/>
      <c r="WFW30" s="103"/>
      <c r="WFX30" s="103"/>
      <c r="WFY30" s="103"/>
      <c r="WFZ30" s="103"/>
      <c r="WGA30" s="103"/>
      <c r="WGB30" s="103"/>
      <c r="WGC30" s="103"/>
      <c r="WGD30" s="103"/>
      <c r="WGE30" s="103"/>
      <c r="WGF30" s="103"/>
      <c r="WGG30" s="103"/>
      <c r="WGH30" s="103"/>
      <c r="WGI30" s="103"/>
      <c r="WGJ30" s="103"/>
      <c r="WGK30" s="103"/>
      <c r="WGL30" s="103"/>
      <c r="WGM30" s="103"/>
      <c r="WGN30" s="103"/>
      <c r="WGO30" s="103"/>
      <c r="WGP30" s="103"/>
      <c r="WGQ30" s="103"/>
      <c r="WGR30" s="103"/>
      <c r="WGS30" s="103"/>
      <c r="WGT30" s="103"/>
      <c r="WGU30" s="103"/>
      <c r="WGV30" s="103"/>
      <c r="WGW30" s="103"/>
      <c r="WGX30" s="103"/>
      <c r="WGY30" s="103"/>
      <c r="WGZ30" s="103"/>
      <c r="WHA30" s="103"/>
      <c r="WHB30" s="103"/>
      <c r="WHC30" s="103"/>
      <c r="WHD30" s="103"/>
      <c r="WHE30" s="103"/>
      <c r="WHF30" s="103"/>
      <c r="WHG30" s="103"/>
      <c r="WHH30" s="103"/>
      <c r="WHI30" s="103"/>
      <c r="WHJ30" s="103"/>
      <c r="WHK30" s="103"/>
      <c r="WHL30" s="103"/>
      <c r="WHM30" s="103"/>
      <c r="WHN30" s="103"/>
      <c r="WHO30" s="103"/>
      <c r="WHP30" s="103"/>
      <c r="WHQ30" s="103"/>
      <c r="WHR30" s="103"/>
      <c r="WHS30" s="103"/>
      <c r="WHT30" s="103"/>
      <c r="WHU30" s="103"/>
      <c r="WHV30" s="103"/>
      <c r="WHW30" s="103"/>
      <c r="WHX30" s="103"/>
      <c r="WHY30" s="103"/>
      <c r="WHZ30" s="103"/>
      <c r="WIA30" s="103"/>
      <c r="WIB30" s="103"/>
      <c r="WIC30" s="103"/>
      <c r="WID30" s="103"/>
      <c r="WIE30" s="103"/>
      <c r="WIF30" s="103"/>
      <c r="WIG30" s="103"/>
      <c r="WIH30" s="103"/>
      <c r="WII30" s="103"/>
      <c r="WIJ30" s="103"/>
      <c r="WIK30" s="103"/>
      <c r="WIL30" s="103"/>
      <c r="WIM30" s="103"/>
      <c r="WIN30" s="103"/>
      <c r="WIO30" s="103"/>
      <c r="WIP30" s="103"/>
      <c r="WIQ30" s="103"/>
      <c r="WIR30" s="103"/>
      <c r="WIS30" s="103"/>
      <c r="WIT30" s="103"/>
      <c r="WIU30" s="103"/>
      <c r="WIV30" s="103"/>
      <c r="WIW30" s="103"/>
      <c r="WIX30" s="103"/>
      <c r="WIY30" s="103"/>
      <c r="WIZ30" s="103"/>
      <c r="WJA30" s="103"/>
      <c r="WJB30" s="103"/>
      <c r="WJC30" s="103"/>
      <c r="WJD30" s="103"/>
      <c r="WJE30" s="103"/>
      <c r="WJF30" s="103"/>
      <c r="WJG30" s="103"/>
      <c r="WJH30" s="103"/>
      <c r="WJI30" s="103"/>
      <c r="WJJ30" s="103"/>
      <c r="WJK30" s="103"/>
      <c r="WJL30" s="103"/>
      <c r="WJM30" s="103"/>
      <c r="WJN30" s="103"/>
      <c r="WJO30" s="103"/>
      <c r="WJP30" s="103"/>
      <c r="WJQ30" s="103"/>
      <c r="WJR30" s="103"/>
      <c r="WJS30" s="103"/>
      <c r="WJT30" s="103"/>
      <c r="WJU30" s="103"/>
      <c r="WJV30" s="103"/>
      <c r="WJW30" s="103"/>
      <c r="WJX30" s="103"/>
      <c r="WJY30" s="103"/>
      <c r="WJZ30" s="103"/>
      <c r="WKA30" s="103"/>
      <c r="WKB30" s="103"/>
      <c r="WKC30" s="103"/>
      <c r="WKD30" s="103"/>
      <c r="WKE30" s="103"/>
      <c r="WKF30" s="103"/>
      <c r="WKG30" s="103"/>
      <c r="WKH30" s="103"/>
      <c r="WKI30" s="103"/>
      <c r="WKJ30" s="103"/>
      <c r="WKK30" s="103"/>
      <c r="WKL30" s="103"/>
      <c r="WKM30" s="103"/>
      <c r="WKN30" s="103"/>
      <c r="WKO30" s="103"/>
      <c r="WKP30" s="103"/>
      <c r="WKQ30" s="103"/>
      <c r="WKR30" s="103"/>
      <c r="WKS30" s="103"/>
      <c r="WKT30" s="103"/>
      <c r="WKU30" s="103"/>
      <c r="WKV30" s="103"/>
      <c r="WKW30" s="103"/>
      <c r="WKX30" s="103"/>
      <c r="WKY30" s="103"/>
      <c r="WKZ30" s="103"/>
      <c r="WLA30" s="103"/>
      <c r="WLB30" s="103"/>
      <c r="WLC30" s="103"/>
      <c r="WLD30" s="103"/>
      <c r="WLE30" s="103"/>
      <c r="WLF30" s="103"/>
      <c r="WLG30" s="103"/>
      <c r="WLH30" s="103"/>
      <c r="WLI30" s="103"/>
      <c r="WLJ30" s="103"/>
      <c r="WLK30" s="103"/>
      <c r="WLL30" s="103"/>
      <c r="WLM30" s="103"/>
      <c r="WLN30" s="103"/>
      <c r="WLO30" s="103"/>
      <c r="WLP30" s="103"/>
      <c r="WLQ30" s="103"/>
      <c r="WLR30" s="103"/>
      <c r="WLS30" s="103"/>
      <c r="WLT30" s="103"/>
      <c r="WLU30" s="103"/>
      <c r="WLV30" s="103"/>
      <c r="WLW30" s="103"/>
      <c r="WLX30" s="103"/>
      <c r="WLY30" s="103"/>
      <c r="WLZ30" s="103"/>
      <c r="WMA30" s="103"/>
      <c r="WMB30" s="103"/>
      <c r="WMC30" s="103"/>
      <c r="WMD30" s="103"/>
      <c r="WME30" s="103"/>
      <c r="WMF30" s="103"/>
      <c r="WMG30" s="103"/>
      <c r="WMH30" s="103"/>
      <c r="WMI30" s="103"/>
      <c r="WMJ30" s="103"/>
      <c r="WMK30" s="103"/>
      <c r="WML30" s="103"/>
      <c r="WMM30" s="103"/>
      <c r="WMN30" s="103"/>
      <c r="WMO30" s="103"/>
      <c r="WMP30" s="103"/>
      <c r="WMQ30" s="103"/>
      <c r="WMR30" s="103"/>
      <c r="WMS30" s="103"/>
      <c r="WMT30" s="103"/>
      <c r="WMU30" s="103"/>
      <c r="WMV30" s="103"/>
      <c r="WMW30" s="103"/>
      <c r="WMX30" s="103"/>
      <c r="WMY30" s="103"/>
      <c r="WMZ30" s="103"/>
      <c r="WNA30" s="103"/>
      <c r="WNB30" s="103"/>
      <c r="WNC30" s="103"/>
      <c r="WND30" s="103"/>
      <c r="WNE30" s="103"/>
      <c r="WNF30" s="103"/>
      <c r="WNG30" s="103"/>
      <c r="WNH30" s="103"/>
      <c r="WNI30" s="103"/>
      <c r="WNJ30" s="103"/>
      <c r="WNK30" s="103"/>
      <c r="WNL30" s="103"/>
      <c r="WNM30" s="103"/>
      <c r="WNN30" s="103"/>
      <c r="WNO30" s="103"/>
      <c r="WNP30" s="103"/>
      <c r="WNQ30" s="103"/>
      <c r="WNR30" s="103"/>
      <c r="WNS30" s="103"/>
      <c r="WNT30" s="103"/>
      <c r="WNU30" s="103"/>
      <c r="WNV30" s="103"/>
      <c r="WNW30" s="103"/>
      <c r="WNX30" s="103"/>
      <c r="WNY30" s="103"/>
      <c r="WNZ30" s="103"/>
      <c r="WOA30" s="103"/>
      <c r="WOB30" s="103"/>
      <c r="WOC30" s="103"/>
      <c r="WOD30" s="103"/>
      <c r="WOE30" s="103"/>
      <c r="WOF30" s="103"/>
      <c r="WOG30" s="103"/>
      <c r="WOH30" s="103"/>
      <c r="WOI30" s="103"/>
      <c r="WOJ30" s="103"/>
      <c r="WOK30" s="103"/>
      <c r="WOL30" s="103"/>
      <c r="WOM30" s="103"/>
      <c r="WON30" s="103"/>
      <c r="WOO30" s="103"/>
      <c r="WOP30" s="103"/>
      <c r="WOQ30" s="103"/>
      <c r="WOR30" s="103"/>
      <c r="WOS30" s="103"/>
      <c r="WOT30" s="103"/>
      <c r="WOU30" s="103"/>
      <c r="WOV30" s="103"/>
      <c r="WOW30" s="103"/>
      <c r="WOX30" s="103"/>
      <c r="WOY30" s="103"/>
      <c r="WOZ30" s="103"/>
      <c r="WPA30" s="103"/>
      <c r="WPB30" s="103"/>
      <c r="WPC30" s="103"/>
      <c r="WPD30" s="103"/>
      <c r="WPE30" s="103"/>
      <c r="WPF30" s="103"/>
      <c r="WPG30" s="103"/>
      <c r="WPH30" s="103"/>
      <c r="WPI30" s="103"/>
      <c r="WPJ30" s="103"/>
      <c r="WPK30" s="103"/>
      <c r="WPL30" s="103"/>
      <c r="WPM30" s="103"/>
      <c r="WPN30" s="103"/>
      <c r="WPO30" s="103"/>
      <c r="WPP30" s="103"/>
      <c r="WPQ30" s="103"/>
      <c r="WPR30" s="103"/>
      <c r="WPS30" s="103"/>
      <c r="WPT30" s="103"/>
      <c r="WPU30" s="103"/>
      <c r="WPV30" s="103"/>
      <c r="WPW30" s="103"/>
      <c r="WPX30" s="103"/>
      <c r="WPY30" s="103"/>
      <c r="WPZ30" s="103"/>
      <c r="WQA30" s="103"/>
      <c r="WQB30" s="103"/>
      <c r="WQC30" s="103"/>
      <c r="WQD30" s="103"/>
      <c r="WQE30" s="103"/>
      <c r="WQF30" s="103"/>
      <c r="WQG30" s="103"/>
      <c r="WQH30" s="103"/>
      <c r="WQI30" s="103"/>
      <c r="WQJ30" s="103"/>
      <c r="WQK30" s="103"/>
      <c r="WQL30" s="103"/>
      <c r="WQM30" s="103"/>
      <c r="WQN30" s="103"/>
      <c r="WQO30" s="103"/>
      <c r="WQP30" s="103"/>
      <c r="WQQ30" s="103"/>
      <c r="WQR30" s="103"/>
      <c r="WQS30" s="103"/>
      <c r="WQT30" s="103"/>
      <c r="WQU30" s="103"/>
      <c r="WQV30" s="103"/>
      <c r="WQW30" s="103"/>
      <c r="WQX30" s="103"/>
      <c r="WQY30" s="103"/>
      <c r="WQZ30" s="103"/>
      <c r="WRA30" s="103"/>
      <c r="WRB30" s="103"/>
      <c r="WRC30" s="103"/>
      <c r="WRD30" s="103"/>
      <c r="WRE30" s="103"/>
      <c r="WRF30" s="103"/>
      <c r="WRG30" s="103"/>
      <c r="WRH30" s="103"/>
      <c r="WRI30" s="103"/>
      <c r="WRJ30" s="103"/>
      <c r="WRK30" s="103"/>
      <c r="WRL30" s="103"/>
      <c r="WRM30" s="103"/>
      <c r="WRN30" s="103"/>
      <c r="WRO30" s="103"/>
      <c r="WRP30" s="103"/>
      <c r="WRQ30" s="103"/>
      <c r="WRR30" s="103"/>
      <c r="WRS30" s="103"/>
      <c r="WRT30" s="103"/>
      <c r="WRU30" s="103"/>
      <c r="WRV30" s="103"/>
      <c r="WRW30" s="103"/>
      <c r="WRX30" s="103"/>
      <c r="WRY30" s="103"/>
      <c r="WRZ30" s="103"/>
      <c r="WSA30" s="103"/>
      <c r="WSB30" s="103"/>
      <c r="WSC30" s="103"/>
      <c r="WSD30" s="103"/>
      <c r="WSE30" s="103"/>
      <c r="WSF30" s="103"/>
      <c r="WSG30" s="103"/>
      <c r="WSH30" s="103"/>
      <c r="WSI30" s="103"/>
      <c r="WSJ30" s="103"/>
      <c r="WSK30" s="103"/>
      <c r="WSL30" s="103"/>
      <c r="WSM30" s="103"/>
      <c r="WSN30" s="103"/>
      <c r="WSO30" s="103"/>
      <c r="WSP30" s="103"/>
      <c r="WSQ30" s="103"/>
      <c r="WSR30" s="103"/>
      <c r="WSS30" s="103"/>
      <c r="WST30" s="103"/>
      <c r="WSU30" s="103"/>
      <c r="WSV30" s="103"/>
      <c r="WSW30" s="103"/>
      <c r="WSX30" s="103"/>
      <c r="WSY30" s="103"/>
      <c r="WSZ30" s="103"/>
      <c r="WTA30" s="103"/>
      <c r="WTB30" s="103"/>
      <c r="WTC30" s="103"/>
      <c r="WTD30" s="103"/>
      <c r="WTE30" s="103"/>
      <c r="WTF30" s="103"/>
      <c r="WTG30" s="103"/>
      <c r="WTH30" s="103"/>
      <c r="WTI30" s="103"/>
      <c r="WTJ30" s="103"/>
      <c r="WTK30" s="103"/>
      <c r="WTL30" s="103"/>
      <c r="WTM30" s="103"/>
      <c r="WTN30" s="103"/>
      <c r="WTO30" s="103"/>
      <c r="WTP30" s="103"/>
      <c r="WTQ30" s="103"/>
      <c r="WTR30" s="103"/>
      <c r="WTS30" s="103"/>
      <c r="WTT30" s="103"/>
      <c r="WTU30" s="103"/>
      <c r="WTV30" s="103"/>
      <c r="WTW30" s="103"/>
      <c r="WTX30" s="103"/>
      <c r="WTY30" s="103"/>
      <c r="WTZ30" s="103"/>
      <c r="WUA30" s="103"/>
      <c r="WUB30" s="103"/>
      <c r="WUC30" s="103"/>
      <c r="WUD30" s="103"/>
      <c r="WUE30" s="103"/>
      <c r="WUF30" s="103"/>
      <c r="WUG30" s="103"/>
      <c r="WUH30" s="103"/>
      <c r="WUI30" s="103"/>
      <c r="WUJ30" s="103"/>
      <c r="WUK30" s="103"/>
      <c r="WUL30" s="103"/>
      <c r="WUM30" s="103"/>
      <c r="WUN30" s="103"/>
      <c r="WUO30" s="103"/>
      <c r="WUP30" s="103"/>
      <c r="WUQ30" s="103"/>
      <c r="WUR30" s="103"/>
      <c r="WUS30" s="103"/>
      <c r="WUT30" s="103"/>
      <c r="WUU30" s="103"/>
      <c r="WUV30" s="103"/>
      <c r="WUW30" s="103"/>
      <c r="WUX30" s="103"/>
      <c r="WUY30" s="103"/>
      <c r="WUZ30" s="103"/>
      <c r="WVA30" s="103"/>
      <c r="WVB30" s="103"/>
      <c r="WVC30" s="103"/>
      <c r="WVD30" s="103"/>
      <c r="WVE30" s="103"/>
      <c r="WVF30" s="103"/>
      <c r="WVG30" s="103"/>
      <c r="WVH30" s="103"/>
      <c r="WVI30" s="103"/>
      <c r="WVJ30" s="103"/>
      <c r="WVK30" s="103"/>
      <c r="WVL30" s="103"/>
      <c r="WVM30" s="103"/>
      <c r="WVN30" s="103"/>
      <c r="WVO30" s="103"/>
      <c r="WVP30" s="103"/>
      <c r="WVQ30" s="103"/>
      <c r="WVR30" s="103"/>
      <c r="WVS30" s="103"/>
      <c r="WVT30" s="103"/>
      <c r="WVU30" s="103"/>
      <c r="WVV30" s="103"/>
      <c r="WVW30" s="103"/>
      <c r="WVX30" s="103"/>
      <c r="WVY30" s="103"/>
      <c r="WVZ30" s="103"/>
      <c r="WWA30" s="103"/>
      <c r="WWB30" s="103"/>
      <c r="WWC30" s="103"/>
      <c r="WWD30" s="103"/>
      <c r="WWE30" s="103"/>
      <c r="WWF30" s="103"/>
      <c r="WWG30" s="103"/>
      <c r="WWH30" s="103"/>
      <c r="WWI30" s="103"/>
      <c r="WWJ30" s="103"/>
      <c r="WWK30" s="103"/>
      <c r="WWL30" s="103"/>
      <c r="WWM30" s="103"/>
      <c r="WWN30" s="103"/>
      <c r="WWO30" s="103"/>
      <c r="WWP30" s="103"/>
      <c r="WWQ30" s="103"/>
      <c r="WWR30" s="103"/>
      <c r="WWS30" s="103"/>
      <c r="WWT30" s="103"/>
      <c r="WWU30" s="103"/>
      <c r="WWV30" s="103"/>
      <c r="WWW30" s="103"/>
      <c r="WWX30" s="103"/>
      <c r="WWY30" s="103"/>
      <c r="WWZ30" s="103"/>
      <c r="WXA30" s="103"/>
      <c r="WXB30" s="103"/>
      <c r="WXC30" s="103"/>
      <c r="WXD30" s="103"/>
      <c r="WXE30" s="103"/>
      <c r="WXF30" s="103"/>
      <c r="WXG30" s="103"/>
      <c r="WXH30" s="103"/>
      <c r="WXI30" s="103"/>
      <c r="WXJ30" s="103"/>
      <c r="WXK30" s="103"/>
      <c r="WXL30" s="103"/>
      <c r="WXM30" s="103"/>
      <c r="WXN30" s="103"/>
      <c r="WXO30" s="103"/>
      <c r="WXP30" s="103"/>
      <c r="WXQ30" s="103"/>
      <c r="WXR30" s="103"/>
      <c r="WXS30" s="103"/>
      <c r="WXT30" s="103"/>
      <c r="WXU30" s="103"/>
      <c r="WXV30" s="103"/>
      <c r="WXW30" s="103"/>
      <c r="WXX30" s="103"/>
      <c r="WXY30" s="103"/>
      <c r="WXZ30" s="103"/>
      <c r="WYA30" s="103"/>
      <c r="WYB30" s="103"/>
      <c r="WYC30" s="103"/>
      <c r="WYD30" s="103"/>
      <c r="WYE30" s="103"/>
      <c r="WYF30" s="103"/>
      <c r="WYG30" s="103"/>
      <c r="WYH30" s="103"/>
      <c r="WYI30" s="103"/>
      <c r="WYJ30" s="103"/>
      <c r="WYK30" s="103"/>
      <c r="WYL30" s="103"/>
      <c r="WYM30" s="103"/>
      <c r="WYN30" s="103"/>
      <c r="WYO30" s="103"/>
      <c r="WYP30" s="103"/>
      <c r="WYQ30" s="103"/>
      <c r="WYR30" s="103"/>
      <c r="WYS30" s="103"/>
      <c r="WYT30" s="103"/>
      <c r="WYU30" s="103"/>
      <c r="WYV30" s="103"/>
      <c r="WYW30" s="103"/>
      <c r="WYX30" s="103"/>
      <c r="WYY30" s="103"/>
      <c r="WYZ30" s="103"/>
      <c r="WZA30" s="103"/>
      <c r="WZB30" s="103"/>
      <c r="WZC30" s="103"/>
      <c r="WZD30" s="103"/>
      <c r="WZE30" s="103"/>
      <c r="WZF30" s="103"/>
      <c r="WZG30" s="103"/>
      <c r="WZH30" s="103"/>
      <c r="WZI30" s="103"/>
      <c r="WZJ30" s="103"/>
      <c r="WZK30" s="103"/>
      <c r="WZL30" s="103"/>
      <c r="WZM30" s="103"/>
      <c r="WZN30" s="103"/>
      <c r="WZO30" s="103"/>
      <c r="WZP30" s="103"/>
      <c r="WZQ30" s="103"/>
      <c r="WZR30" s="103"/>
      <c r="WZS30" s="103"/>
      <c r="WZT30" s="103"/>
      <c r="WZU30" s="103"/>
      <c r="WZV30" s="103"/>
      <c r="WZW30" s="103"/>
      <c r="WZX30" s="103"/>
      <c r="WZY30" s="103"/>
      <c r="WZZ30" s="103"/>
      <c r="XAA30" s="103"/>
      <c r="XAB30" s="103"/>
      <c r="XAC30" s="103"/>
      <c r="XAD30" s="103"/>
      <c r="XAE30" s="103"/>
      <c r="XAF30" s="103"/>
      <c r="XAG30" s="103"/>
      <c r="XAH30" s="103"/>
      <c r="XAI30" s="103"/>
      <c r="XAJ30" s="103"/>
      <c r="XAK30" s="103"/>
      <c r="XAL30" s="103"/>
      <c r="XAM30" s="103"/>
      <c r="XAN30" s="103"/>
      <c r="XAO30" s="103"/>
      <c r="XAP30" s="103"/>
      <c r="XAQ30" s="103"/>
      <c r="XAR30" s="103"/>
      <c r="XAS30" s="103"/>
      <c r="XAT30" s="103"/>
      <c r="XAU30" s="103"/>
      <c r="XAV30" s="103"/>
      <c r="XAW30" s="103"/>
      <c r="XAX30" s="103"/>
      <c r="XAY30" s="103"/>
      <c r="XAZ30" s="103"/>
      <c r="XBA30" s="103"/>
      <c r="XBB30" s="103"/>
      <c r="XBC30" s="103"/>
      <c r="XBD30" s="103"/>
      <c r="XBE30" s="103"/>
      <c r="XBF30" s="103"/>
      <c r="XBG30" s="103"/>
      <c r="XBH30" s="103"/>
      <c r="XBI30" s="103"/>
      <c r="XBJ30" s="103"/>
      <c r="XBK30" s="103"/>
      <c r="XBL30" s="103"/>
      <c r="XBM30" s="103"/>
      <c r="XBN30" s="103"/>
      <c r="XBO30" s="103"/>
      <c r="XBP30" s="103"/>
      <c r="XBQ30" s="103"/>
      <c r="XBR30" s="103"/>
      <c r="XBS30" s="103"/>
      <c r="XBT30" s="103"/>
      <c r="XBU30" s="103"/>
      <c r="XBV30" s="103"/>
      <c r="XBW30" s="103"/>
      <c r="XBX30" s="103"/>
      <c r="XBY30" s="103"/>
      <c r="XBZ30" s="103"/>
      <c r="XCA30" s="103"/>
      <c r="XCB30" s="103"/>
      <c r="XCC30" s="103"/>
      <c r="XCD30" s="103"/>
      <c r="XCE30" s="103"/>
      <c r="XCF30" s="103"/>
      <c r="XCG30" s="103"/>
      <c r="XCH30" s="103"/>
      <c r="XCI30" s="103"/>
      <c r="XCJ30" s="103"/>
      <c r="XCK30" s="103"/>
      <c r="XCL30" s="103"/>
      <c r="XCM30" s="103"/>
      <c r="XCN30" s="103"/>
      <c r="XCO30" s="103"/>
      <c r="XCP30" s="103"/>
      <c r="XCQ30" s="103"/>
      <c r="XCR30" s="103"/>
      <c r="XCS30" s="103"/>
      <c r="XCT30" s="103"/>
      <c r="XCU30" s="103"/>
      <c r="XCV30" s="103"/>
      <c r="XCW30" s="103"/>
      <c r="XCX30" s="103"/>
      <c r="XCY30" s="103"/>
      <c r="XCZ30" s="103"/>
      <c r="XDA30" s="103"/>
      <c r="XDB30" s="103"/>
      <c r="XDC30" s="103"/>
      <c r="XDD30" s="103"/>
      <c r="XDE30" s="103"/>
      <c r="XDF30" s="103"/>
      <c r="XDG30" s="103"/>
      <c r="XDH30" s="103"/>
      <c r="XDI30" s="103"/>
      <c r="XDJ30" s="103"/>
      <c r="XDK30" s="103"/>
      <c r="XDL30" s="103"/>
      <c r="XDM30" s="103"/>
      <c r="XDN30" s="103"/>
      <c r="XDO30" s="103"/>
      <c r="XDP30" s="103"/>
      <c r="XDQ30" s="103"/>
      <c r="XDR30" s="103"/>
      <c r="XDS30" s="103"/>
      <c r="XDT30" s="103"/>
      <c r="XDU30" s="103"/>
      <c r="XDV30" s="103"/>
      <c r="XDW30" s="103"/>
      <c r="XDX30" s="103"/>
      <c r="XDY30" s="103"/>
      <c r="XDZ30" s="103"/>
      <c r="XEA30" s="103"/>
      <c r="XEB30" s="103"/>
      <c r="XEC30" s="103"/>
      <c r="XED30" s="103"/>
      <c r="XEE30" s="103"/>
      <c r="XEF30" s="103"/>
      <c r="XEG30" s="103"/>
      <c r="XEH30" s="103"/>
      <c r="XEI30" s="103"/>
      <c r="XEJ30" s="103"/>
      <c r="XEK30" s="103"/>
      <c r="XEL30" s="103"/>
      <c r="XEM30" s="103"/>
      <c r="XEN30" s="103"/>
      <c r="XEO30" s="103"/>
      <c r="XEP30" s="103"/>
      <c r="XEQ30" s="103"/>
      <c r="XER30" s="103"/>
      <c r="XES30" s="103"/>
      <c r="XET30" s="103"/>
      <c r="XEU30" s="135"/>
      <c r="XEV30" s="136"/>
    </row>
    <row r="31" spans="1:16376" x14ac:dyDescent="0.35">
      <c r="B31" s="119"/>
      <c r="C31" s="120"/>
      <c r="D31" s="121"/>
      <c r="E31" s="122"/>
      <c r="F31" s="123"/>
      <c r="G31" s="124"/>
      <c r="H31" s="124"/>
      <c r="I31" s="125"/>
      <c r="J31" s="121"/>
      <c r="K31" s="121"/>
      <c r="L31" s="126">
        <f t="shared" si="0"/>
        <v>0</v>
      </c>
      <c r="M31" s="126">
        <f t="shared" si="0"/>
        <v>0</v>
      </c>
      <c r="N31" s="127"/>
      <c r="O31" s="128">
        <f t="array" ref="O31">SUM(IF('[1]6. Class A Consumption Data'!$B$492:$B$791=B31,'[1]6. Class A Consumption Data'!$E$492:$E$791))</f>
        <v>0</v>
      </c>
      <c r="P31" s="128">
        <f t="array" ref="P31">SUM(IF('[1]6. Class A Consumption Data'!$B$492:$B$791=B31,'[1]6. Class A Consumption Data'!$D$492:$D$791))</f>
        <v>0</v>
      </c>
      <c r="Q31" s="129">
        <f t="shared" si="1"/>
        <v>0</v>
      </c>
      <c r="R31" s="132"/>
      <c r="S31" s="126">
        <f t="shared" si="2"/>
        <v>0</v>
      </c>
      <c r="T31" s="126">
        <f t="shared" si="3"/>
        <v>0</v>
      </c>
      <c r="U31" s="132"/>
      <c r="V31" s="132"/>
      <c r="W31" s="132"/>
      <c r="X31" s="132"/>
      <c r="Y31" s="132"/>
      <c r="Z31" s="132"/>
      <c r="AA31" s="132"/>
      <c r="AB31" s="132"/>
      <c r="AC31" s="133"/>
      <c r="AD31" s="133"/>
    </row>
    <row r="32" spans="1:16376" x14ac:dyDescent="0.35">
      <c r="B32" s="119"/>
      <c r="C32" s="120"/>
      <c r="D32" s="121"/>
      <c r="E32" s="121"/>
      <c r="F32" s="121"/>
      <c r="G32" s="121"/>
      <c r="H32" s="121"/>
      <c r="I32" s="121"/>
      <c r="J32" s="121"/>
      <c r="K32" s="121"/>
      <c r="L32" s="126">
        <f t="shared" si="0"/>
        <v>0</v>
      </c>
      <c r="M32" s="126">
        <f t="shared" si="0"/>
        <v>0</v>
      </c>
      <c r="N32" s="127"/>
      <c r="O32" s="128">
        <f t="array" ref="O32">SUM(IF('[1]6. Class A Consumption Data'!$B$492:$B$791=B32,'[1]6. Class A Consumption Data'!$E$492:$E$791))</f>
        <v>0</v>
      </c>
      <c r="P32" s="128">
        <f t="array" ref="P32">SUM(IF('[1]6. Class A Consumption Data'!$B$492:$B$791=B32,'[1]6. Class A Consumption Data'!$D$492:$D$791))</f>
        <v>0</v>
      </c>
      <c r="Q32" s="129">
        <f t="shared" si="1"/>
        <v>0</v>
      </c>
      <c r="R32" s="132"/>
      <c r="S32" s="126">
        <f t="shared" si="2"/>
        <v>0</v>
      </c>
      <c r="T32" s="126">
        <f t="shared" si="3"/>
        <v>0</v>
      </c>
      <c r="U32" s="132"/>
      <c r="V32" s="132"/>
      <c r="W32" s="132"/>
      <c r="X32" s="132"/>
      <c r="Y32" s="132"/>
      <c r="Z32" s="132"/>
      <c r="AA32" s="132"/>
      <c r="AB32" s="132"/>
      <c r="AC32" s="133"/>
      <c r="AD32" s="133"/>
    </row>
    <row r="33" spans="1:30" x14ac:dyDescent="0.35">
      <c r="B33" s="138"/>
      <c r="C33" s="120"/>
      <c r="D33" s="121"/>
      <c r="E33" s="121"/>
      <c r="F33" s="121"/>
      <c r="G33" s="121"/>
      <c r="H33" s="121"/>
      <c r="I33" s="121"/>
      <c r="J33" s="121"/>
      <c r="K33" s="121"/>
      <c r="L33" s="126">
        <f t="shared" si="0"/>
        <v>0</v>
      </c>
      <c r="M33" s="126">
        <f t="shared" si="0"/>
        <v>0</v>
      </c>
      <c r="N33" s="127"/>
      <c r="O33" s="128">
        <f t="array" ref="O33">SUM(IF('[1]6. Class A Consumption Data'!$B$492:$B$791=B33,'[1]6. Class A Consumption Data'!$E$492:$E$791))</f>
        <v>0</v>
      </c>
      <c r="P33" s="128">
        <f t="array" ref="P33">SUM(IF('[1]6. Class A Consumption Data'!$B$492:$B$791=B33,'[1]6. Class A Consumption Data'!$D$492:$D$791))</f>
        <v>0</v>
      </c>
      <c r="Q33" s="129">
        <f t="shared" si="1"/>
        <v>0</v>
      </c>
      <c r="R33" s="132"/>
      <c r="S33" s="126">
        <f t="shared" si="2"/>
        <v>0</v>
      </c>
      <c r="T33" s="126">
        <f t="shared" si="3"/>
        <v>0</v>
      </c>
      <c r="U33" s="132"/>
      <c r="V33" s="132"/>
      <c r="W33" s="132"/>
      <c r="X33" s="132"/>
      <c r="Y33" s="132"/>
      <c r="Z33" s="132"/>
      <c r="AA33" s="132"/>
      <c r="AB33" s="132"/>
      <c r="AC33" s="133"/>
      <c r="AD33" s="133"/>
    </row>
    <row r="34" spans="1:30" x14ac:dyDescent="0.35">
      <c r="B34" s="138"/>
      <c r="C34" s="120"/>
      <c r="D34" s="121"/>
      <c r="E34" s="121"/>
      <c r="F34" s="121"/>
      <c r="G34" s="121"/>
      <c r="H34" s="121"/>
      <c r="I34" s="121"/>
      <c r="J34" s="121"/>
      <c r="K34" s="121"/>
      <c r="L34" s="126">
        <f t="shared" si="0"/>
        <v>0</v>
      </c>
      <c r="M34" s="126">
        <f t="shared" si="0"/>
        <v>0</v>
      </c>
      <c r="N34" s="127"/>
      <c r="O34" s="128">
        <f t="array" ref="O34">SUM(IF('[1]6. Class A Consumption Data'!$B$492:$B$791=B34,'[1]6. Class A Consumption Data'!$E$492:$E$791))</f>
        <v>0</v>
      </c>
      <c r="P34" s="128">
        <f t="array" ref="P34">SUM(IF('[1]6. Class A Consumption Data'!$B$492:$B$791=B34,'[1]6. Class A Consumption Data'!$D$492:$D$791))</f>
        <v>0</v>
      </c>
      <c r="Q34" s="129">
        <f t="shared" si="1"/>
        <v>0</v>
      </c>
      <c r="R34" s="132"/>
      <c r="S34" s="126">
        <f t="shared" si="2"/>
        <v>0</v>
      </c>
      <c r="T34" s="126">
        <f t="shared" si="3"/>
        <v>0</v>
      </c>
      <c r="U34" s="132"/>
      <c r="V34" s="132"/>
      <c r="W34" s="132"/>
      <c r="X34" s="132"/>
      <c r="Y34" s="132"/>
      <c r="Z34" s="132"/>
      <c r="AA34" s="132"/>
      <c r="AB34" s="132"/>
      <c r="AC34" s="133"/>
      <c r="AD34" s="133"/>
    </row>
    <row r="35" spans="1:30" x14ac:dyDescent="0.35">
      <c r="B35" s="138"/>
      <c r="C35" s="120"/>
      <c r="D35" s="121"/>
      <c r="E35" s="121"/>
      <c r="F35" s="121"/>
      <c r="G35" s="121"/>
      <c r="H35" s="121"/>
      <c r="I35" s="121"/>
      <c r="J35" s="121"/>
      <c r="K35" s="121"/>
      <c r="L35" s="126">
        <f t="shared" si="0"/>
        <v>0</v>
      </c>
      <c r="M35" s="126">
        <f t="shared" si="0"/>
        <v>0</v>
      </c>
      <c r="N35" s="127"/>
      <c r="O35" s="128">
        <f t="array" ref="O35">SUM(IF('[1]6. Class A Consumption Data'!$B$492:$B$791=B35,'[1]6. Class A Consumption Data'!$E$492:$E$791))</f>
        <v>0</v>
      </c>
      <c r="P35" s="128">
        <f t="array" ref="P35">SUM(IF('[1]6. Class A Consumption Data'!$B$492:$B$791=B35,'[1]6. Class A Consumption Data'!$D$492:$D$791))</f>
        <v>0</v>
      </c>
      <c r="Q35" s="129">
        <f t="shared" si="1"/>
        <v>0</v>
      </c>
      <c r="R35" s="132"/>
      <c r="S35" s="126">
        <f t="shared" si="2"/>
        <v>0</v>
      </c>
      <c r="T35" s="126">
        <f t="shared" si="3"/>
        <v>0</v>
      </c>
      <c r="U35" s="132"/>
      <c r="V35" s="132"/>
      <c r="W35" s="132"/>
      <c r="X35" s="132"/>
      <c r="Y35" s="132"/>
      <c r="Z35" s="132"/>
      <c r="AA35" s="132"/>
      <c r="AB35" s="132"/>
      <c r="AC35" s="133"/>
      <c r="AD35" s="133"/>
    </row>
    <row r="36" spans="1:30" x14ac:dyDescent="0.35">
      <c r="B36" s="138"/>
      <c r="C36" s="120"/>
      <c r="D36" s="121"/>
      <c r="E36" s="121"/>
      <c r="F36" s="121"/>
      <c r="G36" s="121"/>
      <c r="H36" s="121"/>
      <c r="I36" s="121"/>
      <c r="J36" s="121"/>
      <c r="K36" s="121"/>
      <c r="L36" s="126">
        <f t="shared" si="0"/>
        <v>0</v>
      </c>
      <c r="M36" s="126">
        <f t="shared" si="0"/>
        <v>0</v>
      </c>
      <c r="N36" s="127"/>
      <c r="O36" s="128">
        <f t="array" ref="O36">SUM(IF('[1]6. Class A Consumption Data'!$B$492:$B$791=B36,'[1]6. Class A Consumption Data'!$E$492:$E$791))</f>
        <v>0</v>
      </c>
      <c r="P36" s="128">
        <f t="array" ref="P36">SUM(IF('[1]6. Class A Consumption Data'!$B$492:$B$791=B36,'[1]6. Class A Consumption Data'!$D$492:$D$791))</f>
        <v>0</v>
      </c>
      <c r="Q36" s="129">
        <f t="shared" si="1"/>
        <v>0</v>
      </c>
      <c r="R36" s="132"/>
      <c r="S36" s="126">
        <f t="shared" si="2"/>
        <v>0</v>
      </c>
      <c r="T36" s="126">
        <f t="shared" si="3"/>
        <v>0</v>
      </c>
      <c r="U36" s="132"/>
      <c r="V36" s="132"/>
      <c r="W36" s="132"/>
      <c r="X36" s="132"/>
      <c r="Y36" s="132"/>
      <c r="Z36" s="132"/>
      <c r="AA36" s="132"/>
      <c r="AB36" s="132"/>
      <c r="AC36" s="133"/>
      <c r="AD36" s="133"/>
    </row>
    <row r="37" spans="1:30" x14ac:dyDescent="0.35">
      <c r="B37" s="138"/>
      <c r="C37" s="120"/>
      <c r="D37" s="121"/>
      <c r="E37" s="121"/>
      <c r="F37" s="121"/>
      <c r="G37" s="121"/>
      <c r="H37" s="121"/>
      <c r="I37" s="121"/>
      <c r="J37" s="121"/>
      <c r="K37" s="121"/>
      <c r="L37" s="126">
        <f t="shared" si="0"/>
        <v>0</v>
      </c>
      <c r="M37" s="126">
        <f t="shared" si="0"/>
        <v>0</v>
      </c>
      <c r="N37" s="127"/>
      <c r="O37" s="128">
        <f t="array" ref="O37">SUM(IF('[1]6. Class A Consumption Data'!$B$492:$B$791=B37,'[1]6. Class A Consumption Data'!$E$492:$E$791))</f>
        <v>0</v>
      </c>
      <c r="P37" s="128">
        <f t="array" ref="P37">SUM(IF('[1]6. Class A Consumption Data'!$B$492:$B$791=B37,'[1]6. Class A Consumption Data'!$D$492:$D$791))</f>
        <v>0</v>
      </c>
      <c r="Q37" s="129">
        <f t="shared" si="1"/>
        <v>0</v>
      </c>
      <c r="R37" s="132"/>
      <c r="S37" s="126">
        <f t="shared" si="2"/>
        <v>0</v>
      </c>
      <c r="T37" s="126">
        <f t="shared" si="3"/>
        <v>0</v>
      </c>
      <c r="U37" s="132"/>
      <c r="V37" s="132"/>
      <c r="W37" s="132"/>
      <c r="X37" s="132"/>
      <c r="Y37" s="132"/>
      <c r="Z37" s="132"/>
      <c r="AA37" s="132"/>
      <c r="AB37" s="132"/>
      <c r="AC37" s="133"/>
      <c r="AD37" s="133"/>
    </row>
    <row r="38" spans="1:30" x14ac:dyDescent="0.35">
      <c r="B38" s="138"/>
      <c r="C38" s="120"/>
      <c r="D38" s="121"/>
      <c r="E38" s="121"/>
      <c r="F38" s="121"/>
      <c r="G38" s="121"/>
      <c r="H38" s="121"/>
      <c r="I38" s="121"/>
      <c r="J38" s="121"/>
      <c r="K38" s="121"/>
      <c r="L38" s="126">
        <f t="shared" si="0"/>
        <v>0</v>
      </c>
      <c r="M38" s="126">
        <f t="shared" si="0"/>
        <v>0</v>
      </c>
      <c r="N38" s="127"/>
      <c r="O38" s="128">
        <f t="array" ref="O38">SUM(IF('[1]6. Class A Consumption Data'!$B$492:$B$791=B38,'[1]6. Class A Consumption Data'!$E$492:$E$791))</f>
        <v>0</v>
      </c>
      <c r="P38" s="128">
        <f t="array" ref="P38">SUM(IF('[1]6. Class A Consumption Data'!$B$492:$B$791=B38,'[1]6. Class A Consumption Data'!$D$492:$D$791))</f>
        <v>0</v>
      </c>
      <c r="Q38" s="129">
        <f t="shared" si="1"/>
        <v>0</v>
      </c>
      <c r="R38" s="132"/>
      <c r="S38" s="126">
        <f t="shared" si="2"/>
        <v>0</v>
      </c>
      <c r="T38" s="126">
        <f t="shared" si="3"/>
        <v>0</v>
      </c>
      <c r="U38" s="132"/>
      <c r="V38" s="132"/>
      <c r="W38" s="132"/>
      <c r="X38" s="132"/>
      <c r="Y38" s="132"/>
      <c r="Z38" s="132"/>
      <c r="AA38" s="132"/>
      <c r="AB38" s="132"/>
      <c r="AC38" s="133"/>
      <c r="AD38" s="133"/>
    </row>
    <row r="39" spans="1:30" x14ac:dyDescent="0.35">
      <c r="B39" s="138"/>
      <c r="C39" s="120"/>
      <c r="D39" s="121"/>
      <c r="E39" s="121"/>
      <c r="F39" s="121"/>
      <c r="G39" s="121"/>
      <c r="H39" s="121"/>
      <c r="I39" s="121"/>
      <c r="J39" s="121"/>
      <c r="K39" s="121"/>
      <c r="L39" s="126">
        <f t="shared" si="0"/>
        <v>0</v>
      </c>
      <c r="M39" s="126">
        <f t="shared" si="0"/>
        <v>0</v>
      </c>
      <c r="N39" s="127"/>
      <c r="O39" s="128">
        <f t="array" ref="O39">SUM(IF('[1]6. Class A Consumption Data'!$B$492:$B$791=B39,'[1]6. Class A Consumption Data'!$E$492:$E$791))</f>
        <v>0</v>
      </c>
      <c r="P39" s="128">
        <f t="array" ref="P39">SUM(IF('[1]6. Class A Consumption Data'!$B$492:$B$791=B39,'[1]6. Class A Consumption Data'!$D$492:$D$791))</f>
        <v>0</v>
      </c>
      <c r="Q39" s="129">
        <f t="shared" si="1"/>
        <v>0</v>
      </c>
      <c r="R39" s="132"/>
      <c r="S39" s="126">
        <f t="shared" si="2"/>
        <v>0</v>
      </c>
      <c r="T39" s="126">
        <f t="shared" si="3"/>
        <v>0</v>
      </c>
      <c r="U39" s="132"/>
      <c r="V39" s="132"/>
      <c r="W39" s="132"/>
      <c r="X39" s="132"/>
      <c r="Y39" s="132"/>
      <c r="Z39" s="132"/>
      <c r="AA39" s="132"/>
      <c r="AB39" s="132"/>
      <c r="AC39" s="133"/>
      <c r="AD39" s="133"/>
    </row>
    <row r="40" spans="1:30" x14ac:dyDescent="0.35">
      <c r="B40" s="138"/>
      <c r="C40" s="120"/>
      <c r="D40" s="121"/>
      <c r="E40" s="121"/>
      <c r="F40" s="121"/>
      <c r="G40" s="121"/>
      <c r="H40" s="121"/>
      <c r="I40" s="121"/>
      <c r="J40" s="121"/>
      <c r="K40" s="121"/>
      <c r="L40" s="126">
        <f t="shared" si="0"/>
        <v>0</v>
      </c>
      <c r="M40" s="126">
        <f t="shared" si="0"/>
        <v>0</v>
      </c>
      <c r="N40" s="127"/>
      <c r="O40" s="128">
        <f t="array" ref="O40">SUM(IF('[1]6. Class A Consumption Data'!$B$492:$B$791=B40,'[1]6. Class A Consumption Data'!$E$492:$E$791))</f>
        <v>0</v>
      </c>
      <c r="P40" s="128">
        <f t="array" ref="P40">SUM(IF('[1]6. Class A Consumption Data'!$B$492:$B$791=B40,'[1]6. Class A Consumption Data'!$D$492:$D$791))</f>
        <v>0</v>
      </c>
      <c r="Q40" s="129">
        <f t="shared" si="1"/>
        <v>0</v>
      </c>
      <c r="R40" s="132"/>
      <c r="S40" s="126">
        <f t="shared" si="2"/>
        <v>0</v>
      </c>
      <c r="T40" s="126">
        <f t="shared" si="3"/>
        <v>0</v>
      </c>
      <c r="U40" s="132"/>
      <c r="V40" s="132"/>
      <c r="W40" s="132"/>
      <c r="X40" s="132"/>
      <c r="Y40" s="132"/>
      <c r="Z40" s="132"/>
      <c r="AA40" s="132"/>
      <c r="AB40" s="132"/>
      <c r="AC40" s="133"/>
      <c r="AD40" s="133"/>
    </row>
    <row r="41" spans="1:30" s="139" customFormat="1" ht="13" x14ac:dyDescent="0.3">
      <c r="B41" s="140" t="s">
        <v>258</v>
      </c>
      <c r="C41" s="140"/>
      <c r="D41" s="141">
        <f t="shared" ref="D41:J41" si="4">SUM(D21:D40)</f>
        <v>0</v>
      </c>
      <c r="E41" s="141">
        <f t="shared" si="4"/>
        <v>0</v>
      </c>
      <c r="F41" s="141">
        <f t="shared" si="4"/>
        <v>0</v>
      </c>
      <c r="G41" s="141">
        <f t="shared" si="4"/>
        <v>0</v>
      </c>
      <c r="H41" s="141">
        <f t="shared" si="4"/>
        <v>0</v>
      </c>
      <c r="I41" s="142">
        <f t="shared" si="4"/>
        <v>0</v>
      </c>
      <c r="J41" s="129">
        <f t="shared" si="4"/>
        <v>0</v>
      </c>
      <c r="K41" s="129">
        <f t="shared" ref="K41:P41" si="5">SUM(K21:K40)</f>
        <v>0</v>
      </c>
      <c r="L41" s="129">
        <f t="shared" si="5"/>
        <v>0</v>
      </c>
      <c r="M41" s="129">
        <f t="shared" si="5"/>
        <v>0</v>
      </c>
      <c r="N41" s="129">
        <f t="shared" si="5"/>
        <v>0</v>
      </c>
      <c r="O41" s="129">
        <f t="shared" si="5"/>
        <v>0</v>
      </c>
      <c r="P41" s="129">
        <f t="shared" si="5"/>
        <v>0</v>
      </c>
      <c r="Q41" s="129">
        <f t="shared" si="1"/>
        <v>0</v>
      </c>
      <c r="R41" s="143"/>
      <c r="S41" s="144">
        <f t="shared" si="2"/>
        <v>0</v>
      </c>
      <c r="T41" s="129">
        <f t="shared" ref="T41:Z41" si="6">SUM(T21:T40)</f>
        <v>0</v>
      </c>
      <c r="U41" s="143">
        <f t="shared" si="6"/>
        <v>0</v>
      </c>
      <c r="V41" s="143">
        <f t="shared" si="6"/>
        <v>0</v>
      </c>
      <c r="W41" s="143">
        <f t="shared" si="6"/>
        <v>0</v>
      </c>
      <c r="X41" s="143">
        <f t="shared" si="6"/>
        <v>0</v>
      </c>
      <c r="Y41" s="143">
        <f t="shared" si="6"/>
        <v>0</v>
      </c>
      <c r="Z41" s="143">
        <f t="shared" si="6"/>
        <v>0</v>
      </c>
      <c r="AA41" s="143">
        <f>SUM(AA21:AA40)</f>
        <v>0</v>
      </c>
      <c r="AB41" s="143">
        <f>SUM(AB21:AB40)</f>
        <v>0</v>
      </c>
      <c r="AC41" s="142">
        <f>SUM(AC21:AC40)</f>
        <v>0</v>
      </c>
    </row>
    <row r="42" spans="1:30" x14ac:dyDescent="0.35">
      <c r="B42" s="145"/>
      <c r="W42" s="146"/>
      <c r="Y42" s="146"/>
      <c r="Z42" s="146"/>
      <c r="AB42" s="146" t="s">
        <v>259</v>
      </c>
      <c r="AC42" s="147">
        <f>'[1]2b. Continuity Schedule'!BT88</f>
        <v>0</v>
      </c>
    </row>
    <row r="43" spans="1:30" x14ac:dyDescent="0.35">
      <c r="B43" s="145"/>
      <c r="W43" s="146"/>
      <c r="Y43" s="146"/>
      <c r="Z43" s="146"/>
      <c r="AB43" s="146" t="s">
        <v>260</v>
      </c>
      <c r="AC43" s="148">
        <f>AC41-AC42</f>
        <v>0</v>
      </c>
    </row>
    <row r="44" spans="1:30" x14ac:dyDescent="0.35">
      <c r="H44" s="149"/>
    </row>
    <row r="45" spans="1:30" x14ac:dyDescent="0.35">
      <c r="A45" s="684"/>
      <c r="B45" s="684"/>
      <c r="C45" s="684"/>
      <c r="D45" s="684"/>
      <c r="E45" s="684"/>
      <c r="F45" s="684"/>
      <c r="G45" s="684"/>
      <c r="H45" s="684"/>
    </row>
    <row r="46" spans="1:30" ht="21" customHeight="1" x14ac:dyDescent="0.35">
      <c r="A46" s="684"/>
      <c r="B46" s="684"/>
      <c r="C46" s="684"/>
      <c r="D46" s="684"/>
      <c r="E46" s="684"/>
      <c r="F46" s="684"/>
      <c r="G46" s="684"/>
      <c r="H46" s="684"/>
    </row>
    <row r="47" spans="1:30" ht="16.5" x14ac:dyDescent="0.35">
      <c r="A47" s="684" t="s">
        <v>261</v>
      </c>
      <c r="B47" s="684"/>
      <c r="C47" s="684"/>
      <c r="D47" s="684"/>
      <c r="E47" s="684"/>
      <c r="F47" s="684"/>
      <c r="G47" s="684"/>
      <c r="H47" s="684"/>
    </row>
    <row r="49" spans="1:11" ht="16.5" x14ac:dyDescent="0.35">
      <c r="A49" s="150" t="s">
        <v>262</v>
      </c>
    </row>
    <row r="51" spans="1:11" ht="16.5" x14ac:dyDescent="0.35">
      <c r="A51" s="150" t="s">
        <v>263</v>
      </c>
    </row>
    <row r="52" spans="1:11" ht="13.5" customHeight="1" x14ac:dyDescent="0.35"/>
    <row r="53" spans="1:11" hidden="1" x14ac:dyDescent="0.35">
      <c r="A53" s="145"/>
    </row>
    <row r="54" spans="1:11" hidden="1" x14ac:dyDescent="0.35"/>
    <row r="55" spans="1:11" ht="33" customHeight="1" x14ac:dyDescent="0.35">
      <c r="A55" s="685" t="s">
        <v>264</v>
      </c>
      <c r="B55" s="685"/>
      <c r="C55" s="685"/>
      <c r="D55" s="685"/>
      <c r="E55" s="685"/>
      <c r="F55" s="685"/>
      <c r="G55" s="685"/>
      <c r="H55" s="685"/>
      <c r="I55" s="685"/>
      <c r="J55" s="685"/>
      <c r="K55" s="685"/>
    </row>
  </sheetData>
  <mergeCells count="38">
    <mergeCell ref="O18:Q18"/>
    <mergeCell ref="B16:I17"/>
    <mergeCell ref="E18:F18"/>
    <mergeCell ref="G18:H18"/>
    <mergeCell ref="J18:K18"/>
    <mergeCell ref="L18:M18"/>
    <mergeCell ref="AC19:AC20"/>
    <mergeCell ref="AD19:AD20"/>
    <mergeCell ref="A45:H46"/>
    <mergeCell ref="T19:T20"/>
    <mergeCell ref="U19:U20"/>
    <mergeCell ref="V19:V20"/>
    <mergeCell ref="W19:W20"/>
    <mergeCell ref="X19:X20"/>
    <mergeCell ref="Y19:Y20"/>
    <mergeCell ref="N19:N20"/>
    <mergeCell ref="O19:O20"/>
    <mergeCell ref="P19:P20"/>
    <mergeCell ref="Q19:Q20"/>
    <mergeCell ref="R19:R20"/>
    <mergeCell ref="S19:S20"/>
    <mergeCell ref="H19:H20"/>
    <mergeCell ref="A47:H47"/>
    <mergeCell ref="A55:K55"/>
    <mergeCell ref="Z19:Z20"/>
    <mergeCell ref="AA19:AA20"/>
    <mergeCell ref="AB19:AB20"/>
    <mergeCell ref="I19:I20"/>
    <mergeCell ref="J19:J20"/>
    <mergeCell ref="K19:K20"/>
    <mergeCell ref="L19:L20"/>
    <mergeCell ref="M19:M20"/>
    <mergeCell ref="B19:B20"/>
    <mergeCell ref="C19:C20"/>
    <mergeCell ref="D19:D20"/>
    <mergeCell ref="E19:E20"/>
    <mergeCell ref="F19:F20"/>
    <mergeCell ref="G19:G20"/>
  </mergeCells>
  <dataValidations count="1">
    <dataValidation type="list" allowBlank="1" showInputMessage="1" showErrorMessage="1" sqref="C21:C40">
      <formula1>"kWh, kW, # of Customers"</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82"/>
  <sheetViews>
    <sheetView topLeftCell="B1" workbookViewId="0">
      <selection activeCell="G91" sqref="G91"/>
    </sheetView>
  </sheetViews>
  <sheetFormatPr defaultColWidth="9" defaultRowHeight="12.5" x14ac:dyDescent="0.25"/>
  <cols>
    <col min="1" max="1" width="5.54296875" style="145" hidden="1" customWidth="1"/>
    <col min="2" max="2" width="79.54296875" style="145" customWidth="1"/>
    <col min="3" max="3" width="9" style="145"/>
    <col min="4" max="5" width="14.54296875" style="200" customWidth="1"/>
    <col min="6" max="25" width="24" style="200" customWidth="1"/>
    <col min="26" max="26" width="9" style="145"/>
    <col min="27" max="28" width="0" style="145" hidden="1" customWidth="1"/>
    <col min="29" max="16384" width="9" style="145"/>
  </cols>
  <sheetData>
    <row r="1" spans="1:27" ht="143.25" customHeight="1" x14ac:dyDescent="0.25">
      <c r="AA1" s="145">
        <v>21</v>
      </c>
    </row>
    <row r="2" spans="1:27" x14ac:dyDescent="0.25">
      <c r="AA2" s="145">
        <v>22</v>
      </c>
    </row>
    <row r="4" spans="1:27" ht="39" customHeight="1" x14ac:dyDescent="0.25">
      <c r="A4" s="145">
        <v>1</v>
      </c>
      <c r="D4" s="201" t="s">
        <v>594</v>
      </c>
      <c r="E4" s="202" t="s">
        <v>595</v>
      </c>
      <c r="F4" s="201" t="str">
        <f>IF(LEN(TRIM('[1]4. Billing Determinants'!$B21))=0, "", UPPER('[1]4. Billing Determinants'!$B21))</f>
        <v>0</v>
      </c>
      <c r="G4" s="201">
        <f>IF(LEN(TRIM('[1]4. Billing Determinants'!$B22))=0, "", '[1]4. Billing Determinants'!$B22)</f>
        <v>0</v>
      </c>
      <c r="H4" s="201">
        <f>IF(LEN(TRIM('[1]4. Billing Determinants'!$B23))=0, "", '[1]4. Billing Determinants'!$B23)</f>
        <v>0</v>
      </c>
      <c r="I4" s="201">
        <f>IF(LEN(TRIM('[1]4. Billing Determinants'!$B24))=0, "", '[1]4. Billing Determinants'!$B24)</f>
        <v>0</v>
      </c>
      <c r="J4" s="201">
        <f>IF(LEN(TRIM('[1]4. Billing Determinants'!$B25))=0, "", '[1]4. Billing Determinants'!$B25)</f>
        <v>0</v>
      </c>
      <c r="K4" s="201">
        <f>IF(LEN(TRIM('[1]4. Billing Determinants'!$B26))=0, "", '[1]4. Billing Determinants'!$B26)</f>
        <v>0</v>
      </c>
      <c r="L4" s="201">
        <f>IF(LEN(TRIM('[1]4. Billing Determinants'!$B27))=0, "", '[1]4. Billing Determinants'!$B27)</f>
        <v>0</v>
      </c>
      <c r="M4" s="201">
        <f>IF(LEN(TRIM('[1]4. Billing Determinants'!$B28))=0, "", '[1]4. Billing Determinants'!$B28)</f>
        <v>0</v>
      </c>
      <c r="N4" s="201">
        <f>IF(LEN(TRIM('[1]4. Billing Determinants'!$B29))=0, "", '[1]4. Billing Determinants'!$B29)</f>
        <v>0</v>
      </c>
      <c r="O4" s="201">
        <f>IF(LEN(TRIM('[1]4. Billing Determinants'!$B30))=0, "", '[1]4. Billing Determinants'!$B30)</f>
        <v>0</v>
      </c>
      <c r="P4" s="201">
        <f>IF(LEN(TRIM('[1]4. Billing Determinants'!$B31))=0, "", '[1]4. Billing Determinants'!$B31)</f>
        <v>0</v>
      </c>
      <c r="Q4" s="201">
        <f>IF(LEN(TRIM('[1]4. Billing Determinants'!$B32))=0, "", '[1]4. Billing Determinants'!$B32)</f>
        <v>0</v>
      </c>
      <c r="R4" s="201">
        <f>IF(LEN(TRIM('[1]4. Billing Determinants'!$B33))=0, "", '[1]4. Billing Determinants'!$B33)</f>
        <v>0</v>
      </c>
      <c r="S4" s="201">
        <f>IF(LEN(TRIM('[1]4. Billing Determinants'!$B34))=0, "", '[1]4. Billing Determinants'!$B34)</f>
        <v>0</v>
      </c>
      <c r="T4" s="201">
        <f>IF(LEN(TRIM('[1]4. Billing Determinants'!$B35))=0, "", '[1]4. Billing Determinants'!$B35)</f>
        <v>0</v>
      </c>
      <c r="U4" s="201">
        <f>IF(LEN(TRIM('[1]4. Billing Determinants'!$B36))=0, "", '[1]4. Billing Determinants'!$B36)</f>
        <v>0</v>
      </c>
      <c r="V4" s="201">
        <f>IF(LEN(TRIM('[1]4. Billing Determinants'!$B37))=0, "", '[1]4. Billing Determinants'!$B37)</f>
        <v>0</v>
      </c>
      <c r="W4" s="201">
        <f>IF(LEN(TRIM('[1]4. Billing Determinants'!$B38))=0, "", '[1]4. Billing Determinants'!$B38)</f>
        <v>0</v>
      </c>
      <c r="X4" s="201">
        <f>IF(LEN(TRIM('[1]4. Billing Determinants'!$B39))=0, "", '[1]4. Billing Determinants'!$B39)</f>
        <v>0</v>
      </c>
      <c r="Y4" s="201">
        <f>IF(LEN(TRIM('[1]4. Billing Determinants'!$B40))=0, "", '[1]4. Billing Determinants'!$B40)</f>
        <v>0</v>
      </c>
    </row>
    <row r="5" spans="1:27" x14ac:dyDescent="0.25">
      <c r="A5" s="145">
        <v>2</v>
      </c>
      <c r="B5" s="203" t="s">
        <v>166</v>
      </c>
      <c r="C5" s="204">
        <v>1550</v>
      </c>
      <c r="D5" s="205"/>
      <c r="E5" s="206" t="s">
        <v>285</v>
      </c>
      <c r="F5" s="205">
        <f>IFERROR(IF(F$4="",0,IF($E5="kWh",VLOOKUP(F$4,'[1]4. Billing Determinants'!$B$19:$R$41,4,0)/'[1]4. Billing Determinants'!$E$41*$D5,IF($E5="kW",VLOOKUP(F$4,'[1]4. Billing Determinants'!$B$19:$R$41,5,0)/'[1]4. Billing Determinants'!$F$41*$D5,IF($E5="Non-RPP kWh",VLOOKUP(F$4,'[1]4. Billing Determinants'!$B$19:$R$41,6,0)/'[1]4. Billing Determinants'!$G$41*$D5,IF($E5="Distribution Rev.",VLOOKUP(F$4,'[1]4. Billing Determinants'!$B$19:$R$41,8,0)/'[1]4. Billing Determinants'!$I$41*$D5, VLOOKUP(F$4,'[1]4. Billing Determinants'!$B$19:$R$41,3,0)/'[1]4. Billing Determinants'!$D$41*$D5))))),0)</f>
        <v>0</v>
      </c>
      <c r="G5" s="205">
        <f>IFERROR(IF(G$4="",0,IF($E5="kWh",VLOOKUP(G$4,'[1]4. Billing Determinants'!$B$19:$R$41,4,0)/'[1]4. Billing Determinants'!$E$41*$D5,IF($E5="kW",VLOOKUP(G$4,'[1]4. Billing Determinants'!$B$19:$R$41,5,0)/'[1]4. Billing Determinants'!$F$41*$D5,IF($E5="Non-RPP kWh",VLOOKUP(G$4,'[1]4. Billing Determinants'!$B$19:$R$41,6,0)/'[1]4. Billing Determinants'!$G$41*$D5,IF($E5="Distribution Rev.",VLOOKUP(G$4,'[1]4. Billing Determinants'!$B$19:$R$41,8,0)/'[1]4. Billing Determinants'!$I$41*$D5, VLOOKUP(G$4,'[1]4. Billing Determinants'!$B$19:$R$41,3,0)/'[1]4. Billing Determinants'!$D$41*$D5))))),0)</f>
        <v>0</v>
      </c>
      <c r="H5" s="205">
        <f>IFERROR(IF(H$4="",0,IF($E5="kWh",VLOOKUP(H$4,'[1]4. Billing Determinants'!$B$19:$R$41,4,0)/'[1]4. Billing Determinants'!$E$41*$D5,IF($E5="kW",VLOOKUP(H$4,'[1]4. Billing Determinants'!$B$19:$R$41,5,0)/'[1]4. Billing Determinants'!$F$41*$D5,IF($E5="Non-RPP kWh",VLOOKUP(H$4,'[1]4. Billing Determinants'!$B$19:$R$41,6,0)/'[1]4. Billing Determinants'!$G$41*$D5,IF($E5="Distribution Rev.",VLOOKUP(H$4,'[1]4. Billing Determinants'!$B$19:$R$41,8,0)/'[1]4. Billing Determinants'!$I$41*$D5, VLOOKUP(H$4,'[1]4. Billing Determinants'!$B$19:$R$41,3,0)/'[1]4. Billing Determinants'!$D$41*$D5))))),0)</f>
        <v>0</v>
      </c>
      <c r="I5" s="205">
        <f>IFERROR(IF(I$4="",0,IF($E5="kWh",VLOOKUP(I$4,'[1]4. Billing Determinants'!$B$19:$R$41,4,0)/'[1]4. Billing Determinants'!$E$41*$D5,IF($E5="kW",VLOOKUP(I$4,'[1]4. Billing Determinants'!$B$19:$R$41,5,0)/'[1]4. Billing Determinants'!$F$41*$D5,IF($E5="Non-RPP kWh",VLOOKUP(I$4,'[1]4. Billing Determinants'!$B$19:$R$41,6,0)/'[1]4. Billing Determinants'!$G$41*$D5,IF($E5="Distribution Rev.",VLOOKUP(I$4,'[1]4. Billing Determinants'!$B$19:$R$41,8,0)/'[1]4. Billing Determinants'!$I$41*$D5, VLOOKUP(I$4,'[1]4. Billing Determinants'!$B$19:$R$41,3,0)/'[1]4. Billing Determinants'!$D$41*$D5))))),0)</f>
        <v>0</v>
      </c>
      <c r="J5" s="205">
        <f>IFERROR(IF(J$4="",0,IF($E5="kWh",VLOOKUP(J$4,'[1]4. Billing Determinants'!$B$19:$R$41,4,0)/'[1]4. Billing Determinants'!$E$41*$D5,IF($E5="kW",VLOOKUP(J$4,'[1]4. Billing Determinants'!$B$19:$R$41,5,0)/'[1]4. Billing Determinants'!$F$41*$D5,IF($E5="Non-RPP kWh",VLOOKUP(J$4,'[1]4. Billing Determinants'!$B$19:$R$41,6,0)/'[1]4. Billing Determinants'!$G$41*$D5,IF($E5="Distribution Rev.",VLOOKUP(J$4,'[1]4. Billing Determinants'!$B$19:$R$41,8,0)/'[1]4. Billing Determinants'!$I$41*$D5, VLOOKUP(J$4,'[1]4. Billing Determinants'!$B$19:$R$41,3,0)/'[1]4. Billing Determinants'!$D$41*$D5))))),0)</f>
        <v>0</v>
      </c>
      <c r="K5" s="205">
        <f>IFERROR(IF(K$4="",0,IF($E5="kWh",VLOOKUP(K$4,'[1]4. Billing Determinants'!$B$19:$R$41,4,0)/'[1]4. Billing Determinants'!$E$41*$D5,IF($E5="kW",VLOOKUP(K$4,'[1]4. Billing Determinants'!$B$19:$R$41,5,0)/'[1]4. Billing Determinants'!$F$41*$D5,IF($E5="Non-RPP kWh",VLOOKUP(K$4,'[1]4. Billing Determinants'!$B$19:$R$41,6,0)/'[1]4. Billing Determinants'!$G$41*$D5,IF($E5="Distribution Rev.",VLOOKUP(K$4,'[1]4. Billing Determinants'!$B$19:$R$41,8,0)/'[1]4. Billing Determinants'!$I$41*$D5, VLOOKUP(K$4,'[1]4. Billing Determinants'!$B$19:$R$41,3,0)/'[1]4. Billing Determinants'!$D$41*$D5))))),0)</f>
        <v>0</v>
      </c>
      <c r="L5" s="205">
        <f>IFERROR(IF(L$4="",0,IF($E5="kWh",VLOOKUP(L$4,'[1]4. Billing Determinants'!$B$19:$R$41,4,0)/'[1]4. Billing Determinants'!$E$41*$D5,IF($E5="kW",VLOOKUP(L$4,'[1]4. Billing Determinants'!$B$19:$R$41,5,0)/'[1]4. Billing Determinants'!$F$41*$D5,IF($E5="Non-RPP kWh",VLOOKUP(L$4,'[1]4. Billing Determinants'!$B$19:$R$41,6,0)/'[1]4. Billing Determinants'!$G$41*$D5,IF($E5="Distribution Rev.",VLOOKUP(L$4,'[1]4. Billing Determinants'!$B$19:$R$41,8,0)/'[1]4. Billing Determinants'!$I$41*$D5, VLOOKUP(L$4,'[1]4. Billing Determinants'!$B$19:$R$41,3,0)/'[1]4. Billing Determinants'!$D$41*$D5))))),0)</f>
        <v>0</v>
      </c>
      <c r="M5" s="205">
        <f>IFERROR(IF(M$4="",0,IF($E5="kWh",VLOOKUP(M$4,'[1]4. Billing Determinants'!$B$19:$R$41,4,0)/'[1]4. Billing Determinants'!$E$41*$D5,IF($E5="kW",VLOOKUP(M$4,'[1]4. Billing Determinants'!$B$19:$R$41,5,0)/'[1]4. Billing Determinants'!$F$41*$D5,IF($E5="Non-RPP kWh",VLOOKUP(M$4,'[1]4. Billing Determinants'!$B$19:$R$41,6,0)/'[1]4. Billing Determinants'!$G$41*$D5,IF($E5="Distribution Rev.",VLOOKUP(M$4,'[1]4. Billing Determinants'!$B$19:$R$41,8,0)/'[1]4. Billing Determinants'!$I$41*$D5, VLOOKUP(M$4,'[1]4. Billing Determinants'!$B$19:$R$41,3,0)/'[1]4. Billing Determinants'!$D$41*$D5))))),0)</f>
        <v>0</v>
      </c>
      <c r="N5" s="205">
        <f>IFERROR(IF(N$4="",0,IF($E5="kWh",VLOOKUP(N$4,'[1]4. Billing Determinants'!$B$19:$R$41,4,0)/'[1]4. Billing Determinants'!$E$41*$D5,IF($E5="kW",VLOOKUP(N$4,'[1]4. Billing Determinants'!$B$19:$R$41,5,0)/'[1]4. Billing Determinants'!$F$41*$D5,IF($E5="Non-RPP kWh",VLOOKUP(N$4,'[1]4. Billing Determinants'!$B$19:$R$41,6,0)/'[1]4. Billing Determinants'!$G$41*$D5,IF($E5="Distribution Rev.",VLOOKUP(N$4,'[1]4. Billing Determinants'!$B$19:$R$41,8,0)/'[1]4. Billing Determinants'!$I$41*$D5, VLOOKUP(N$4,'[1]4. Billing Determinants'!$B$19:$R$41,3,0)/'[1]4. Billing Determinants'!$D$41*$D5))))),0)</f>
        <v>0</v>
      </c>
      <c r="O5" s="205">
        <f>IFERROR(IF(O$4="",0,IF($E5="kWh",VLOOKUP(O$4,'[1]4. Billing Determinants'!$B$19:$R$41,4,0)/'[1]4. Billing Determinants'!$E$41*$D5,IF($E5="kW",VLOOKUP(O$4,'[1]4. Billing Determinants'!$B$19:$R$41,5,0)/'[1]4. Billing Determinants'!$F$41*$D5,IF($E5="Non-RPP kWh",VLOOKUP(O$4,'[1]4. Billing Determinants'!$B$19:$R$41,6,0)/'[1]4. Billing Determinants'!$G$41*$D5,IF($E5="Distribution Rev.",VLOOKUP(O$4,'[1]4. Billing Determinants'!$B$19:$R$41,8,0)/'[1]4. Billing Determinants'!$I$41*$D5, VLOOKUP(O$4,'[1]4. Billing Determinants'!$B$19:$R$41,3,0)/'[1]4. Billing Determinants'!$D$41*$D5))))),0)</f>
        <v>0</v>
      </c>
      <c r="P5" s="205">
        <f>IFERROR(IF(P$4="",0,IF($E5="kWh",VLOOKUP(P$4,'[1]4. Billing Determinants'!$B$19:$R$41,4,0)/'[1]4. Billing Determinants'!$E$41*$D5,IF($E5="kW",VLOOKUP(P$4,'[1]4. Billing Determinants'!$B$19:$R$41,5,0)/'[1]4. Billing Determinants'!$F$41*$D5,IF($E5="Non-RPP kWh",VLOOKUP(P$4,'[1]4. Billing Determinants'!$B$19:$R$41,6,0)/'[1]4. Billing Determinants'!$G$41*$D5,IF($E5="Distribution Rev.",VLOOKUP(P$4,'[1]4. Billing Determinants'!$B$19:$R$41,8,0)/'[1]4. Billing Determinants'!$I$41*$D5, VLOOKUP(P$4,'[1]4. Billing Determinants'!$B$19:$R$41,3,0)/'[1]4. Billing Determinants'!$D$41*$D5))))),0)</f>
        <v>0</v>
      </c>
      <c r="Q5" s="205">
        <f>IFERROR(IF(Q$4="",0,IF($E5="kWh",VLOOKUP(Q$4,'[1]4. Billing Determinants'!$B$19:$R$41,4,0)/'[1]4. Billing Determinants'!$E$41*$D5,IF($E5="kW",VLOOKUP(Q$4,'[1]4. Billing Determinants'!$B$19:$R$41,5,0)/'[1]4. Billing Determinants'!$F$41*$D5,IF($E5="Non-RPP kWh",VLOOKUP(Q$4,'[1]4. Billing Determinants'!$B$19:$R$41,6,0)/'[1]4. Billing Determinants'!$G$41*$D5,IF($E5="Distribution Rev.",VLOOKUP(Q$4,'[1]4. Billing Determinants'!$B$19:$R$41,8,0)/'[1]4. Billing Determinants'!$I$41*$D5, VLOOKUP(Q$4,'[1]4. Billing Determinants'!$B$19:$R$41,3,0)/'[1]4. Billing Determinants'!$D$41*$D5))))),0)</f>
        <v>0</v>
      </c>
      <c r="R5" s="205">
        <f>IFERROR(IF(R$4="",0,IF($E5="kWh",VLOOKUP(R$4,'[1]4. Billing Determinants'!$B$19:$R$41,4,0)/'[1]4. Billing Determinants'!$E$41*$D5,IF($E5="kW",VLOOKUP(R$4,'[1]4. Billing Determinants'!$B$19:$R$41,5,0)/'[1]4. Billing Determinants'!$F$41*$D5,IF($E5="Non-RPP kWh",VLOOKUP(R$4,'[1]4. Billing Determinants'!$B$19:$R$41,6,0)/'[1]4. Billing Determinants'!$G$41*$D5,IF($E5="Distribution Rev.",VLOOKUP(R$4,'[1]4. Billing Determinants'!$B$19:$R$41,8,0)/'[1]4. Billing Determinants'!$I$41*$D5, VLOOKUP(R$4,'[1]4. Billing Determinants'!$B$19:$R$41,3,0)/'[1]4. Billing Determinants'!$D$41*$D5))))),0)</f>
        <v>0</v>
      </c>
      <c r="S5" s="205">
        <f>IFERROR(IF(S$4="",0,IF($E5="kWh",VLOOKUP(S$4,'[1]4. Billing Determinants'!$B$19:$R$41,4,0)/'[1]4. Billing Determinants'!$E$41*$D5,IF($E5="kW",VLOOKUP(S$4,'[1]4. Billing Determinants'!$B$19:$R$41,5,0)/'[1]4. Billing Determinants'!$F$41*$D5,IF($E5="Non-RPP kWh",VLOOKUP(S$4,'[1]4. Billing Determinants'!$B$19:$R$41,6,0)/'[1]4. Billing Determinants'!$G$41*$D5,IF($E5="Distribution Rev.",VLOOKUP(S$4,'[1]4. Billing Determinants'!$B$19:$R$41,8,0)/'[1]4. Billing Determinants'!$I$41*$D5, VLOOKUP(S$4,'[1]4. Billing Determinants'!$B$19:$R$41,3,0)/'[1]4. Billing Determinants'!$D$41*$D5))))),0)</f>
        <v>0</v>
      </c>
      <c r="T5" s="205">
        <f>IFERROR(IF(T$4="",0,IF($E5="kWh",VLOOKUP(T$4,'[1]4. Billing Determinants'!$B$19:$R$41,4,0)/'[1]4. Billing Determinants'!$E$41*$D5,IF($E5="kW",VLOOKUP(T$4,'[1]4. Billing Determinants'!$B$19:$R$41,5,0)/'[1]4. Billing Determinants'!$F$41*$D5,IF($E5="Non-RPP kWh",VLOOKUP(T$4,'[1]4. Billing Determinants'!$B$19:$R$41,6,0)/'[1]4. Billing Determinants'!$G$41*$D5,IF($E5="Distribution Rev.",VLOOKUP(T$4,'[1]4. Billing Determinants'!$B$19:$R$41,8,0)/'[1]4. Billing Determinants'!$I$41*$D5, VLOOKUP(T$4,'[1]4. Billing Determinants'!$B$19:$R$41,3,0)/'[1]4. Billing Determinants'!$D$41*$D5))))),0)</f>
        <v>0</v>
      </c>
      <c r="U5" s="205">
        <f>IFERROR(IF(U$4="",0,IF($E5="kWh",VLOOKUP(U$4,'[1]4. Billing Determinants'!$B$19:$R$41,4,0)/'[1]4. Billing Determinants'!$E$41*$D5,IF($E5="kW",VLOOKUP(U$4,'[1]4. Billing Determinants'!$B$19:$R$41,5,0)/'[1]4. Billing Determinants'!$F$41*$D5,IF($E5="Non-RPP kWh",VLOOKUP(U$4,'[1]4. Billing Determinants'!$B$19:$R$41,6,0)/'[1]4. Billing Determinants'!$G$41*$D5,IF($E5="Distribution Rev.",VLOOKUP(U$4,'[1]4. Billing Determinants'!$B$19:$R$41,8,0)/'[1]4. Billing Determinants'!$I$41*$D5, VLOOKUP(U$4,'[1]4. Billing Determinants'!$B$19:$R$41,3,0)/'[1]4. Billing Determinants'!$D$41*$D5))))),0)</f>
        <v>0</v>
      </c>
      <c r="V5" s="205">
        <f>IFERROR(IF(V$4="",0,IF($E5="kWh",VLOOKUP(V$4,'[1]4. Billing Determinants'!$B$19:$R$41,4,0)/'[1]4. Billing Determinants'!$E$41*$D5,IF($E5="kW",VLOOKUP(V$4,'[1]4. Billing Determinants'!$B$19:$R$41,5,0)/'[1]4. Billing Determinants'!$F$41*$D5,IF($E5="Non-RPP kWh",VLOOKUP(V$4,'[1]4. Billing Determinants'!$B$19:$R$41,6,0)/'[1]4. Billing Determinants'!$G$41*$D5,IF($E5="Distribution Rev.",VLOOKUP(V$4,'[1]4. Billing Determinants'!$B$19:$R$41,8,0)/'[1]4. Billing Determinants'!$I$41*$D5, VLOOKUP(V$4,'[1]4. Billing Determinants'!$B$19:$R$41,3,0)/'[1]4. Billing Determinants'!$D$41*$D5))))),0)</f>
        <v>0</v>
      </c>
      <c r="W5" s="205">
        <f>IFERROR(IF(W$4="",0,IF($E5="kWh",VLOOKUP(W$4,'[1]4. Billing Determinants'!$B$19:$R$41,4,0)/'[1]4. Billing Determinants'!$E$41*$D5,IF($E5="kW",VLOOKUP(W$4,'[1]4. Billing Determinants'!$B$19:$R$41,5,0)/'[1]4. Billing Determinants'!$F$41*$D5,IF($E5="Non-RPP kWh",VLOOKUP(W$4,'[1]4. Billing Determinants'!$B$19:$R$41,6,0)/'[1]4. Billing Determinants'!$G$41*$D5,IF($E5="Distribution Rev.",VLOOKUP(W$4,'[1]4. Billing Determinants'!$B$19:$R$41,8,0)/'[1]4. Billing Determinants'!$I$41*$D5, VLOOKUP(W$4,'[1]4. Billing Determinants'!$B$19:$R$41,3,0)/'[1]4. Billing Determinants'!$D$41*$D5))))),0)</f>
        <v>0</v>
      </c>
      <c r="X5" s="205">
        <f>IFERROR(IF(X$4="",0,IF($E5="kWh",VLOOKUP(X$4,'[1]4. Billing Determinants'!$B$19:$R$41,4,0)/'[1]4. Billing Determinants'!$E$41*$D5,IF($E5="kW",VLOOKUP(X$4,'[1]4. Billing Determinants'!$B$19:$R$41,5,0)/'[1]4. Billing Determinants'!$F$41*$D5,IF($E5="Non-RPP kWh",VLOOKUP(X$4,'[1]4. Billing Determinants'!$B$19:$R$41,6,0)/'[1]4. Billing Determinants'!$G$41*$D5,IF($E5="Distribution Rev.",VLOOKUP(X$4,'[1]4. Billing Determinants'!$B$19:$R$41,8,0)/'[1]4. Billing Determinants'!$I$41*$D5, VLOOKUP(X$4,'[1]4. Billing Determinants'!$B$19:$R$41,3,0)/'[1]4. Billing Determinants'!$D$41*$D5))))),0)</f>
        <v>0</v>
      </c>
      <c r="Y5" s="205">
        <f>IFERROR(IF(Y$4="",0,IF($E5="kWh",VLOOKUP(Y$4,'[1]4. Billing Determinants'!$B$19:$R$41,4,0)/'[1]4. Billing Determinants'!$E$41*$D5,IF($E5="kW",VLOOKUP(Y$4,'[1]4. Billing Determinants'!$B$19:$R$41,5,0)/'[1]4. Billing Determinants'!$F$41*$D5,IF($E5="Non-RPP kWh",VLOOKUP(Y$4,'[1]4. Billing Determinants'!$B$19:$R$41,6,0)/'[1]4. Billing Determinants'!$G$41*$D5,IF($E5="Distribution Rev.",VLOOKUP(Y$4,'[1]4. Billing Determinants'!$B$19:$R$41,8,0)/'[1]4. Billing Determinants'!$I$41*$D5, VLOOKUP(Y$4,'[1]4. Billing Determinants'!$B$19:$R$41,3,0)/'[1]4. Billing Determinants'!$D$41*$D5))))),0)</f>
        <v>0</v>
      </c>
    </row>
    <row r="6" spans="1:27" x14ac:dyDescent="0.25">
      <c r="A6" s="145">
        <v>3</v>
      </c>
      <c r="B6" s="207" t="s">
        <v>167</v>
      </c>
      <c r="C6" s="204">
        <v>1551</v>
      </c>
      <c r="D6" s="205"/>
      <c r="E6" s="208" t="s">
        <v>233</v>
      </c>
      <c r="F6" s="209">
        <f>(1/(1+2))*D6</f>
        <v>0</v>
      </c>
      <c r="G6" s="209">
        <f>(2/(1+2))*D6</f>
        <v>0</v>
      </c>
      <c r="H6" s="209">
        <v>0</v>
      </c>
      <c r="I6" s="205">
        <v>0</v>
      </c>
      <c r="J6" s="205">
        <v>0</v>
      </c>
      <c r="K6" s="205">
        <v>0</v>
      </c>
      <c r="L6" s="205">
        <v>0</v>
      </c>
      <c r="M6" s="205">
        <v>0</v>
      </c>
      <c r="N6" s="205">
        <v>0</v>
      </c>
      <c r="O6" s="205">
        <v>0</v>
      </c>
      <c r="P6" s="205">
        <v>0</v>
      </c>
      <c r="Q6" s="205">
        <v>0</v>
      </c>
      <c r="R6" s="205">
        <v>0</v>
      </c>
      <c r="S6" s="205">
        <v>0</v>
      </c>
      <c r="T6" s="205">
        <v>0</v>
      </c>
      <c r="U6" s="205">
        <v>0</v>
      </c>
      <c r="V6" s="205">
        <v>0</v>
      </c>
      <c r="W6" s="205">
        <v>0</v>
      </c>
      <c r="X6" s="205">
        <v>0</v>
      </c>
      <c r="Y6" s="205">
        <v>0</v>
      </c>
    </row>
    <row r="7" spans="1:27" x14ac:dyDescent="0.25">
      <c r="A7" s="210">
        <v>4</v>
      </c>
      <c r="B7" s="207" t="s">
        <v>596</v>
      </c>
      <c r="C7" s="204">
        <v>1580</v>
      </c>
      <c r="D7" s="205"/>
      <c r="E7" s="206" t="s">
        <v>285</v>
      </c>
      <c r="F7" s="205">
        <f>IFERROR(IF(F$4="",0,IF($E7="kWh",VLOOKUP(F$4,'[1]4. Billing Determinants'!$B$19:$R$41,11,0)/'[1]4. Billing Determinants'!$L$41*$D7,IF($E7="kW",VLOOKUP(F$4,'[1]4. Billing Determinants'!$B$19:$R$41,12,0)/'[1]4. Billing Determinants'!$M$41*$D7,))),0)</f>
        <v>0</v>
      </c>
      <c r="G7" s="205">
        <f>IFERROR(IF(G$4="",0,IF($E7="kWh",VLOOKUP(G$4,'[1]4. Billing Determinants'!$B$19:$R$41,11,0)/'[1]4. Billing Determinants'!$L$41*$D7,IF($E7="kW",VLOOKUP(G$4,'[1]4. Billing Determinants'!$B$19:$R$41,12,0)/'[1]4. Billing Determinants'!$M$41*$D7,))),0)</f>
        <v>0</v>
      </c>
      <c r="H7" s="205">
        <f>IFERROR(IF(H$4="",0,IF($E7="kWh",VLOOKUP(H$4,'[1]4. Billing Determinants'!$B$19:$R$41,11,0)/'[1]4. Billing Determinants'!$L$41*$D7,IF($E7="kW",VLOOKUP(H$4,'[1]4. Billing Determinants'!$B$19:$R$41,12,0)/'[1]4. Billing Determinants'!$M$41*$D7,))),0)</f>
        <v>0</v>
      </c>
      <c r="I7" s="205">
        <f>IFERROR(IF(I$4="",0,IF($E7="kWh",VLOOKUP(I$4,'[1]4. Billing Determinants'!$B$19:$R$41,11,0)/'[1]4. Billing Determinants'!$L$41*$D7,IF($E7="kW",VLOOKUP(I$4,'[1]4. Billing Determinants'!$B$19:$R$41,12,0)/'[1]4. Billing Determinants'!$M$41*$D7,))),0)</f>
        <v>0</v>
      </c>
      <c r="J7" s="205">
        <f>IFERROR(IF(J$4="",0,IF($E7="kWh",VLOOKUP(J$4,'[1]4. Billing Determinants'!$B$19:$R$41,11,0)/'[1]4. Billing Determinants'!$L$41*$D7,IF($E7="kW",VLOOKUP(J$4,'[1]4. Billing Determinants'!$B$19:$R$41,12,0)/'[1]4. Billing Determinants'!$M$41*$D7,))),0)</f>
        <v>0</v>
      </c>
      <c r="K7" s="205">
        <f>IFERROR(IF(K$4="",0,IF($E7="kWh",VLOOKUP(K$4,'[1]4. Billing Determinants'!$B$19:$R$41,11,0)/'[1]4. Billing Determinants'!$L$41*$D7,IF($E7="kW",VLOOKUP(K$4,'[1]4. Billing Determinants'!$B$19:$R$41,12,0)/'[1]4. Billing Determinants'!$M$41*$D7,))),0)</f>
        <v>0</v>
      </c>
      <c r="L7" s="205">
        <f>IFERROR(IF(L$4="",0,IF($E7="kWh",VLOOKUP(L$4,'[1]4. Billing Determinants'!$B$19:$R$41,11,0)/'[1]4. Billing Determinants'!$L$41*$D7,IF($E7="kW",VLOOKUP(L$4,'[1]4. Billing Determinants'!$B$19:$R$41,12,0)/'[1]4. Billing Determinants'!$M$41*$D7,))),0)</f>
        <v>0</v>
      </c>
      <c r="M7" s="205">
        <f>IFERROR(IF(M$4="",0,IF($E7="kWh",VLOOKUP(M$4,'[1]4. Billing Determinants'!$B$19:$R$41,11,0)/'[1]4. Billing Determinants'!$L$41*$D7,IF($E7="kW",VLOOKUP(M$4,'[1]4. Billing Determinants'!$B$19:$R$41,12,0)/'[1]4. Billing Determinants'!$M$41*$D7,))),0)</f>
        <v>0</v>
      </c>
      <c r="N7" s="205">
        <f>IFERROR(IF(N$4="",0,IF($E7="kWh",VLOOKUP(N$4,'[1]4. Billing Determinants'!$B$19:$R$41,11,0)/'[1]4. Billing Determinants'!$L$41*$D7,IF($E7="kW",VLOOKUP(N$4,'[1]4. Billing Determinants'!$B$19:$R$41,12,0)/'[1]4. Billing Determinants'!$M$41*$D7,))),0)</f>
        <v>0</v>
      </c>
      <c r="O7" s="205">
        <f>IFERROR(IF(O$4="",0,IF($E7="kWh",VLOOKUP(O$4,'[1]4. Billing Determinants'!$B$19:$R$41,11,0)/'[1]4. Billing Determinants'!$L$41*$D7,IF($E7="kW",VLOOKUP(O$4,'[1]4. Billing Determinants'!$B$19:$R$41,12,0)/'[1]4. Billing Determinants'!$M$41*$D7,))),0)</f>
        <v>0</v>
      </c>
      <c r="P7" s="205">
        <f>IFERROR(IF(P$4="",0,IF($E7="kWh",VLOOKUP(P$4,'[1]4. Billing Determinants'!$B$19:$R$41,11,0)/'[1]4. Billing Determinants'!$L$41*$D7,IF($E7="kW",VLOOKUP(P$4,'[1]4. Billing Determinants'!$B$19:$R$41,12,0)/'[1]4. Billing Determinants'!$M$41*$D7,))),0)</f>
        <v>0</v>
      </c>
      <c r="Q7" s="205">
        <f>IFERROR(IF(Q$4="",0,IF($E7="kWh",VLOOKUP(Q$4,'[1]4. Billing Determinants'!$B$19:$R$41,11,0)/'[1]4. Billing Determinants'!$L$41*$D7,IF($E7="kW",VLOOKUP(Q$4,'[1]4. Billing Determinants'!$B$19:$R$41,12,0)/'[1]4. Billing Determinants'!$M$41*$D7,))),0)</f>
        <v>0</v>
      </c>
      <c r="R7" s="205">
        <f>IFERROR(IF(R$4="",0,IF($E7="kWh",VLOOKUP(R$4,'[1]4. Billing Determinants'!$B$19:$R$41,11,0)/'[1]4. Billing Determinants'!$L$41*$D7,IF($E7="kW",VLOOKUP(R$4,'[1]4. Billing Determinants'!$B$19:$R$41,12,0)/'[1]4. Billing Determinants'!$M$41*$D7,))),0)</f>
        <v>0</v>
      </c>
      <c r="S7" s="205">
        <f>IFERROR(IF(S$4="",0,IF($E7="kWh",VLOOKUP(S$4,'[1]4. Billing Determinants'!$B$19:$R$41,11,0)/'[1]4. Billing Determinants'!$L$41*$D7,IF($E7="kW",VLOOKUP(S$4,'[1]4. Billing Determinants'!$B$19:$R$41,12,0)/'[1]4. Billing Determinants'!$M$41*$D7,))),0)</f>
        <v>0</v>
      </c>
      <c r="T7" s="205">
        <f>IFERROR(IF(T$4="",0,IF($E7="kWh",VLOOKUP(T$4,'[1]4. Billing Determinants'!$B$19:$R$41,11,0)/'[1]4. Billing Determinants'!$L$41*$D7,IF($E7="kW",VLOOKUP(T$4,'[1]4. Billing Determinants'!$B$19:$R$41,12,0)/'[1]4. Billing Determinants'!$M$41*$D7,))),0)</f>
        <v>0</v>
      </c>
      <c r="U7" s="205">
        <f>IFERROR(IF(U$4="",0,IF($E7="kWh",VLOOKUP(U$4,'[1]4. Billing Determinants'!$B$19:$R$41,11,0)/'[1]4. Billing Determinants'!$L$41*$D7,IF($E7="kW",VLOOKUP(U$4,'[1]4. Billing Determinants'!$B$19:$R$41,12,0)/'[1]4. Billing Determinants'!$M$41*$D7,))),0)</f>
        <v>0</v>
      </c>
      <c r="V7" s="205">
        <f>IFERROR(IF(V$4="",0,IF($E7="kWh",VLOOKUP(V$4,'[1]4. Billing Determinants'!$B$19:$R$41,11,0)/'[1]4. Billing Determinants'!$L$41*$D7,IF($E7="kW",VLOOKUP(V$4,'[1]4. Billing Determinants'!$B$19:$R$41,12,0)/'[1]4. Billing Determinants'!$M$41*$D7,))),0)</f>
        <v>0</v>
      </c>
      <c r="W7" s="205">
        <f>IFERROR(IF(W$4="",0,IF($E7="kWh",VLOOKUP(W$4,'[1]4. Billing Determinants'!$B$19:$R$41,11,0)/'[1]4. Billing Determinants'!$L$41*$D7,IF($E7="kW",VLOOKUP(W$4,'[1]4. Billing Determinants'!$B$19:$R$41,12,0)/'[1]4. Billing Determinants'!$M$41*$D7,))),0)</f>
        <v>0</v>
      </c>
      <c r="X7" s="205">
        <f>IFERROR(IF(X$4="",0,IF($E7="kWh",VLOOKUP(X$4,'[1]4. Billing Determinants'!$B$19:$R$41,11,0)/'[1]4. Billing Determinants'!$L$41*$D7,IF($E7="kW",VLOOKUP(X$4,'[1]4. Billing Determinants'!$B$19:$R$41,12,0)/'[1]4. Billing Determinants'!$M$41*$D7,))),0)</f>
        <v>0</v>
      </c>
      <c r="Y7" s="205">
        <f>IFERROR(IF(Y$4="",0,IF($E7="kWh",VLOOKUP(Y$4,'[1]4. Billing Determinants'!$B$19:$R$41,11,0)/'[1]4. Billing Determinants'!$L$41*$D7,IF($E7="kW",VLOOKUP(Y$4,'[1]4. Billing Determinants'!$B$19:$R$41,12,0)/'[1]4. Billing Determinants'!$M$41*$D7,))),0)</f>
        <v>0</v>
      </c>
    </row>
    <row r="8" spans="1:27" x14ac:dyDescent="0.25">
      <c r="A8" s="145">
        <v>5</v>
      </c>
      <c r="B8" s="207" t="s">
        <v>171</v>
      </c>
      <c r="C8" s="204">
        <v>1584</v>
      </c>
      <c r="D8" s="205"/>
      <c r="E8" s="206" t="s">
        <v>285</v>
      </c>
      <c r="F8" s="205">
        <f>IFERROR(IF(F$4="",0,IF($E8="kWh",VLOOKUP(F$4,'[1]4. Billing Determinants'!$B$19:$R$41,4,0)/'[1]4. Billing Determinants'!$E$41*$D8,IF($E8="kW",VLOOKUP(F$4,'[1]4. Billing Determinants'!$B$19:$R$41,5,0)/'[1]4. Billing Determinants'!$F$41*$D8,IF($E8="Non-RPP kWh",VLOOKUP(F$4,'[1]4. Billing Determinants'!$B$19:$R$41,6,0)/'[1]4. Billing Determinants'!$G$41*$D8,IF($E8="Distribution Rev.",VLOOKUP(F$4,'[1]4. Billing Determinants'!$B$19:$R$41,8,0)/'[1]4. Billing Determinants'!$I$41*$D8, VLOOKUP(F$4,'[1]4. Billing Determinants'!$B$19:$R$41,3,0)/'[1]4. Billing Determinants'!$D$41*$D8))))),0)</f>
        <v>0</v>
      </c>
      <c r="G8" s="205">
        <f>IFERROR(IF(G$4="",0,IF($E8="kWh",VLOOKUP(G$4,'[1]4. Billing Determinants'!$B$19:$R$41,4,0)/'[1]4. Billing Determinants'!$E$41*$D8,IF($E8="kW",VLOOKUP(G$4,'[1]4. Billing Determinants'!$B$19:$R$41,5,0)/'[1]4. Billing Determinants'!$F$41*$D8,IF($E8="Non-RPP kWh",VLOOKUP(G$4,'[1]4. Billing Determinants'!$B$19:$R$41,6,0)/'[1]4. Billing Determinants'!$G$41*$D8,IF($E8="Distribution Rev.",VLOOKUP(G$4,'[1]4. Billing Determinants'!$B$19:$R$41,8,0)/'[1]4. Billing Determinants'!$I$41*$D8, VLOOKUP(G$4,'[1]4. Billing Determinants'!$B$19:$R$41,3,0)/'[1]4. Billing Determinants'!$D$41*$D8))))),0)</f>
        <v>0</v>
      </c>
      <c r="H8" s="205">
        <f>IFERROR(IF(H$4="",0,IF($E8="kWh",VLOOKUP(H$4,'[1]4. Billing Determinants'!$B$19:$R$41,4,0)/'[1]4. Billing Determinants'!$E$41*$D8,IF($E8="kW",VLOOKUP(H$4,'[1]4. Billing Determinants'!$B$19:$R$41,5,0)/'[1]4. Billing Determinants'!$F$41*$D8,IF($E8="Non-RPP kWh",VLOOKUP(H$4,'[1]4. Billing Determinants'!$B$19:$R$41,6,0)/'[1]4. Billing Determinants'!$G$41*$D8,IF($E8="Distribution Rev.",VLOOKUP(H$4,'[1]4. Billing Determinants'!$B$19:$R$41,8,0)/'[1]4. Billing Determinants'!$I$41*$D8, VLOOKUP(H$4,'[1]4. Billing Determinants'!$B$19:$R$41,3,0)/'[1]4. Billing Determinants'!$D$41*$D8))))),0)</f>
        <v>0</v>
      </c>
      <c r="I8" s="205">
        <f>IFERROR(IF(I$4="",0,IF($E8="kWh",VLOOKUP(I$4,'[1]4. Billing Determinants'!$B$19:$R$41,4,0)/'[1]4. Billing Determinants'!$E$41*$D8,IF($E8="kW",VLOOKUP(I$4,'[1]4. Billing Determinants'!$B$19:$R$41,5,0)/'[1]4. Billing Determinants'!$F$41*$D8,IF($E8="Non-RPP kWh",VLOOKUP(I$4,'[1]4. Billing Determinants'!$B$19:$R$41,6,0)/'[1]4. Billing Determinants'!$G$41*$D8,IF($E8="Distribution Rev.",VLOOKUP(I$4,'[1]4. Billing Determinants'!$B$19:$R$41,8,0)/'[1]4. Billing Determinants'!$I$41*$D8, VLOOKUP(I$4,'[1]4. Billing Determinants'!$B$19:$R$41,3,0)/'[1]4. Billing Determinants'!$D$41*$D8))))),0)</f>
        <v>0</v>
      </c>
      <c r="J8" s="205">
        <f>IFERROR(IF(J$4="",0,IF($E8="kWh",VLOOKUP(J$4,'[1]4. Billing Determinants'!$B$19:$R$41,4,0)/'[1]4. Billing Determinants'!$E$41*$D8,IF($E8="kW",VLOOKUP(J$4,'[1]4. Billing Determinants'!$B$19:$R$41,5,0)/'[1]4. Billing Determinants'!$F$41*$D8,IF($E8="Non-RPP kWh",VLOOKUP(J$4,'[1]4. Billing Determinants'!$B$19:$R$41,6,0)/'[1]4. Billing Determinants'!$G$41*$D8,IF($E8="Distribution Rev.",VLOOKUP(J$4,'[1]4. Billing Determinants'!$B$19:$R$41,8,0)/'[1]4. Billing Determinants'!$I$41*$D8, VLOOKUP(J$4,'[1]4. Billing Determinants'!$B$19:$R$41,3,0)/'[1]4. Billing Determinants'!$D$41*$D8))))),0)</f>
        <v>0</v>
      </c>
      <c r="K8" s="205">
        <f>IFERROR(IF(K$4="",0,IF($E8="kWh",VLOOKUP(K$4,'[1]4. Billing Determinants'!$B$19:$R$41,4,0)/'[1]4. Billing Determinants'!$E$41*$D8,IF($E8="kW",VLOOKUP(K$4,'[1]4. Billing Determinants'!$B$19:$R$41,5,0)/'[1]4. Billing Determinants'!$F$41*$D8,IF($E8="Non-RPP kWh",VLOOKUP(K$4,'[1]4. Billing Determinants'!$B$19:$R$41,6,0)/'[1]4. Billing Determinants'!$G$41*$D8,IF($E8="Distribution Rev.",VLOOKUP(K$4,'[1]4. Billing Determinants'!$B$19:$R$41,8,0)/'[1]4. Billing Determinants'!$I$41*$D8, VLOOKUP(K$4,'[1]4. Billing Determinants'!$B$19:$R$41,3,0)/'[1]4. Billing Determinants'!$D$41*$D8))))),0)</f>
        <v>0</v>
      </c>
      <c r="L8" s="205">
        <f>IFERROR(IF(L$4="",0,IF($E8="kWh",VLOOKUP(L$4,'[1]4. Billing Determinants'!$B$19:$R$41,4,0)/'[1]4. Billing Determinants'!$E$41*$D8,IF($E8="kW",VLOOKUP(L$4,'[1]4. Billing Determinants'!$B$19:$R$41,5,0)/'[1]4. Billing Determinants'!$F$41*$D8,IF($E8="Non-RPP kWh",VLOOKUP(L$4,'[1]4. Billing Determinants'!$B$19:$R$41,6,0)/'[1]4. Billing Determinants'!$G$41*$D8,IF($E8="Distribution Rev.",VLOOKUP(L$4,'[1]4. Billing Determinants'!$B$19:$R$41,8,0)/'[1]4. Billing Determinants'!$I$41*$D8, VLOOKUP(L$4,'[1]4. Billing Determinants'!$B$19:$R$41,3,0)/'[1]4. Billing Determinants'!$D$41*$D8))))),0)</f>
        <v>0</v>
      </c>
      <c r="M8" s="205">
        <f>IFERROR(IF(M$4="",0,IF($E8="kWh",VLOOKUP(M$4,'[1]4. Billing Determinants'!$B$19:$R$41,4,0)/'[1]4. Billing Determinants'!$E$41*$D8,IF($E8="kW",VLOOKUP(M$4,'[1]4. Billing Determinants'!$B$19:$R$41,5,0)/'[1]4. Billing Determinants'!$F$41*$D8,IF($E8="Non-RPP kWh",VLOOKUP(M$4,'[1]4. Billing Determinants'!$B$19:$R$41,6,0)/'[1]4. Billing Determinants'!$G$41*$D8,IF($E8="Distribution Rev.",VLOOKUP(M$4,'[1]4. Billing Determinants'!$B$19:$R$41,8,0)/'[1]4. Billing Determinants'!$I$41*$D8, VLOOKUP(M$4,'[1]4. Billing Determinants'!$B$19:$R$41,3,0)/'[1]4. Billing Determinants'!$D$41*$D8))))),0)</f>
        <v>0</v>
      </c>
      <c r="N8" s="205">
        <f>IFERROR(IF(N$4="",0,IF($E8="kWh",VLOOKUP(N$4,'[1]4. Billing Determinants'!$B$19:$R$41,4,0)/'[1]4. Billing Determinants'!$E$41*$D8,IF($E8="kW",VLOOKUP(N$4,'[1]4. Billing Determinants'!$B$19:$R$41,5,0)/'[1]4. Billing Determinants'!$F$41*$D8,IF($E8="Non-RPP kWh",VLOOKUP(N$4,'[1]4. Billing Determinants'!$B$19:$R$41,6,0)/'[1]4. Billing Determinants'!$G$41*$D8,IF($E8="Distribution Rev.",VLOOKUP(N$4,'[1]4. Billing Determinants'!$B$19:$R$41,8,0)/'[1]4. Billing Determinants'!$I$41*$D8, VLOOKUP(N$4,'[1]4. Billing Determinants'!$B$19:$R$41,3,0)/'[1]4. Billing Determinants'!$D$41*$D8))))),0)</f>
        <v>0</v>
      </c>
      <c r="O8" s="205">
        <f>IFERROR(IF(O$4="",0,IF($E8="kWh",VLOOKUP(O$4,'[1]4. Billing Determinants'!$B$19:$R$41,4,0)/'[1]4. Billing Determinants'!$E$41*$D8,IF($E8="kW",VLOOKUP(O$4,'[1]4. Billing Determinants'!$B$19:$R$41,5,0)/'[1]4. Billing Determinants'!$F$41*$D8,IF($E8="Non-RPP kWh",VLOOKUP(O$4,'[1]4. Billing Determinants'!$B$19:$R$41,6,0)/'[1]4. Billing Determinants'!$G$41*$D8,IF($E8="Distribution Rev.",VLOOKUP(O$4,'[1]4. Billing Determinants'!$B$19:$R$41,8,0)/'[1]4. Billing Determinants'!$I$41*$D8, VLOOKUP(O$4,'[1]4. Billing Determinants'!$B$19:$R$41,3,0)/'[1]4. Billing Determinants'!$D$41*$D8))))),0)</f>
        <v>0</v>
      </c>
      <c r="P8" s="205">
        <f>IFERROR(IF(P$4="",0,IF($E8="kWh",VLOOKUP(P$4,'[1]4. Billing Determinants'!$B$19:$R$41,4,0)/'[1]4. Billing Determinants'!$E$41*$D8,IF($E8="kW",VLOOKUP(P$4,'[1]4. Billing Determinants'!$B$19:$R$41,5,0)/'[1]4. Billing Determinants'!$F$41*$D8,IF($E8="Non-RPP kWh",VLOOKUP(P$4,'[1]4. Billing Determinants'!$B$19:$R$41,6,0)/'[1]4. Billing Determinants'!$G$41*$D8,IF($E8="Distribution Rev.",VLOOKUP(P$4,'[1]4. Billing Determinants'!$B$19:$R$41,8,0)/'[1]4. Billing Determinants'!$I$41*$D8, VLOOKUP(P$4,'[1]4. Billing Determinants'!$B$19:$R$41,3,0)/'[1]4. Billing Determinants'!$D$41*$D8))))),0)</f>
        <v>0</v>
      </c>
      <c r="Q8" s="205">
        <f>IFERROR(IF(Q$4="",0,IF($E8="kWh",VLOOKUP(Q$4,'[1]4. Billing Determinants'!$B$19:$R$41,4,0)/'[1]4. Billing Determinants'!$E$41*$D8,IF($E8="kW",VLOOKUP(Q$4,'[1]4. Billing Determinants'!$B$19:$R$41,5,0)/'[1]4. Billing Determinants'!$F$41*$D8,IF($E8="Non-RPP kWh",VLOOKUP(Q$4,'[1]4. Billing Determinants'!$B$19:$R$41,6,0)/'[1]4. Billing Determinants'!$G$41*$D8,IF($E8="Distribution Rev.",VLOOKUP(Q$4,'[1]4. Billing Determinants'!$B$19:$R$41,8,0)/'[1]4. Billing Determinants'!$I$41*$D8, VLOOKUP(Q$4,'[1]4. Billing Determinants'!$B$19:$R$41,3,0)/'[1]4. Billing Determinants'!$D$41*$D8))))),0)</f>
        <v>0</v>
      </c>
      <c r="R8" s="205">
        <f>IFERROR(IF(R$4="",0,IF($E8="kWh",VLOOKUP(R$4,'[1]4. Billing Determinants'!$B$19:$R$41,4,0)/'[1]4. Billing Determinants'!$E$41*$D8,IF($E8="kW",VLOOKUP(R$4,'[1]4. Billing Determinants'!$B$19:$R$41,5,0)/'[1]4. Billing Determinants'!$F$41*$D8,IF($E8="Non-RPP kWh",VLOOKUP(R$4,'[1]4. Billing Determinants'!$B$19:$R$41,6,0)/'[1]4. Billing Determinants'!$G$41*$D8,IF($E8="Distribution Rev.",VLOOKUP(R$4,'[1]4. Billing Determinants'!$B$19:$R$41,8,0)/'[1]4. Billing Determinants'!$I$41*$D8, VLOOKUP(R$4,'[1]4. Billing Determinants'!$B$19:$R$41,3,0)/'[1]4. Billing Determinants'!$D$41*$D8))))),0)</f>
        <v>0</v>
      </c>
      <c r="S8" s="205">
        <f>IFERROR(IF(S$4="",0,IF($E8="kWh",VLOOKUP(S$4,'[1]4. Billing Determinants'!$B$19:$R$41,4,0)/'[1]4. Billing Determinants'!$E$41*$D8,IF($E8="kW",VLOOKUP(S$4,'[1]4. Billing Determinants'!$B$19:$R$41,5,0)/'[1]4. Billing Determinants'!$F$41*$D8,IF($E8="Non-RPP kWh",VLOOKUP(S$4,'[1]4. Billing Determinants'!$B$19:$R$41,6,0)/'[1]4. Billing Determinants'!$G$41*$D8,IF($E8="Distribution Rev.",VLOOKUP(S$4,'[1]4. Billing Determinants'!$B$19:$R$41,8,0)/'[1]4. Billing Determinants'!$I$41*$D8, VLOOKUP(S$4,'[1]4. Billing Determinants'!$B$19:$R$41,3,0)/'[1]4. Billing Determinants'!$D$41*$D8))))),0)</f>
        <v>0</v>
      </c>
      <c r="T8" s="205">
        <f>IFERROR(IF(T$4="",0,IF($E8="kWh",VLOOKUP(T$4,'[1]4. Billing Determinants'!$B$19:$R$41,4,0)/'[1]4. Billing Determinants'!$E$41*$D8,IF($E8="kW",VLOOKUP(T$4,'[1]4. Billing Determinants'!$B$19:$R$41,5,0)/'[1]4. Billing Determinants'!$F$41*$D8,IF($E8="Non-RPP kWh",VLOOKUP(T$4,'[1]4. Billing Determinants'!$B$19:$R$41,6,0)/'[1]4. Billing Determinants'!$G$41*$D8,IF($E8="Distribution Rev.",VLOOKUP(T$4,'[1]4. Billing Determinants'!$B$19:$R$41,8,0)/'[1]4. Billing Determinants'!$I$41*$D8, VLOOKUP(T$4,'[1]4. Billing Determinants'!$B$19:$R$41,3,0)/'[1]4. Billing Determinants'!$D$41*$D8))))),0)</f>
        <v>0</v>
      </c>
      <c r="U8" s="205">
        <f>IFERROR(IF(U$4="",0,IF($E8="kWh",VLOOKUP(U$4,'[1]4. Billing Determinants'!$B$19:$R$41,4,0)/'[1]4. Billing Determinants'!$E$41*$D8,IF($E8="kW",VLOOKUP(U$4,'[1]4. Billing Determinants'!$B$19:$R$41,5,0)/'[1]4. Billing Determinants'!$F$41*$D8,IF($E8="Non-RPP kWh",VLOOKUP(U$4,'[1]4. Billing Determinants'!$B$19:$R$41,6,0)/'[1]4. Billing Determinants'!$G$41*$D8,IF($E8="Distribution Rev.",VLOOKUP(U$4,'[1]4. Billing Determinants'!$B$19:$R$41,8,0)/'[1]4. Billing Determinants'!$I$41*$D8, VLOOKUP(U$4,'[1]4. Billing Determinants'!$B$19:$R$41,3,0)/'[1]4. Billing Determinants'!$D$41*$D8))))),0)</f>
        <v>0</v>
      </c>
      <c r="V8" s="205">
        <f>IFERROR(IF(V$4="",0,IF($E8="kWh",VLOOKUP(V$4,'[1]4. Billing Determinants'!$B$19:$R$41,4,0)/'[1]4. Billing Determinants'!$E$41*$D8,IF($E8="kW",VLOOKUP(V$4,'[1]4. Billing Determinants'!$B$19:$R$41,5,0)/'[1]4. Billing Determinants'!$F$41*$D8,IF($E8="Non-RPP kWh",VLOOKUP(V$4,'[1]4. Billing Determinants'!$B$19:$R$41,6,0)/'[1]4. Billing Determinants'!$G$41*$D8,IF($E8="Distribution Rev.",VLOOKUP(V$4,'[1]4. Billing Determinants'!$B$19:$R$41,8,0)/'[1]4. Billing Determinants'!$I$41*$D8, VLOOKUP(V$4,'[1]4. Billing Determinants'!$B$19:$R$41,3,0)/'[1]4. Billing Determinants'!$D$41*$D8))))),0)</f>
        <v>0</v>
      </c>
      <c r="W8" s="205">
        <f>IFERROR(IF(W$4="",0,IF($E8="kWh",VLOOKUP(W$4,'[1]4. Billing Determinants'!$B$19:$R$41,4,0)/'[1]4. Billing Determinants'!$E$41*$D8,IF($E8="kW",VLOOKUP(W$4,'[1]4. Billing Determinants'!$B$19:$R$41,5,0)/'[1]4. Billing Determinants'!$F$41*$D8,IF($E8="Non-RPP kWh",VLOOKUP(W$4,'[1]4. Billing Determinants'!$B$19:$R$41,6,0)/'[1]4. Billing Determinants'!$G$41*$D8,IF($E8="Distribution Rev.",VLOOKUP(W$4,'[1]4. Billing Determinants'!$B$19:$R$41,8,0)/'[1]4. Billing Determinants'!$I$41*$D8, VLOOKUP(W$4,'[1]4. Billing Determinants'!$B$19:$R$41,3,0)/'[1]4. Billing Determinants'!$D$41*$D8))))),0)</f>
        <v>0</v>
      </c>
      <c r="X8" s="205">
        <f>IFERROR(IF(X$4="",0,IF($E8="kWh",VLOOKUP(X$4,'[1]4. Billing Determinants'!$B$19:$R$41,4,0)/'[1]4. Billing Determinants'!$E$41*$D8,IF($E8="kW",VLOOKUP(X$4,'[1]4. Billing Determinants'!$B$19:$R$41,5,0)/'[1]4. Billing Determinants'!$F$41*$D8,IF($E8="Non-RPP kWh",VLOOKUP(X$4,'[1]4. Billing Determinants'!$B$19:$R$41,6,0)/'[1]4. Billing Determinants'!$G$41*$D8,IF($E8="Distribution Rev.",VLOOKUP(X$4,'[1]4. Billing Determinants'!$B$19:$R$41,8,0)/'[1]4. Billing Determinants'!$I$41*$D8, VLOOKUP(X$4,'[1]4. Billing Determinants'!$B$19:$R$41,3,0)/'[1]4. Billing Determinants'!$D$41*$D8))))),0)</f>
        <v>0</v>
      </c>
      <c r="Y8" s="205">
        <f>IFERROR(IF(Y$4="",0,IF($E8="kWh",VLOOKUP(Y$4,'[1]4. Billing Determinants'!$B$19:$R$41,4,0)/'[1]4. Billing Determinants'!$E$41*$D8,IF($E8="kW",VLOOKUP(Y$4,'[1]4. Billing Determinants'!$B$19:$R$41,5,0)/'[1]4. Billing Determinants'!$F$41*$D8,IF($E8="Non-RPP kWh",VLOOKUP(Y$4,'[1]4. Billing Determinants'!$B$19:$R$41,6,0)/'[1]4. Billing Determinants'!$G$41*$D8,IF($E8="Distribution Rev.",VLOOKUP(Y$4,'[1]4. Billing Determinants'!$B$19:$R$41,8,0)/'[1]4. Billing Determinants'!$I$41*$D8, VLOOKUP(Y$4,'[1]4. Billing Determinants'!$B$19:$R$41,3,0)/'[1]4. Billing Determinants'!$D$41*$D8))))),0)</f>
        <v>0</v>
      </c>
    </row>
    <row r="9" spans="1:27" x14ac:dyDescent="0.25">
      <c r="A9" s="145">
        <v>6</v>
      </c>
      <c r="B9" s="207" t="s">
        <v>172</v>
      </c>
      <c r="C9" s="204">
        <v>1586</v>
      </c>
      <c r="D9" s="205"/>
      <c r="E9" s="206" t="s">
        <v>285</v>
      </c>
      <c r="F9" s="205">
        <f>IFERROR(IF(F$4="",0,IF($E9="kWh",VLOOKUP(F$4,'[1]4. Billing Determinants'!$B$19:$R$41,4,0)/'[1]4. Billing Determinants'!$E$41*$D9,IF($E9="kW",VLOOKUP(F$4,'[1]4. Billing Determinants'!$B$19:$R$41,5,0)/'[1]4. Billing Determinants'!$F$41*$D9,IF($E9="Non-RPP kWh",VLOOKUP(F$4,'[1]4. Billing Determinants'!$B$19:$R$41,6,0)/'[1]4. Billing Determinants'!$G$41*$D9,IF($E9="Distribution Rev.",VLOOKUP(F$4,'[1]4. Billing Determinants'!$B$19:$R$41,8,0)/'[1]4. Billing Determinants'!$I$41*$D9, VLOOKUP(F$4,'[1]4. Billing Determinants'!$B$19:$R$41,3,0)/'[1]4. Billing Determinants'!$D$41*$D9))))),0)</f>
        <v>0</v>
      </c>
      <c r="G9" s="205">
        <f>IFERROR(IF(G$4="",0,IF($E9="kWh",VLOOKUP(G$4,'[1]4. Billing Determinants'!$B$19:$R$41,4,0)/'[1]4. Billing Determinants'!$E$41*$D9,IF($E9="kW",VLOOKUP(G$4,'[1]4. Billing Determinants'!$B$19:$R$41,5,0)/'[1]4. Billing Determinants'!$F$41*$D9,IF($E9="Non-RPP kWh",VLOOKUP(G$4,'[1]4. Billing Determinants'!$B$19:$R$41,6,0)/'[1]4. Billing Determinants'!$G$41*$D9,IF($E9="Distribution Rev.",VLOOKUP(G$4,'[1]4. Billing Determinants'!$B$19:$R$41,8,0)/'[1]4. Billing Determinants'!$I$41*$D9, VLOOKUP(G$4,'[1]4. Billing Determinants'!$B$19:$R$41,3,0)/'[1]4. Billing Determinants'!$D$41*$D9))))),0)</f>
        <v>0</v>
      </c>
      <c r="H9" s="205">
        <f>IFERROR(IF(H$4="",0,IF($E9="kWh",VLOOKUP(H$4,'[1]4. Billing Determinants'!$B$19:$R$41,4,0)/'[1]4. Billing Determinants'!$E$41*$D9,IF($E9="kW",VLOOKUP(H$4,'[1]4. Billing Determinants'!$B$19:$R$41,5,0)/'[1]4. Billing Determinants'!$F$41*$D9,IF($E9="Non-RPP kWh",VLOOKUP(H$4,'[1]4. Billing Determinants'!$B$19:$R$41,6,0)/'[1]4. Billing Determinants'!$G$41*$D9,IF($E9="Distribution Rev.",VLOOKUP(H$4,'[1]4. Billing Determinants'!$B$19:$R$41,8,0)/'[1]4. Billing Determinants'!$I$41*$D9, VLOOKUP(H$4,'[1]4. Billing Determinants'!$B$19:$R$41,3,0)/'[1]4. Billing Determinants'!$D$41*$D9))))),0)</f>
        <v>0</v>
      </c>
      <c r="I9" s="205">
        <f>IFERROR(IF(I$4="",0,IF($E9="kWh",VLOOKUP(I$4,'[1]4. Billing Determinants'!$B$19:$R$41,4,0)/'[1]4. Billing Determinants'!$E$41*$D9,IF($E9="kW",VLOOKUP(I$4,'[1]4. Billing Determinants'!$B$19:$R$41,5,0)/'[1]4. Billing Determinants'!$F$41*$D9,IF($E9="Non-RPP kWh",VLOOKUP(I$4,'[1]4. Billing Determinants'!$B$19:$R$41,6,0)/'[1]4. Billing Determinants'!$G$41*$D9,IF($E9="Distribution Rev.",VLOOKUP(I$4,'[1]4. Billing Determinants'!$B$19:$R$41,8,0)/'[1]4. Billing Determinants'!$I$41*$D9, VLOOKUP(I$4,'[1]4. Billing Determinants'!$B$19:$R$41,3,0)/'[1]4. Billing Determinants'!$D$41*$D9))))),0)</f>
        <v>0</v>
      </c>
      <c r="J9" s="205">
        <f>IFERROR(IF(J$4="",0,IF($E9="kWh",VLOOKUP(J$4,'[1]4. Billing Determinants'!$B$19:$R$41,4,0)/'[1]4. Billing Determinants'!$E$41*$D9,IF($E9="kW",VLOOKUP(J$4,'[1]4. Billing Determinants'!$B$19:$R$41,5,0)/'[1]4. Billing Determinants'!$F$41*$D9,IF($E9="Non-RPP kWh",VLOOKUP(J$4,'[1]4. Billing Determinants'!$B$19:$R$41,6,0)/'[1]4. Billing Determinants'!$G$41*$D9,IF($E9="Distribution Rev.",VLOOKUP(J$4,'[1]4. Billing Determinants'!$B$19:$R$41,8,0)/'[1]4. Billing Determinants'!$I$41*$D9, VLOOKUP(J$4,'[1]4. Billing Determinants'!$B$19:$R$41,3,0)/'[1]4. Billing Determinants'!$D$41*$D9))))),0)</f>
        <v>0</v>
      </c>
      <c r="K9" s="205">
        <f>IFERROR(IF(K$4="",0,IF($E9="kWh",VLOOKUP(K$4,'[1]4. Billing Determinants'!$B$19:$R$41,4,0)/'[1]4. Billing Determinants'!$E$41*$D9,IF($E9="kW",VLOOKUP(K$4,'[1]4. Billing Determinants'!$B$19:$R$41,5,0)/'[1]4. Billing Determinants'!$F$41*$D9,IF($E9="Non-RPP kWh",VLOOKUP(K$4,'[1]4. Billing Determinants'!$B$19:$R$41,6,0)/'[1]4. Billing Determinants'!$G$41*$D9,IF($E9="Distribution Rev.",VLOOKUP(K$4,'[1]4. Billing Determinants'!$B$19:$R$41,8,0)/'[1]4. Billing Determinants'!$I$41*$D9, VLOOKUP(K$4,'[1]4. Billing Determinants'!$B$19:$R$41,3,0)/'[1]4. Billing Determinants'!$D$41*$D9))))),0)</f>
        <v>0</v>
      </c>
      <c r="L9" s="205">
        <f>IFERROR(IF(L$4="",0,IF($E9="kWh",VLOOKUP(L$4,'[1]4. Billing Determinants'!$B$19:$R$41,4,0)/'[1]4. Billing Determinants'!$E$41*$D9,IF($E9="kW",VLOOKUP(L$4,'[1]4. Billing Determinants'!$B$19:$R$41,5,0)/'[1]4. Billing Determinants'!$F$41*$D9,IF($E9="Non-RPP kWh",VLOOKUP(L$4,'[1]4. Billing Determinants'!$B$19:$R$41,6,0)/'[1]4. Billing Determinants'!$G$41*$D9,IF($E9="Distribution Rev.",VLOOKUP(L$4,'[1]4. Billing Determinants'!$B$19:$R$41,8,0)/'[1]4. Billing Determinants'!$I$41*$D9, VLOOKUP(L$4,'[1]4. Billing Determinants'!$B$19:$R$41,3,0)/'[1]4. Billing Determinants'!$D$41*$D9))))),0)</f>
        <v>0</v>
      </c>
      <c r="M9" s="205">
        <f>IFERROR(IF(M$4="",0,IF($E9="kWh",VLOOKUP(M$4,'[1]4. Billing Determinants'!$B$19:$R$41,4,0)/'[1]4. Billing Determinants'!$E$41*$D9,IF($E9="kW",VLOOKUP(M$4,'[1]4. Billing Determinants'!$B$19:$R$41,5,0)/'[1]4. Billing Determinants'!$F$41*$D9,IF($E9="Non-RPP kWh",VLOOKUP(M$4,'[1]4. Billing Determinants'!$B$19:$R$41,6,0)/'[1]4. Billing Determinants'!$G$41*$D9,IF($E9="Distribution Rev.",VLOOKUP(M$4,'[1]4. Billing Determinants'!$B$19:$R$41,8,0)/'[1]4. Billing Determinants'!$I$41*$D9, VLOOKUP(M$4,'[1]4. Billing Determinants'!$B$19:$R$41,3,0)/'[1]4. Billing Determinants'!$D$41*$D9))))),0)</f>
        <v>0</v>
      </c>
      <c r="N9" s="205">
        <f>IFERROR(IF(N$4="",0,IF($E9="kWh",VLOOKUP(N$4,'[1]4. Billing Determinants'!$B$19:$R$41,4,0)/'[1]4. Billing Determinants'!$E$41*$D9,IF($E9="kW",VLOOKUP(N$4,'[1]4. Billing Determinants'!$B$19:$R$41,5,0)/'[1]4. Billing Determinants'!$F$41*$D9,IF($E9="Non-RPP kWh",VLOOKUP(N$4,'[1]4. Billing Determinants'!$B$19:$R$41,6,0)/'[1]4. Billing Determinants'!$G$41*$D9,IF($E9="Distribution Rev.",VLOOKUP(N$4,'[1]4. Billing Determinants'!$B$19:$R$41,8,0)/'[1]4. Billing Determinants'!$I$41*$D9, VLOOKUP(N$4,'[1]4. Billing Determinants'!$B$19:$R$41,3,0)/'[1]4. Billing Determinants'!$D$41*$D9))))),0)</f>
        <v>0</v>
      </c>
      <c r="O9" s="205">
        <f>IFERROR(IF(O$4="",0,IF($E9="kWh",VLOOKUP(O$4,'[1]4. Billing Determinants'!$B$19:$R$41,4,0)/'[1]4. Billing Determinants'!$E$41*$D9,IF($E9="kW",VLOOKUP(O$4,'[1]4. Billing Determinants'!$B$19:$R$41,5,0)/'[1]4. Billing Determinants'!$F$41*$D9,IF($E9="Non-RPP kWh",VLOOKUP(O$4,'[1]4. Billing Determinants'!$B$19:$R$41,6,0)/'[1]4. Billing Determinants'!$G$41*$D9,IF($E9="Distribution Rev.",VLOOKUP(O$4,'[1]4. Billing Determinants'!$B$19:$R$41,8,0)/'[1]4. Billing Determinants'!$I$41*$D9, VLOOKUP(O$4,'[1]4. Billing Determinants'!$B$19:$R$41,3,0)/'[1]4. Billing Determinants'!$D$41*$D9))))),0)</f>
        <v>0</v>
      </c>
      <c r="P9" s="205">
        <f>IFERROR(IF(P$4="",0,IF($E9="kWh",VLOOKUP(P$4,'[1]4. Billing Determinants'!$B$19:$R$41,4,0)/'[1]4. Billing Determinants'!$E$41*$D9,IF($E9="kW",VLOOKUP(P$4,'[1]4. Billing Determinants'!$B$19:$R$41,5,0)/'[1]4. Billing Determinants'!$F$41*$D9,IF($E9="Non-RPP kWh",VLOOKUP(P$4,'[1]4. Billing Determinants'!$B$19:$R$41,6,0)/'[1]4. Billing Determinants'!$G$41*$D9,IF($E9="Distribution Rev.",VLOOKUP(P$4,'[1]4. Billing Determinants'!$B$19:$R$41,8,0)/'[1]4. Billing Determinants'!$I$41*$D9, VLOOKUP(P$4,'[1]4. Billing Determinants'!$B$19:$R$41,3,0)/'[1]4. Billing Determinants'!$D$41*$D9))))),0)</f>
        <v>0</v>
      </c>
      <c r="Q9" s="205">
        <f>IFERROR(IF(Q$4="",0,IF($E9="kWh",VLOOKUP(Q$4,'[1]4. Billing Determinants'!$B$19:$R$41,4,0)/'[1]4. Billing Determinants'!$E$41*$D9,IF($E9="kW",VLOOKUP(Q$4,'[1]4. Billing Determinants'!$B$19:$R$41,5,0)/'[1]4. Billing Determinants'!$F$41*$D9,IF($E9="Non-RPP kWh",VLOOKUP(Q$4,'[1]4. Billing Determinants'!$B$19:$R$41,6,0)/'[1]4. Billing Determinants'!$G$41*$D9,IF($E9="Distribution Rev.",VLOOKUP(Q$4,'[1]4. Billing Determinants'!$B$19:$R$41,8,0)/'[1]4. Billing Determinants'!$I$41*$D9, VLOOKUP(Q$4,'[1]4. Billing Determinants'!$B$19:$R$41,3,0)/'[1]4. Billing Determinants'!$D$41*$D9))))),0)</f>
        <v>0</v>
      </c>
      <c r="R9" s="205">
        <f>IFERROR(IF(R$4="",0,IF($E9="kWh",VLOOKUP(R$4,'[1]4. Billing Determinants'!$B$19:$R$41,4,0)/'[1]4. Billing Determinants'!$E$41*$D9,IF($E9="kW",VLOOKUP(R$4,'[1]4. Billing Determinants'!$B$19:$R$41,5,0)/'[1]4. Billing Determinants'!$F$41*$D9,IF($E9="Non-RPP kWh",VLOOKUP(R$4,'[1]4. Billing Determinants'!$B$19:$R$41,6,0)/'[1]4. Billing Determinants'!$G$41*$D9,IF($E9="Distribution Rev.",VLOOKUP(R$4,'[1]4. Billing Determinants'!$B$19:$R$41,8,0)/'[1]4. Billing Determinants'!$I$41*$D9, VLOOKUP(R$4,'[1]4. Billing Determinants'!$B$19:$R$41,3,0)/'[1]4. Billing Determinants'!$D$41*$D9))))),0)</f>
        <v>0</v>
      </c>
      <c r="S9" s="205">
        <f>IFERROR(IF(S$4="",0,IF($E9="kWh",VLOOKUP(S$4,'[1]4. Billing Determinants'!$B$19:$R$41,4,0)/'[1]4. Billing Determinants'!$E$41*$D9,IF($E9="kW",VLOOKUP(S$4,'[1]4. Billing Determinants'!$B$19:$R$41,5,0)/'[1]4. Billing Determinants'!$F$41*$D9,IF($E9="Non-RPP kWh",VLOOKUP(S$4,'[1]4. Billing Determinants'!$B$19:$R$41,6,0)/'[1]4. Billing Determinants'!$G$41*$D9,IF($E9="Distribution Rev.",VLOOKUP(S$4,'[1]4. Billing Determinants'!$B$19:$R$41,8,0)/'[1]4. Billing Determinants'!$I$41*$D9, VLOOKUP(S$4,'[1]4. Billing Determinants'!$B$19:$R$41,3,0)/'[1]4. Billing Determinants'!$D$41*$D9))))),0)</f>
        <v>0</v>
      </c>
      <c r="T9" s="205">
        <f>IFERROR(IF(T$4="",0,IF($E9="kWh",VLOOKUP(T$4,'[1]4. Billing Determinants'!$B$19:$R$41,4,0)/'[1]4. Billing Determinants'!$E$41*$D9,IF($E9="kW",VLOOKUP(T$4,'[1]4. Billing Determinants'!$B$19:$R$41,5,0)/'[1]4. Billing Determinants'!$F$41*$D9,IF($E9="Non-RPP kWh",VLOOKUP(T$4,'[1]4. Billing Determinants'!$B$19:$R$41,6,0)/'[1]4. Billing Determinants'!$G$41*$D9,IF($E9="Distribution Rev.",VLOOKUP(T$4,'[1]4. Billing Determinants'!$B$19:$R$41,8,0)/'[1]4. Billing Determinants'!$I$41*$D9, VLOOKUP(T$4,'[1]4. Billing Determinants'!$B$19:$R$41,3,0)/'[1]4. Billing Determinants'!$D$41*$D9))))),0)</f>
        <v>0</v>
      </c>
      <c r="U9" s="205">
        <f>IFERROR(IF(U$4="",0,IF($E9="kWh",VLOOKUP(U$4,'[1]4. Billing Determinants'!$B$19:$R$41,4,0)/'[1]4. Billing Determinants'!$E$41*$D9,IF($E9="kW",VLOOKUP(U$4,'[1]4. Billing Determinants'!$B$19:$R$41,5,0)/'[1]4. Billing Determinants'!$F$41*$D9,IF($E9="Non-RPP kWh",VLOOKUP(U$4,'[1]4. Billing Determinants'!$B$19:$R$41,6,0)/'[1]4. Billing Determinants'!$G$41*$D9,IF($E9="Distribution Rev.",VLOOKUP(U$4,'[1]4. Billing Determinants'!$B$19:$R$41,8,0)/'[1]4. Billing Determinants'!$I$41*$D9, VLOOKUP(U$4,'[1]4. Billing Determinants'!$B$19:$R$41,3,0)/'[1]4. Billing Determinants'!$D$41*$D9))))),0)</f>
        <v>0</v>
      </c>
      <c r="V9" s="205">
        <f>IFERROR(IF(V$4="",0,IF($E9="kWh",VLOOKUP(V$4,'[1]4. Billing Determinants'!$B$19:$R$41,4,0)/'[1]4. Billing Determinants'!$E$41*$D9,IF($E9="kW",VLOOKUP(V$4,'[1]4. Billing Determinants'!$B$19:$R$41,5,0)/'[1]4. Billing Determinants'!$F$41*$D9,IF($E9="Non-RPP kWh",VLOOKUP(V$4,'[1]4. Billing Determinants'!$B$19:$R$41,6,0)/'[1]4. Billing Determinants'!$G$41*$D9,IF($E9="Distribution Rev.",VLOOKUP(V$4,'[1]4. Billing Determinants'!$B$19:$R$41,8,0)/'[1]4. Billing Determinants'!$I$41*$D9, VLOOKUP(V$4,'[1]4. Billing Determinants'!$B$19:$R$41,3,0)/'[1]4. Billing Determinants'!$D$41*$D9))))),0)</f>
        <v>0</v>
      </c>
      <c r="W9" s="205">
        <f>IFERROR(IF(W$4="",0,IF($E9="kWh",VLOOKUP(W$4,'[1]4. Billing Determinants'!$B$19:$R$41,4,0)/'[1]4. Billing Determinants'!$E$41*$D9,IF($E9="kW",VLOOKUP(W$4,'[1]4. Billing Determinants'!$B$19:$R$41,5,0)/'[1]4. Billing Determinants'!$F$41*$D9,IF($E9="Non-RPP kWh",VLOOKUP(W$4,'[1]4. Billing Determinants'!$B$19:$R$41,6,0)/'[1]4. Billing Determinants'!$G$41*$D9,IF($E9="Distribution Rev.",VLOOKUP(W$4,'[1]4. Billing Determinants'!$B$19:$R$41,8,0)/'[1]4. Billing Determinants'!$I$41*$D9, VLOOKUP(W$4,'[1]4. Billing Determinants'!$B$19:$R$41,3,0)/'[1]4. Billing Determinants'!$D$41*$D9))))),0)</f>
        <v>0</v>
      </c>
      <c r="X9" s="205">
        <f>IFERROR(IF(X$4="",0,IF($E9="kWh",VLOOKUP(X$4,'[1]4. Billing Determinants'!$B$19:$R$41,4,0)/'[1]4. Billing Determinants'!$E$41*$D9,IF($E9="kW",VLOOKUP(X$4,'[1]4. Billing Determinants'!$B$19:$R$41,5,0)/'[1]4. Billing Determinants'!$F$41*$D9,IF($E9="Non-RPP kWh",VLOOKUP(X$4,'[1]4. Billing Determinants'!$B$19:$R$41,6,0)/'[1]4. Billing Determinants'!$G$41*$D9,IF($E9="Distribution Rev.",VLOOKUP(X$4,'[1]4. Billing Determinants'!$B$19:$R$41,8,0)/'[1]4. Billing Determinants'!$I$41*$D9, VLOOKUP(X$4,'[1]4. Billing Determinants'!$B$19:$R$41,3,0)/'[1]4. Billing Determinants'!$D$41*$D9))))),0)</f>
        <v>0</v>
      </c>
      <c r="Y9" s="205">
        <f>IFERROR(IF(Y$4="",0,IF($E9="kWh",VLOOKUP(Y$4,'[1]4. Billing Determinants'!$B$19:$R$41,4,0)/'[1]4. Billing Determinants'!$E$41*$D9,IF($E9="kW",VLOOKUP(Y$4,'[1]4. Billing Determinants'!$B$19:$R$41,5,0)/'[1]4. Billing Determinants'!$F$41*$D9,IF($E9="Non-RPP kWh",VLOOKUP(Y$4,'[1]4. Billing Determinants'!$B$19:$R$41,6,0)/'[1]4. Billing Determinants'!$G$41*$D9,IF($E9="Distribution Rev.",VLOOKUP(Y$4,'[1]4. Billing Determinants'!$B$19:$R$41,8,0)/'[1]4. Billing Determinants'!$I$41*$D9, VLOOKUP(Y$4,'[1]4. Billing Determinants'!$B$19:$R$41,3,0)/'[1]4. Billing Determinants'!$D$41*$D9))))),0)</f>
        <v>0</v>
      </c>
    </row>
    <row r="10" spans="1:27" x14ac:dyDescent="0.25">
      <c r="A10" s="145">
        <v>7</v>
      </c>
      <c r="B10" s="207" t="s">
        <v>597</v>
      </c>
      <c r="C10" s="204">
        <v>1588</v>
      </c>
      <c r="D10" s="205"/>
      <c r="E10" s="206" t="s">
        <v>285</v>
      </c>
      <c r="F10" s="205">
        <f>IFERROR(IF(F$4="",0,IF($E10="kWh",VLOOKUP(F$4,'[1]4. Billing Determinants'!$B$19:$R$41,11,0)/'[1]4. Billing Determinants'!$L$41*$D10,IF($E10="kW",VLOOKUP(F$4,'[1]4. Billing Determinants'!$B$19:$R$41,12,0)/'[1]4. Billing Determinants'!$M$41*$D10,))),0)</f>
        <v>0</v>
      </c>
      <c r="G10" s="205">
        <f>IFERROR(IF(G$4="",0,IF($E10="kWh",VLOOKUP(G$4,'[1]4. Billing Determinants'!$B$19:$R$41,11,0)/'[1]4. Billing Determinants'!$L$41*$D10,IF($E10="kW",VLOOKUP(G$4,'[1]4. Billing Determinants'!$B$19:$R$41,12,0)/'[1]4. Billing Determinants'!$M$41*$D10,))),0)</f>
        <v>0</v>
      </c>
      <c r="H10" s="205">
        <f>IFERROR(IF(H$4="",0,IF($E10="kWh",VLOOKUP(H$4,'[1]4. Billing Determinants'!$B$19:$R$41,11,0)/'[1]4. Billing Determinants'!$L$41*$D10,IF($E10="kW",VLOOKUP(H$4,'[1]4. Billing Determinants'!$B$19:$R$41,12,0)/'[1]4. Billing Determinants'!$M$41*$D10,))),0)</f>
        <v>0</v>
      </c>
      <c r="I10" s="205">
        <f>IFERROR(IF(I$4="",0,IF($E10="kWh",VLOOKUP(I$4,'[1]4. Billing Determinants'!$B$19:$R$41,11,0)/'[1]4. Billing Determinants'!$L$41*$D10,IF($E10="kW",VLOOKUP(I$4,'[1]4. Billing Determinants'!$B$19:$R$41,12,0)/'[1]4. Billing Determinants'!$M$41*$D10,))),0)</f>
        <v>0</v>
      </c>
      <c r="J10" s="205">
        <f>IFERROR(IF(J$4="",0,IF($E10="kWh",VLOOKUP(J$4,'[1]4. Billing Determinants'!$B$19:$R$41,11,0)/'[1]4. Billing Determinants'!$L$41*$D10,IF($E10="kW",VLOOKUP(J$4,'[1]4. Billing Determinants'!$B$19:$R$41,12,0)/'[1]4. Billing Determinants'!$M$41*$D10,))),0)</f>
        <v>0</v>
      </c>
      <c r="K10" s="205">
        <f>IFERROR(IF(K$4="",0,IF($E10="kWh",VLOOKUP(K$4,'[1]4. Billing Determinants'!$B$19:$R$41,11,0)/'[1]4. Billing Determinants'!$L$41*$D10,IF($E10="kW",VLOOKUP(K$4,'[1]4. Billing Determinants'!$B$19:$R$41,12,0)/'[1]4. Billing Determinants'!$M$41*$D10,))),0)</f>
        <v>0</v>
      </c>
      <c r="L10" s="205">
        <f>IFERROR(IF(L$4="",0,IF($E10="kWh",VLOOKUP(L$4,'[1]4. Billing Determinants'!$B$19:$R$41,11,0)/'[1]4. Billing Determinants'!$L$41*$D10,IF($E10="kW",VLOOKUP(L$4,'[1]4. Billing Determinants'!$B$19:$R$41,12,0)/'[1]4. Billing Determinants'!$M$41*$D10,))),0)</f>
        <v>0</v>
      </c>
      <c r="M10" s="205">
        <f>IFERROR(IF(M$4="",0,IF($E10="kWh",VLOOKUP(M$4,'[1]4. Billing Determinants'!$B$19:$R$41,11,0)/'[1]4. Billing Determinants'!$L$41*$D10,IF($E10="kW",VLOOKUP(M$4,'[1]4. Billing Determinants'!$B$19:$R$41,12,0)/'[1]4. Billing Determinants'!$M$41*$D10,))),0)</f>
        <v>0</v>
      </c>
      <c r="N10" s="205">
        <f>IFERROR(IF(N$4="",0,IF($E10="kWh",VLOOKUP(N$4,'[1]4. Billing Determinants'!$B$19:$R$41,11,0)/'[1]4. Billing Determinants'!$L$41*$D10,IF($E10="kW",VLOOKUP(N$4,'[1]4. Billing Determinants'!$B$19:$R$41,12,0)/'[1]4. Billing Determinants'!$M$41*$D10,))),0)</f>
        <v>0</v>
      </c>
      <c r="O10" s="205">
        <f>IFERROR(IF(O$4="",0,IF($E10="kWh",VLOOKUP(O$4,'[1]4. Billing Determinants'!$B$19:$R$41,11,0)/'[1]4. Billing Determinants'!$L$41*$D10,IF($E10="kW",VLOOKUP(O$4,'[1]4. Billing Determinants'!$B$19:$R$41,12,0)/'[1]4. Billing Determinants'!$M$41*$D10,))),0)</f>
        <v>0</v>
      </c>
      <c r="P10" s="205">
        <f>IFERROR(IF(P$4="",0,IF($E10="kWh",VLOOKUP(P$4,'[1]4. Billing Determinants'!$B$19:$R$41,11,0)/'[1]4. Billing Determinants'!$L$41*$D10,IF($E10="kW",VLOOKUP(P$4,'[1]4. Billing Determinants'!$B$19:$R$41,12,0)/'[1]4. Billing Determinants'!$M$41*$D10,))),0)</f>
        <v>0</v>
      </c>
      <c r="Q10" s="205">
        <f>IFERROR(IF(Q$4="",0,IF($E10="kWh",VLOOKUP(Q$4,'[1]4. Billing Determinants'!$B$19:$R$41,11,0)/'[1]4. Billing Determinants'!$L$41*$D10,IF($E10="kW",VLOOKUP(Q$4,'[1]4. Billing Determinants'!$B$19:$R$41,12,0)/'[1]4. Billing Determinants'!$M$41*$D10,))),0)</f>
        <v>0</v>
      </c>
      <c r="R10" s="205">
        <f>IFERROR(IF(R$4="",0,IF($E10="kWh",VLOOKUP(R$4,'[1]4. Billing Determinants'!$B$19:$R$41,11,0)/'[1]4. Billing Determinants'!$L$41*$D10,IF($E10="kW",VLOOKUP(R$4,'[1]4. Billing Determinants'!$B$19:$R$41,12,0)/'[1]4. Billing Determinants'!$M$41*$D10,))),0)</f>
        <v>0</v>
      </c>
      <c r="S10" s="205">
        <f>IFERROR(IF(S$4="",0,IF($E10="kWh",VLOOKUP(S$4,'[1]4. Billing Determinants'!$B$19:$R$41,11,0)/'[1]4. Billing Determinants'!$L$41*$D10,IF($E10="kW",VLOOKUP(S$4,'[1]4. Billing Determinants'!$B$19:$R$41,12,0)/'[1]4. Billing Determinants'!$M$41*$D10,))),0)</f>
        <v>0</v>
      </c>
      <c r="T10" s="205">
        <f>IFERROR(IF(T$4="",0,IF($E10="kWh",VLOOKUP(T$4,'[1]4. Billing Determinants'!$B$19:$R$41,11,0)/'[1]4. Billing Determinants'!$L$41*$D10,IF($E10="kW",VLOOKUP(T$4,'[1]4. Billing Determinants'!$B$19:$R$41,12,0)/'[1]4. Billing Determinants'!$M$41*$D10,))),0)</f>
        <v>0</v>
      </c>
      <c r="U10" s="205">
        <f>IFERROR(IF(U$4="",0,IF($E10="kWh",VLOOKUP(U$4,'[1]4. Billing Determinants'!$B$19:$R$41,11,0)/'[1]4. Billing Determinants'!$L$41*$D10,IF($E10="kW",VLOOKUP(U$4,'[1]4. Billing Determinants'!$B$19:$R$41,12,0)/'[1]4. Billing Determinants'!$M$41*$D10,))),0)</f>
        <v>0</v>
      </c>
      <c r="V10" s="205">
        <f>IFERROR(IF(V$4="",0,IF($E10="kWh",VLOOKUP(V$4,'[1]4. Billing Determinants'!$B$19:$R$41,11,0)/'[1]4. Billing Determinants'!$L$41*$D10,IF($E10="kW",VLOOKUP(V$4,'[1]4. Billing Determinants'!$B$19:$R$41,12,0)/'[1]4. Billing Determinants'!$M$41*$D10,))),0)</f>
        <v>0</v>
      </c>
      <c r="W10" s="205">
        <f>IFERROR(IF(W$4="",0,IF($E10="kWh",VLOOKUP(W$4,'[1]4. Billing Determinants'!$B$19:$R$41,11,0)/'[1]4. Billing Determinants'!$L$41*$D10,IF($E10="kW",VLOOKUP(W$4,'[1]4. Billing Determinants'!$B$19:$R$41,12,0)/'[1]4. Billing Determinants'!$M$41*$D10,))),0)</f>
        <v>0</v>
      </c>
      <c r="X10" s="205">
        <f>IFERROR(IF(X$4="",0,IF($E10="kWh",VLOOKUP(X$4,'[1]4. Billing Determinants'!$B$19:$R$41,11,0)/'[1]4. Billing Determinants'!$L$41*$D10,IF($E10="kW",VLOOKUP(X$4,'[1]4. Billing Determinants'!$B$19:$R$41,12,0)/'[1]4. Billing Determinants'!$M$41*$D10,))),0)</f>
        <v>0</v>
      </c>
      <c r="Y10" s="205">
        <f>IFERROR(IF(Y$4="",0,IF($E10="kWh",VLOOKUP(Y$4,'[1]4. Billing Determinants'!$B$19:$R$41,11,0)/'[1]4. Billing Determinants'!$L$41*$D10,IF($E10="kW",VLOOKUP(Y$4,'[1]4. Billing Determinants'!$B$19:$R$41,12,0)/'[1]4. Billing Determinants'!$M$41*$D10,))),0)</f>
        <v>0</v>
      </c>
    </row>
    <row r="11" spans="1:27" x14ac:dyDescent="0.25">
      <c r="A11" s="210">
        <v>8</v>
      </c>
      <c r="B11" s="203" t="s">
        <v>598</v>
      </c>
      <c r="C11" s="204">
        <v>1589</v>
      </c>
      <c r="D11" s="205"/>
      <c r="E11" s="212" t="s">
        <v>599</v>
      </c>
      <c r="F11" s="211">
        <f>IFERROR(IF(F$4="",0,IF($E11="kWh",VLOOKUP(F$4,'[1]4. Billing Determinants'!$B$19:$R$41,4,0)/'[1]4. Billing Determinants'!$E$41*$D11,IF($E11="kW",VLOOKUP(F$4,'[1]4. Billing Determinants'!$B$19:$R$41,5,0)/'[1]4. Billing Determinants'!$F$41*$D11,IF($E11="Non-RPP kWh",VLOOKUP(F$4,'[1]4. Billing Determinants'!$B$19:$T$41,18,0)/'[1]4. Billing Determinants'!$S$41*$D11,IF($E11="Distribution Rev.",VLOOKUP(F$4,'[1]4. Billing Determinants'!$B$19:$R$41,8,0)/'[1]4. Billing Determinants'!$I$41*$D11, VLOOKUP(F$4,'[1]4. Billing Determinants'!$B$19:$R$41,3,0)/'[1]4. Billing Determinants'!$D$41*$D11))))),0)</f>
        <v>0</v>
      </c>
      <c r="G11" s="211">
        <f>IFERROR(IF(G$4="",0,IF($E11="kWh",VLOOKUP(G$4,'[1]4. Billing Determinants'!$B$19:$R$41,4,0)/'[1]4. Billing Determinants'!$E$41*$D11,IF($E11="kW",VLOOKUP(G$4,'[1]4. Billing Determinants'!$B$19:$R$41,5,0)/'[1]4. Billing Determinants'!$F$41*$D11,IF($E11="Non-RPP kWh",VLOOKUP(G$4,'[1]4. Billing Determinants'!$B$19:$T$41,18,0)/'[1]4. Billing Determinants'!$S$41*$D11,IF($E11="Distribution Rev.",VLOOKUP(G$4,'[1]4. Billing Determinants'!$B$19:$R$41,8,0)/'[1]4. Billing Determinants'!$I$41*$D11, VLOOKUP(G$4,'[1]4. Billing Determinants'!$B$19:$R$41,3,0)/'[1]4. Billing Determinants'!$D$41*$D11))))),0)</f>
        <v>0</v>
      </c>
      <c r="H11" s="211">
        <f>IFERROR(IF(H$4="",0,IF($E11="kWh",VLOOKUP(H$4,'[1]4. Billing Determinants'!$B$19:$R$41,4,0)/'[1]4. Billing Determinants'!$E$41*$D11,IF($E11="kW",VLOOKUP(H$4,'[1]4. Billing Determinants'!$B$19:$R$41,5,0)/'[1]4. Billing Determinants'!$F$41*$D11,IF($E11="Non-RPP kWh",VLOOKUP(H$4,'[1]4. Billing Determinants'!$B$19:$T$41,18,0)/'[1]4. Billing Determinants'!$S$41*$D11,IF($E11="Distribution Rev.",VLOOKUP(H$4,'[1]4. Billing Determinants'!$B$19:$R$41,8,0)/'[1]4. Billing Determinants'!$I$41*$D11, VLOOKUP(H$4,'[1]4. Billing Determinants'!$B$19:$R$41,3,0)/'[1]4. Billing Determinants'!$D$41*$D11))))),0)</f>
        <v>0</v>
      </c>
      <c r="I11" s="211">
        <f>IFERROR(IF(I$4="",0,IF($E11="kWh",VLOOKUP(I$4,'[1]4. Billing Determinants'!$B$19:$R$41,4,0)/'[1]4. Billing Determinants'!$E$41*$D11,IF($E11="kW",VLOOKUP(I$4,'[1]4. Billing Determinants'!$B$19:$R$41,5,0)/'[1]4. Billing Determinants'!$F$41*$D11,IF($E11="Non-RPP kWh",VLOOKUP(I$4,'[1]4. Billing Determinants'!$B$19:$T$41,18,0)/'[1]4. Billing Determinants'!$S$41*$D11,IF($E11="Distribution Rev.",VLOOKUP(I$4,'[1]4. Billing Determinants'!$B$19:$R$41,8,0)/'[1]4. Billing Determinants'!$I$41*$D11, VLOOKUP(I$4,'[1]4. Billing Determinants'!$B$19:$R$41,3,0)/'[1]4. Billing Determinants'!$D$41*$D11))))),0)</f>
        <v>0</v>
      </c>
      <c r="J11" s="211">
        <f>IFERROR(IF(J$4="",0,IF($E11="kWh",VLOOKUP(J$4,'[1]4. Billing Determinants'!$B$19:$R$41,4,0)/'[1]4. Billing Determinants'!$E$41*$D11,IF($E11="kW",VLOOKUP(J$4,'[1]4. Billing Determinants'!$B$19:$R$41,5,0)/'[1]4. Billing Determinants'!$F$41*$D11,IF($E11="Non-RPP kWh",VLOOKUP(J$4,'[1]4. Billing Determinants'!$B$19:$T$41,18,0)/'[1]4. Billing Determinants'!$S$41*$D11,IF($E11="Distribution Rev.",VLOOKUP(J$4,'[1]4. Billing Determinants'!$B$19:$R$41,8,0)/'[1]4. Billing Determinants'!$I$41*$D11, VLOOKUP(J$4,'[1]4. Billing Determinants'!$B$19:$R$41,3,0)/'[1]4. Billing Determinants'!$D$41*$D11))))),0)</f>
        <v>0</v>
      </c>
      <c r="K11" s="211">
        <f>IFERROR(IF(K$4="",0,IF($E11="kWh",VLOOKUP(K$4,'[1]4. Billing Determinants'!$B$19:$R$41,4,0)/'[1]4. Billing Determinants'!$E$41*$D11,IF($E11="kW",VLOOKUP(K$4,'[1]4. Billing Determinants'!$B$19:$R$41,5,0)/'[1]4. Billing Determinants'!$F$41*$D11,IF($E11="Non-RPP kWh",VLOOKUP(K$4,'[1]4. Billing Determinants'!$B$19:$T$41,18,0)/'[1]4. Billing Determinants'!$S$41*$D11,IF($E11="Distribution Rev.",VLOOKUP(K$4,'[1]4. Billing Determinants'!$B$19:$R$41,8,0)/'[1]4. Billing Determinants'!$I$41*$D11, VLOOKUP(K$4,'[1]4. Billing Determinants'!$B$19:$R$41,3,0)/'[1]4. Billing Determinants'!$D$41*$D11))))),0)</f>
        <v>0</v>
      </c>
      <c r="L11" s="211">
        <f>IFERROR(IF(L$4="",0,IF($E11="kWh",VLOOKUP(L$4,'[1]4. Billing Determinants'!$B$19:$R$41,4,0)/'[1]4. Billing Determinants'!$E$41*$D11,IF($E11="kW",VLOOKUP(L$4,'[1]4. Billing Determinants'!$B$19:$R$41,5,0)/'[1]4. Billing Determinants'!$F$41*$D11,IF($E11="Non-RPP kWh",VLOOKUP(L$4,'[1]4. Billing Determinants'!$B$19:$T$41,18,0)/'[1]4. Billing Determinants'!$S$41*$D11,IF($E11="Distribution Rev.",VLOOKUP(L$4,'[1]4. Billing Determinants'!$B$19:$R$41,8,0)/'[1]4. Billing Determinants'!$I$41*$D11, VLOOKUP(L$4,'[1]4. Billing Determinants'!$B$19:$R$41,3,0)/'[1]4. Billing Determinants'!$D$41*$D11))))),0)</f>
        <v>0</v>
      </c>
      <c r="M11" s="211">
        <f>IFERROR(IF(M$4="",0,IF($E11="kWh",VLOOKUP(M$4,'[1]4. Billing Determinants'!$B$19:$R$41,4,0)/'[1]4. Billing Determinants'!$E$41*$D11,IF($E11="kW",VLOOKUP(M$4,'[1]4. Billing Determinants'!$B$19:$R$41,5,0)/'[1]4. Billing Determinants'!$F$41*$D11,IF($E11="Non-RPP kWh",VLOOKUP(M$4,'[1]4. Billing Determinants'!$B$19:$T$41,18,0)/'[1]4. Billing Determinants'!$S$41*$D11,IF($E11="Distribution Rev.",VLOOKUP(M$4,'[1]4. Billing Determinants'!$B$19:$R$41,8,0)/'[1]4. Billing Determinants'!$I$41*$D11, VLOOKUP(M$4,'[1]4. Billing Determinants'!$B$19:$R$41,3,0)/'[1]4. Billing Determinants'!$D$41*$D11))))),0)</f>
        <v>0</v>
      </c>
      <c r="N11" s="211">
        <f>IFERROR(IF(N$4="",0,IF($E11="kWh",VLOOKUP(N$4,'[1]4. Billing Determinants'!$B$19:$R$41,4,0)/'[1]4. Billing Determinants'!$E$41*$D11,IF($E11="kW",VLOOKUP(N$4,'[1]4. Billing Determinants'!$B$19:$R$41,5,0)/'[1]4. Billing Determinants'!$F$41*$D11,IF($E11="Non-RPP kWh",VLOOKUP(N$4,'[1]4. Billing Determinants'!$B$19:$T$41,18,0)/'[1]4. Billing Determinants'!$S$41*$D11,IF($E11="Distribution Rev.",VLOOKUP(N$4,'[1]4. Billing Determinants'!$B$19:$R$41,8,0)/'[1]4. Billing Determinants'!$I$41*$D11, VLOOKUP(N$4,'[1]4. Billing Determinants'!$B$19:$R$41,3,0)/'[1]4. Billing Determinants'!$D$41*$D11))))),0)</f>
        <v>0</v>
      </c>
      <c r="O11" s="211">
        <f>IFERROR(IF(O$4="",0,IF($E11="kWh",VLOOKUP(O$4,'[1]4. Billing Determinants'!$B$19:$R$41,4,0)/'[1]4. Billing Determinants'!$E$41*$D11,IF($E11="kW",VLOOKUP(O$4,'[1]4. Billing Determinants'!$B$19:$R$41,5,0)/'[1]4. Billing Determinants'!$F$41*$D11,IF($E11="Non-RPP kWh",VLOOKUP(O$4,'[1]4. Billing Determinants'!$B$19:$T$41,18,0)/'[1]4. Billing Determinants'!$S$41*$D11,IF($E11="Distribution Rev.",VLOOKUP(O$4,'[1]4. Billing Determinants'!$B$19:$R$41,8,0)/'[1]4. Billing Determinants'!$I$41*$D11, VLOOKUP(O$4,'[1]4. Billing Determinants'!$B$19:$R$41,3,0)/'[1]4. Billing Determinants'!$D$41*$D11))))),0)</f>
        <v>0</v>
      </c>
      <c r="P11" s="211">
        <f>IFERROR(IF(P$4="",0,IF($E11="kWh",VLOOKUP(P$4,'[1]4. Billing Determinants'!$B$19:$R$41,4,0)/'[1]4. Billing Determinants'!$E$41*$D11,IF($E11="kW",VLOOKUP(P$4,'[1]4. Billing Determinants'!$B$19:$R$41,5,0)/'[1]4. Billing Determinants'!$F$41*$D11,IF($E11="Non-RPP kWh",VLOOKUP(P$4,'[1]4. Billing Determinants'!$B$19:$T$41,18,0)/'[1]4. Billing Determinants'!$S$41*$D11,IF($E11="Distribution Rev.",VLOOKUP(P$4,'[1]4. Billing Determinants'!$B$19:$R$41,8,0)/'[1]4. Billing Determinants'!$I$41*$D11, VLOOKUP(P$4,'[1]4. Billing Determinants'!$B$19:$R$41,3,0)/'[1]4. Billing Determinants'!$D$41*$D11))))),0)</f>
        <v>0</v>
      </c>
      <c r="Q11" s="211">
        <f>IFERROR(IF(Q$4="",0,IF($E11="kWh",VLOOKUP(Q$4,'[1]4. Billing Determinants'!$B$19:$R$41,4,0)/'[1]4. Billing Determinants'!$E$41*$D11,IF($E11="kW",VLOOKUP(Q$4,'[1]4. Billing Determinants'!$B$19:$R$41,5,0)/'[1]4. Billing Determinants'!$F$41*$D11,IF($E11="Non-RPP kWh",VLOOKUP(Q$4,'[1]4. Billing Determinants'!$B$19:$T$41,18,0)/'[1]4. Billing Determinants'!$S$41*$D11,IF($E11="Distribution Rev.",VLOOKUP(Q$4,'[1]4. Billing Determinants'!$B$19:$R$41,8,0)/'[1]4. Billing Determinants'!$I$41*$D11, VLOOKUP(Q$4,'[1]4. Billing Determinants'!$B$19:$R$41,3,0)/'[1]4. Billing Determinants'!$D$41*$D11))))),0)</f>
        <v>0</v>
      </c>
      <c r="R11" s="211">
        <f>IFERROR(IF(R$4="",0,IF($E11="kWh",VLOOKUP(R$4,'[1]4. Billing Determinants'!$B$19:$R$41,4,0)/'[1]4. Billing Determinants'!$E$41*$D11,IF($E11="kW",VLOOKUP(R$4,'[1]4. Billing Determinants'!$B$19:$R$41,5,0)/'[1]4. Billing Determinants'!$F$41*$D11,IF($E11="Non-RPP kWh",VLOOKUP(R$4,'[1]4. Billing Determinants'!$B$19:$T$41,18,0)/'[1]4. Billing Determinants'!$S$41*$D11,IF($E11="Distribution Rev.",VLOOKUP(R$4,'[1]4. Billing Determinants'!$B$19:$R$41,8,0)/'[1]4. Billing Determinants'!$I$41*$D11, VLOOKUP(R$4,'[1]4. Billing Determinants'!$B$19:$R$41,3,0)/'[1]4. Billing Determinants'!$D$41*$D11))))),0)</f>
        <v>0</v>
      </c>
      <c r="S11" s="211">
        <f>IFERROR(IF(S$4="",0,IF($E11="kWh",VLOOKUP(S$4,'[1]4. Billing Determinants'!$B$19:$R$41,4,0)/'[1]4. Billing Determinants'!$E$41*$D11,IF($E11="kW",VLOOKUP(S$4,'[1]4. Billing Determinants'!$B$19:$R$41,5,0)/'[1]4. Billing Determinants'!$F$41*$D11,IF($E11="Non-RPP kWh",VLOOKUP(S$4,'[1]4. Billing Determinants'!$B$19:$T$41,18,0)/'[1]4. Billing Determinants'!$S$41*$D11,IF($E11="Distribution Rev.",VLOOKUP(S$4,'[1]4. Billing Determinants'!$B$19:$R$41,8,0)/'[1]4. Billing Determinants'!$I$41*$D11, VLOOKUP(S$4,'[1]4. Billing Determinants'!$B$19:$R$41,3,0)/'[1]4. Billing Determinants'!$D$41*$D11))))),0)</f>
        <v>0</v>
      </c>
      <c r="T11" s="211">
        <f>IFERROR(IF(T$4="",0,IF($E11="kWh",VLOOKUP(T$4,'[1]4. Billing Determinants'!$B$19:$R$41,4,0)/'[1]4. Billing Determinants'!$E$41*$D11,IF($E11="kW",VLOOKUP(T$4,'[1]4. Billing Determinants'!$B$19:$R$41,5,0)/'[1]4. Billing Determinants'!$F$41*$D11,IF($E11="Non-RPP kWh",VLOOKUP(T$4,'[1]4. Billing Determinants'!$B$19:$T$41,18,0)/'[1]4. Billing Determinants'!$S$41*$D11,IF($E11="Distribution Rev.",VLOOKUP(T$4,'[1]4. Billing Determinants'!$B$19:$R$41,8,0)/'[1]4. Billing Determinants'!$I$41*$D11, VLOOKUP(T$4,'[1]4. Billing Determinants'!$B$19:$R$41,3,0)/'[1]4. Billing Determinants'!$D$41*$D11))))),0)</f>
        <v>0</v>
      </c>
      <c r="U11" s="211">
        <f>IFERROR(IF(U$4="",0,IF($E11="kWh",VLOOKUP(U$4,'[1]4. Billing Determinants'!$B$19:$R$41,4,0)/'[1]4. Billing Determinants'!$E$41*$D11,IF($E11="kW",VLOOKUP(U$4,'[1]4. Billing Determinants'!$B$19:$R$41,5,0)/'[1]4. Billing Determinants'!$F$41*$D11,IF($E11="Non-RPP kWh",VLOOKUP(U$4,'[1]4. Billing Determinants'!$B$19:$T$41,18,0)/'[1]4. Billing Determinants'!$S$41*$D11,IF($E11="Distribution Rev.",VLOOKUP(U$4,'[1]4. Billing Determinants'!$B$19:$R$41,8,0)/'[1]4. Billing Determinants'!$I$41*$D11, VLOOKUP(U$4,'[1]4. Billing Determinants'!$B$19:$R$41,3,0)/'[1]4. Billing Determinants'!$D$41*$D11))))),0)</f>
        <v>0</v>
      </c>
      <c r="V11" s="211">
        <f>IFERROR(IF(V$4="",0,IF($E11="kWh",VLOOKUP(V$4,'[1]4. Billing Determinants'!$B$19:$R$41,4,0)/'[1]4. Billing Determinants'!$E$41*$D11,IF($E11="kW",VLOOKUP(V$4,'[1]4. Billing Determinants'!$B$19:$R$41,5,0)/'[1]4. Billing Determinants'!$F$41*$D11,IF($E11="Non-RPP kWh",VLOOKUP(V$4,'[1]4. Billing Determinants'!$B$19:$T$41,18,0)/'[1]4. Billing Determinants'!$S$41*$D11,IF($E11="Distribution Rev.",VLOOKUP(V$4,'[1]4. Billing Determinants'!$B$19:$R$41,8,0)/'[1]4. Billing Determinants'!$I$41*$D11, VLOOKUP(V$4,'[1]4. Billing Determinants'!$B$19:$R$41,3,0)/'[1]4. Billing Determinants'!$D$41*$D11))))),0)</f>
        <v>0</v>
      </c>
      <c r="W11" s="211">
        <f>IFERROR(IF(W$4="",0,IF($E11="kWh",VLOOKUP(W$4,'[1]4. Billing Determinants'!$B$19:$R$41,4,0)/'[1]4. Billing Determinants'!$E$41*$D11,IF($E11="kW",VLOOKUP(W$4,'[1]4. Billing Determinants'!$B$19:$R$41,5,0)/'[1]4. Billing Determinants'!$F$41*$D11,IF($E11="Non-RPP kWh",VLOOKUP(W$4,'[1]4. Billing Determinants'!$B$19:$T$41,18,0)/'[1]4. Billing Determinants'!$S$41*$D11,IF($E11="Distribution Rev.",VLOOKUP(W$4,'[1]4. Billing Determinants'!$B$19:$R$41,8,0)/'[1]4. Billing Determinants'!$I$41*$D11, VLOOKUP(W$4,'[1]4. Billing Determinants'!$B$19:$R$41,3,0)/'[1]4. Billing Determinants'!$D$41*$D11))))),0)</f>
        <v>0</v>
      </c>
      <c r="X11" s="211">
        <f>IFERROR(IF(X$4="",0,IF($E11="kWh",VLOOKUP(X$4,'[1]4. Billing Determinants'!$B$19:$R$41,4,0)/'[1]4. Billing Determinants'!$E$41*$D11,IF($E11="kW",VLOOKUP(X$4,'[1]4. Billing Determinants'!$B$19:$R$41,5,0)/'[1]4. Billing Determinants'!$F$41*$D11,IF($E11="Non-RPP kWh",VLOOKUP(X$4,'[1]4. Billing Determinants'!$B$19:$T$41,18,0)/'[1]4. Billing Determinants'!$S$41*$D11,IF($E11="Distribution Rev.",VLOOKUP(X$4,'[1]4. Billing Determinants'!$B$19:$R$41,8,0)/'[1]4. Billing Determinants'!$I$41*$D11, VLOOKUP(X$4,'[1]4. Billing Determinants'!$B$19:$R$41,3,0)/'[1]4. Billing Determinants'!$D$41*$D11))))),0)</f>
        <v>0</v>
      </c>
      <c r="Y11" s="211">
        <f>IFERROR(IF(Y$4="",0,IF($E11="kWh",VLOOKUP(Y$4,'[1]4. Billing Determinants'!$B$19:$R$41,4,0)/'[1]4. Billing Determinants'!$E$41*$D11,IF($E11="kW",VLOOKUP(Y$4,'[1]4. Billing Determinants'!$B$19:$R$41,5,0)/'[1]4. Billing Determinants'!$F$41*$D11,IF($E11="Non-RPP kWh",VLOOKUP(Y$4,'[1]4. Billing Determinants'!$B$19:$T$41,18,0)/'[1]4. Billing Determinants'!$S$41*$D11,IF($E11="Distribution Rev.",VLOOKUP(Y$4,'[1]4. Billing Determinants'!$B$19:$R$41,8,0)/'[1]4. Billing Determinants'!$I$41*$D11, VLOOKUP(Y$4,'[1]4. Billing Determinants'!$B$19:$R$41,3,0)/'[1]4. Billing Determinants'!$D$41*$D11))))),0)</f>
        <v>0</v>
      </c>
    </row>
    <row r="12" spans="1:27" hidden="1" x14ac:dyDescent="0.25">
      <c r="A12" s="145">
        <v>9</v>
      </c>
      <c r="B12" s="213" t="s">
        <v>600</v>
      </c>
      <c r="C12" s="204">
        <v>1595</v>
      </c>
      <c r="D12" s="205"/>
      <c r="E12" s="212" t="s">
        <v>601</v>
      </c>
      <c r="F12" s="205">
        <f>IFERROR(IF(F$4="",0,IF($E12="kWh",VLOOKUP(F$4,'[1]4. Billing Determinants'!$B$19:$R$41,4,0)/'[1]4. Billing Determinants'!$E$41*$D12,IF($E12="kW",VLOOKUP(F$4,'[1]4. Billing Determinants'!$B$19:$R$41,5,0)/'[1]4. Billing Determinants'!$F$41*$D12,IF($E12="Non-RPP kWh",VLOOKUP(F$4,'[1]4. Billing Determinants'!$B$19:$R$41,6,0)/'[1]4. Billing Determinants'!$G$41*$D12, VLOOKUP(F$4,'[1]4. Billing Determinants'!$B$19:$AA$41,20,0)*$D12)))),0)</f>
        <v>0</v>
      </c>
      <c r="G12" s="205">
        <f>IFERROR(IF(G$4="",0,IF($E12="kWh",VLOOKUP(G$4,'[1]4. Billing Determinants'!$B$19:$R$41,4,0)/'[1]4. Billing Determinants'!$E$41*$D12,IF($E12="kW",VLOOKUP(G$4,'[1]4. Billing Determinants'!$B$19:$R$41,5,0)/'[1]4. Billing Determinants'!$F$41*$D12,IF($E12="Non-RPP kWh",VLOOKUP(G$4,'[1]4. Billing Determinants'!$B$19:$R$41,6,0)/'[1]4. Billing Determinants'!$G$41*$D12, VLOOKUP(G$4,'[1]4. Billing Determinants'!$B$19:$AA$41,20,0)*$D12)))),0)</f>
        <v>0</v>
      </c>
      <c r="H12" s="205">
        <f>IFERROR(IF(H$4="",0,IF($E12="kWh",VLOOKUP(H$4,'[1]4. Billing Determinants'!$B$19:$R$41,4,0)/'[1]4. Billing Determinants'!$E$41*$D12,IF($E12="kW",VLOOKUP(H$4,'[1]4. Billing Determinants'!$B$19:$R$41,5,0)/'[1]4. Billing Determinants'!$F$41*$D12,IF($E12="Non-RPP kWh",VLOOKUP(H$4,'[1]4. Billing Determinants'!$B$19:$R$41,6,0)/'[1]4. Billing Determinants'!$G$41*$D12, VLOOKUP(H$4,'[1]4. Billing Determinants'!$B$19:$AA$41,20,0)*$D12)))),0)</f>
        <v>0</v>
      </c>
      <c r="I12" s="205">
        <f>IFERROR(IF(I$4="",0,IF($E12="kWh",VLOOKUP(I$4,'[1]4. Billing Determinants'!$B$19:$R$41,4,0)/'[1]4. Billing Determinants'!$E$41*$D12,IF($E12="kW",VLOOKUP(I$4,'[1]4. Billing Determinants'!$B$19:$R$41,5,0)/'[1]4. Billing Determinants'!$F$41*$D12,IF($E12="Non-RPP kWh",VLOOKUP(I$4,'[1]4. Billing Determinants'!$B$19:$R$41,6,0)/'[1]4. Billing Determinants'!$G$41*$D12, VLOOKUP(I$4,'[1]4. Billing Determinants'!$B$19:$AA$41,20,0)*$D12)))),0)</f>
        <v>0</v>
      </c>
      <c r="J12" s="205">
        <f>IFERROR(IF(J$4="",0,IF($E12="kWh",VLOOKUP(J$4,'[1]4. Billing Determinants'!$B$19:$R$41,4,0)/'[1]4. Billing Determinants'!$E$41*$D12,IF($E12="kW",VLOOKUP(J$4,'[1]4. Billing Determinants'!$B$19:$R$41,5,0)/'[1]4. Billing Determinants'!$F$41*$D12,IF($E12="Non-RPP kWh",VLOOKUP(J$4,'[1]4. Billing Determinants'!$B$19:$R$41,6,0)/'[1]4. Billing Determinants'!$G$41*$D12, VLOOKUP(J$4,'[1]4. Billing Determinants'!$B$19:$AA$41,20,0)*$D12)))),0)</f>
        <v>0</v>
      </c>
      <c r="K12" s="205">
        <f>IFERROR(IF(K$4="",0,IF($E12="kWh",VLOOKUP(K$4,'[1]4. Billing Determinants'!$B$19:$R$41,4,0)/'[1]4. Billing Determinants'!$E$41*$D12,IF($E12="kW",VLOOKUP(K$4,'[1]4. Billing Determinants'!$B$19:$R$41,5,0)/'[1]4. Billing Determinants'!$F$41*$D12,IF($E12="Non-RPP kWh",VLOOKUP(K$4,'[1]4. Billing Determinants'!$B$19:$R$41,6,0)/'[1]4. Billing Determinants'!$G$41*$D12, VLOOKUP(K$4,'[1]4. Billing Determinants'!$B$19:$AA$41,20,0)*$D12)))),0)</f>
        <v>0</v>
      </c>
      <c r="L12" s="205">
        <f>IFERROR(IF(L$4="",0,IF($E12="kWh",VLOOKUP(L$4,'[1]4. Billing Determinants'!$B$19:$R$41,4,0)/'[1]4. Billing Determinants'!$E$41*$D12,IF($E12="kW",VLOOKUP(L$4,'[1]4. Billing Determinants'!$B$19:$R$41,5,0)/'[1]4. Billing Determinants'!$F$41*$D12,IF($E12="Non-RPP kWh",VLOOKUP(L$4,'[1]4. Billing Determinants'!$B$19:$R$41,6,0)/'[1]4. Billing Determinants'!$G$41*$D12, VLOOKUP(L$4,'[1]4. Billing Determinants'!$B$19:$AA$41,20,0)*$D12)))),0)</f>
        <v>0</v>
      </c>
      <c r="M12" s="205">
        <f>IFERROR(IF(M$4="",0,IF($E12="kWh",VLOOKUP(M$4,'[1]4. Billing Determinants'!$B$19:$R$41,4,0)/'[1]4. Billing Determinants'!$E$41*$D12,IF($E12="kW",VLOOKUP(M$4,'[1]4. Billing Determinants'!$B$19:$R$41,5,0)/'[1]4. Billing Determinants'!$F$41*$D12,IF($E12="Non-RPP kWh",VLOOKUP(M$4,'[1]4. Billing Determinants'!$B$19:$R$41,6,0)/'[1]4. Billing Determinants'!$G$41*$D12, VLOOKUP(M$4,'[1]4. Billing Determinants'!$B$19:$AA$41,20,0)*$D12)))),0)</f>
        <v>0</v>
      </c>
      <c r="N12" s="205">
        <f>IFERROR(IF(N$4="",0,IF($E12="kWh",VLOOKUP(N$4,'[1]4. Billing Determinants'!$B$19:$R$41,4,0)/'[1]4. Billing Determinants'!$E$41*$D12,IF($E12="kW",VLOOKUP(N$4,'[1]4. Billing Determinants'!$B$19:$R$41,5,0)/'[1]4. Billing Determinants'!$F$41*$D12,IF($E12="Non-RPP kWh",VLOOKUP(N$4,'[1]4. Billing Determinants'!$B$19:$R$41,6,0)/'[1]4. Billing Determinants'!$G$41*$D12, VLOOKUP(N$4,'[1]4. Billing Determinants'!$B$19:$AA$41,20,0)*$D12)))),0)</f>
        <v>0</v>
      </c>
      <c r="O12" s="205">
        <f>IFERROR(IF(O$4="",0,IF($E12="kWh",VLOOKUP(O$4,'[1]4. Billing Determinants'!$B$19:$R$41,4,0)/'[1]4. Billing Determinants'!$E$41*$D12,IF($E12="kW",VLOOKUP(O$4,'[1]4. Billing Determinants'!$B$19:$R$41,5,0)/'[1]4. Billing Determinants'!$F$41*$D12,IF($E12="Non-RPP kWh",VLOOKUP(O$4,'[1]4. Billing Determinants'!$B$19:$R$41,6,0)/'[1]4. Billing Determinants'!$G$41*$D12, VLOOKUP(O$4,'[1]4. Billing Determinants'!$B$19:$AA$41,20,0)*$D12)))),0)</f>
        <v>0</v>
      </c>
      <c r="P12" s="205">
        <f>IFERROR(IF(P$4="",0,IF($E12="kWh",VLOOKUP(P$4,'[1]4. Billing Determinants'!$B$19:$R$41,4,0)/'[1]4. Billing Determinants'!$E$41*$D12,IF($E12="kW",VLOOKUP(P$4,'[1]4. Billing Determinants'!$B$19:$R$41,5,0)/'[1]4. Billing Determinants'!$F$41*$D12,IF($E12="Non-RPP kWh",VLOOKUP(P$4,'[1]4. Billing Determinants'!$B$19:$R$41,6,0)/'[1]4. Billing Determinants'!$G$41*$D12, VLOOKUP(P$4,'[1]4. Billing Determinants'!$B$19:$AA$41,20,0)*$D12)))),0)</f>
        <v>0</v>
      </c>
      <c r="Q12" s="205">
        <f>IFERROR(IF(Q$4="",0,IF($E12="kWh",VLOOKUP(Q$4,'[1]4. Billing Determinants'!$B$19:$R$41,4,0)/'[1]4. Billing Determinants'!$E$41*$D12,IF($E12="kW",VLOOKUP(Q$4,'[1]4. Billing Determinants'!$B$19:$R$41,5,0)/'[1]4. Billing Determinants'!$F$41*$D12,IF($E12="Non-RPP kWh",VLOOKUP(Q$4,'[1]4. Billing Determinants'!$B$19:$R$41,6,0)/'[1]4. Billing Determinants'!$G$41*$D12, VLOOKUP(Q$4,'[1]4. Billing Determinants'!$B$19:$AA$41,20,0)*$D12)))),0)</f>
        <v>0</v>
      </c>
      <c r="R12" s="205">
        <f>IFERROR(IF(R$4="",0,IF($E12="kWh",VLOOKUP(R$4,'[1]4. Billing Determinants'!$B$19:$R$41,4,0)/'[1]4. Billing Determinants'!$E$41*$D12,IF($E12="kW",VLOOKUP(R$4,'[1]4. Billing Determinants'!$B$19:$R$41,5,0)/'[1]4. Billing Determinants'!$F$41*$D12,IF($E12="Non-RPP kWh",VLOOKUP(R$4,'[1]4. Billing Determinants'!$B$19:$R$41,6,0)/'[1]4. Billing Determinants'!$G$41*$D12, VLOOKUP(R$4,'[1]4. Billing Determinants'!$B$19:$AA$41,20,0)*$D12)))),0)</f>
        <v>0</v>
      </c>
      <c r="S12" s="205">
        <f>IFERROR(IF(S$4="",0,IF($E12="kWh",VLOOKUP(S$4,'[1]4. Billing Determinants'!$B$19:$R$41,4,0)/'[1]4. Billing Determinants'!$E$41*$D12,IF($E12="kW",VLOOKUP(S$4,'[1]4. Billing Determinants'!$B$19:$R$41,5,0)/'[1]4. Billing Determinants'!$F$41*$D12,IF($E12="Non-RPP kWh",VLOOKUP(S$4,'[1]4. Billing Determinants'!$B$19:$R$41,6,0)/'[1]4. Billing Determinants'!$G$41*$D12, VLOOKUP(S$4,'[1]4. Billing Determinants'!$B$19:$AA$41,20,0)*$D12)))),0)</f>
        <v>0</v>
      </c>
      <c r="T12" s="205">
        <f>IFERROR(IF(T$4="",0,IF($E12="kWh",VLOOKUP(T$4,'[1]4. Billing Determinants'!$B$19:$R$41,4,0)/'[1]4. Billing Determinants'!$E$41*$D12,IF($E12="kW",VLOOKUP(T$4,'[1]4. Billing Determinants'!$B$19:$R$41,5,0)/'[1]4. Billing Determinants'!$F$41*$D12,IF($E12="Non-RPP kWh",VLOOKUP(T$4,'[1]4. Billing Determinants'!$B$19:$R$41,6,0)/'[1]4. Billing Determinants'!$G$41*$D12, VLOOKUP(T$4,'[1]4. Billing Determinants'!$B$19:$AA$41,20,0)*$D12)))),0)</f>
        <v>0</v>
      </c>
      <c r="U12" s="205">
        <f>IFERROR(IF(U$4="",0,IF($E12="kWh",VLOOKUP(U$4,'[1]4. Billing Determinants'!$B$19:$R$41,4,0)/'[1]4. Billing Determinants'!$E$41*$D12,IF($E12="kW",VLOOKUP(U$4,'[1]4. Billing Determinants'!$B$19:$R$41,5,0)/'[1]4. Billing Determinants'!$F$41*$D12,IF($E12="Non-RPP kWh",VLOOKUP(U$4,'[1]4. Billing Determinants'!$B$19:$R$41,6,0)/'[1]4. Billing Determinants'!$G$41*$D12, VLOOKUP(U$4,'[1]4. Billing Determinants'!$B$19:$AA$41,20,0)*$D12)))),0)</f>
        <v>0</v>
      </c>
      <c r="V12" s="205">
        <f>IFERROR(IF(V$4="",0,IF($E12="kWh",VLOOKUP(V$4,'[1]4. Billing Determinants'!$B$19:$R$41,4,0)/'[1]4. Billing Determinants'!$E$41*$D12,IF($E12="kW",VLOOKUP(V$4,'[1]4. Billing Determinants'!$B$19:$R$41,5,0)/'[1]4. Billing Determinants'!$F$41*$D12,IF($E12="Non-RPP kWh",VLOOKUP(V$4,'[1]4. Billing Determinants'!$B$19:$R$41,6,0)/'[1]4. Billing Determinants'!$G$41*$D12, VLOOKUP(V$4,'[1]4. Billing Determinants'!$B$19:$AA$41,20,0)*$D12)))),0)</f>
        <v>0</v>
      </c>
      <c r="W12" s="205">
        <f>IFERROR(IF(W$4="",0,IF($E12="kWh",VLOOKUP(W$4,'[1]4. Billing Determinants'!$B$19:$R$41,4,0)/'[1]4. Billing Determinants'!$E$41*$D12,IF($E12="kW",VLOOKUP(W$4,'[1]4. Billing Determinants'!$B$19:$R$41,5,0)/'[1]4. Billing Determinants'!$F$41*$D12,IF($E12="Non-RPP kWh",VLOOKUP(W$4,'[1]4. Billing Determinants'!$B$19:$R$41,6,0)/'[1]4. Billing Determinants'!$G$41*$D12, VLOOKUP(W$4,'[1]4. Billing Determinants'!$B$19:$AA$41,20,0)*$D12)))),0)</f>
        <v>0</v>
      </c>
      <c r="X12" s="205">
        <f>IFERROR(IF(X$4="",0,IF($E12="kWh",VLOOKUP(X$4,'[1]4. Billing Determinants'!$B$19:$R$41,4,0)/'[1]4. Billing Determinants'!$E$41*$D12,IF($E12="kW",VLOOKUP(X$4,'[1]4. Billing Determinants'!$B$19:$R$41,5,0)/'[1]4. Billing Determinants'!$F$41*$D12,IF($E12="Non-RPP kWh",VLOOKUP(X$4,'[1]4. Billing Determinants'!$B$19:$R$41,6,0)/'[1]4. Billing Determinants'!$G$41*$D12, VLOOKUP(X$4,'[1]4. Billing Determinants'!$B$19:$AA$41,20,0)*$D12)))),0)</f>
        <v>0</v>
      </c>
      <c r="Y12" s="205">
        <f>IFERROR(IF(Y$4="",0,IF($E12="kWh",VLOOKUP(Y$4,'[1]4. Billing Determinants'!$B$19:$R$41,4,0)/'[1]4. Billing Determinants'!$E$41*$D12,IF($E12="kW",VLOOKUP(Y$4,'[1]4. Billing Determinants'!$B$19:$R$41,5,0)/'[1]4. Billing Determinants'!$F$41*$D12,IF($E12="Non-RPP kWh",VLOOKUP(Y$4,'[1]4. Billing Determinants'!$B$19:$R$41,6,0)/'[1]4. Billing Determinants'!$G$41*$D12, VLOOKUP(Y$4,'[1]4. Billing Determinants'!$B$19:$AA$41,20,0)*$D12)))),0)</f>
        <v>0</v>
      </c>
    </row>
    <row r="13" spans="1:27" hidden="1" x14ac:dyDescent="0.25">
      <c r="A13" s="145">
        <v>10</v>
      </c>
      <c r="B13" s="213" t="s">
        <v>602</v>
      </c>
      <c r="C13" s="204">
        <v>1595</v>
      </c>
      <c r="D13" s="205"/>
      <c r="E13" s="212" t="s">
        <v>601</v>
      </c>
      <c r="F13" s="214">
        <f>IFERROR(IF(F$4="",0,IF($E13="kWh",VLOOKUP(F$4,'[1]4. Billing Determinants'!$B$19:$R$41,4,0)/'[1]4. Billing Determinants'!$E$41*$D13,IF($E13="kW",VLOOKUP(F$4,'[1]4. Billing Determinants'!$B$19:$R$41,5,0)/'[1]4. Billing Determinants'!$F$41*$D13,IF($E13="Non-RPP kWh",VLOOKUP(F$4,'[1]4. Billing Determinants'!$B$19:$R$41,6,0)/'[1]4. Billing Determinants'!$G$41*$D13,VLOOKUP(F$4,'[1]4. Billing Determinants'!$B$19:$AA$41,21,0)*$D13)))),0)</f>
        <v>0</v>
      </c>
      <c r="G13" s="214">
        <f>IFERROR(IF(G$4="",0,IF($E13="kWh",VLOOKUP(G$4,'[1]4. Billing Determinants'!$B$19:$R$41,4,0)/'[1]4. Billing Determinants'!$E$41*$D13,IF($E13="kW",VLOOKUP(G$4,'[1]4. Billing Determinants'!$B$19:$R$41,5,0)/'[1]4. Billing Determinants'!$F$41*$D13,IF($E13="Non-RPP kWh",VLOOKUP(G$4,'[1]4. Billing Determinants'!$B$19:$R$41,6,0)/'[1]4. Billing Determinants'!$G$41*$D13,VLOOKUP(G$4,'[1]4. Billing Determinants'!$B$19:$AA$41,21,0)*$D13)))),0)</f>
        <v>0</v>
      </c>
      <c r="H13" s="214">
        <f>IFERROR(IF(H$4="",0,IF($E13="kWh",VLOOKUP(H$4,'[1]4. Billing Determinants'!$B$19:$R$41,4,0)/'[1]4. Billing Determinants'!$E$41*$D13,IF($E13="kW",VLOOKUP(H$4,'[1]4. Billing Determinants'!$B$19:$R$41,5,0)/'[1]4. Billing Determinants'!$F$41*$D13,IF($E13="Non-RPP kWh",VLOOKUP(H$4,'[1]4. Billing Determinants'!$B$19:$R$41,6,0)/'[1]4. Billing Determinants'!$G$41*$D13,VLOOKUP(H$4,'[1]4. Billing Determinants'!$B$19:$AA$41,21,0)*$D13)))),0)</f>
        <v>0</v>
      </c>
      <c r="I13" s="214">
        <f>IFERROR(IF(I$4="",0,IF($E13="kWh",VLOOKUP(I$4,'[1]4. Billing Determinants'!$B$19:$R$41,4,0)/'[1]4. Billing Determinants'!$E$41*$D13,IF($E13="kW",VLOOKUP(I$4,'[1]4. Billing Determinants'!$B$19:$R$41,5,0)/'[1]4. Billing Determinants'!$F$41*$D13,IF($E13="Non-RPP kWh",VLOOKUP(I$4,'[1]4. Billing Determinants'!$B$19:$R$41,6,0)/'[1]4. Billing Determinants'!$G$41*$D13,VLOOKUP(I$4,'[1]4. Billing Determinants'!$B$19:$AA$41,21,0)*$D13)))),0)</f>
        <v>0</v>
      </c>
      <c r="J13" s="214">
        <f>IFERROR(IF(J$4="",0,IF($E13="kWh",VLOOKUP(J$4,'[1]4. Billing Determinants'!$B$19:$R$41,4,0)/'[1]4. Billing Determinants'!$E$41*$D13,IF($E13="kW",VLOOKUP(J$4,'[1]4. Billing Determinants'!$B$19:$R$41,5,0)/'[1]4. Billing Determinants'!$F$41*$D13,IF($E13="Non-RPP kWh",VLOOKUP(J$4,'[1]4. Billing Determinants'!$B$19:$R$41,6,0)/'[1]4. Billing Determinants'!$G$41*$D13,VLOOKUP(J$4,'[1]4. Billing Determinants'!$B$19:$AA$41,21,0)*$D13)))),0)</f>
        <v>0</v>
      </c>
      <c r="K13" s="214">
        <f>IFERROR(IF(K$4="",0,IF($E13="kWh",VLOOKUP(K$4,'[1]4. Billing Determinants'!$B$19:$R$41,4,0)/'[1]4. Billing Determinants'!$E$41*$D13,IF($E13="kW",VLOOKUP(K$4,'[1]4. Billing Determinants'!$B$19:$R$41,5,0)/'[1]4. Billing Determinants'!$F$41*$D13,IF($E13="Non-RPP kWh",VLOOKUP(K$4,'[1]4. Billing Determinants'!$B$19:$R$41,6,0)/'[1]4. Billing Determinants'!$G$41*$D13,VLOOKUP(K$4,'[1]4. Billing Determinants'!$B$19:$AA$41,21,0)*$D13)))),0)</f>
        <v>0</v>
      </c>
      <c r="L13" s="214">
        <f>IFERROR(IF(L$4="",0,IF($E13="kWh",VLOOKUP(L$4,'[1]4. Billing Determinants'!$B$19:$R$41,4,0)/'[1]4. Billing Determinants'!$E$41*$D13,IF($E13="kW",VLOOKUP(L$4,'[1]4. Billing Determinants'!$B$19:$R$41,5,0)/'[1]4. Billing Determinants'!$F$41*$D13,IF($E13="Non-RPP kWh",VLOOKUP(L$4,'[1]4. Billing Determinants'!$B$19:$R$41,6,0)/'[1]4. Billing Determinants'!$G$41*$D13,VLOOKUP(L$4,'[1]4. Billing Determinants'!$B$19:$AA$41,21,0)*$D13)))),0)</f>
        <v>0</v>
      </c>
      <c r="M13" s="214">
        <f>IFERROR(IF(M$4="",0,IF($E13="kWh",VLOOKUP(M$4,'[1]4. Billing Determinants'!$B$19:$R$41,4,0)/'[1]4. Billing Determinants'!$E$41*$D13,IF($E13="kW",VLOOKUP(M$4,'[1]4. Billing Determinants'!$B$19:$R$41,5,0)/'[1]4. Billing Determinants'!$F$41*$D13,IF($E13="Non-RPP kWh",VLOOKUP(M$4,'[1]4. Billing Determinants'!$B$19:$R$41,6,0)/'[1]4. Billing Determinants'!$G$41*$D13,VLOOKUP(M$4,'[1]4. Billing Determinants'!$B$19:$AA$41,21,0)*$D13)))),0)</f>
        <v>0</v>
      </c>
      <c r="N13" s="214">
        <f>IFERROR(IF(N$4="",0,IF($E13="kWh",VLOOKUP(N$4,'[1]4. Billing Determinants'!$B$19:$R$41,4,0)/'[1]4. Billing Determinants'!$E$41*$D13,IF($E13="kW",VLOOKUP(N$4,'[1]4. Billing Determinants'!$B$19:$R$41,5,0)/'[1]4. Billing Determinants'!$F$41*$D13,IF($E13="Non-RPP kWh",VLOOKUP(N$4,'[1]4. Billing Determinants'!$B$19:$R$41,6,0)/'[1]4. Billing Determinants'!$G$41*$D13,VLOOKUP(N$4,'[1]4. Billing Determinants'!$B$19:$AA$41,21,0)*$D13)))),0)</f>
        <v>0</v>
      </c>
      <c r="O13" s="214">
        <f>IFERROR(IF(O$4="",0,IF($E13="kWh",VLOOKUP(O$4,'[1]4. Billing Determinants'!$B$19:$R$41,4,0)/'[1]4. Billing Determinants'!$E$41*$D13,IF($E13="kW",VLOOKUP(O$4,'[1]4. Billing Determinants'!$B$19:$R$41,5,0)/'[1]4. Billing Determinants'!$F$41*$D13,IF($E13="Non-RPP kWh",VLOOKUP(O$4,'[1]4. Billing Determinants'!$B$19:$R$41,6,0)/'[1]4. Billing Determinants'!$G$41*$D13,VLOOKUP(O$4,'[1]4. Billing Determinants'!$B$19:$AA$41,21,0)*$D13)))),0)</f>
        <v>0</v>
      </c>
      <c r="P13" s="214">
        <f>IFERROR(IF(P$4="",0,IF($E13="kWh",VLOOKUP(P$4,'[1]4. Billing Determinants'!$B$19:$R$41,4,0)/'[1]4. Billing Determinants'!$E$41*$D13,IF($E13="kW",VLOOKUP(P$4,'[1]4. Billing Determinants'!$B$19:$R$41,5,0)/'[1]4. Billing Determinants'!$F$41*$D13,IF($E13="Non-RPP kWh",VLOOKUP(P$4,'[1]4. Billing Determinants'!$B$19:$R$41,6,0)/'[1]4. Billing Determinants'!$G$41*$D13,VLOOKUP(P$4,'[1]4. Billing Determinants'!$B$19:$AA$41,21,0)*$D13)))),0)</f>
        <v>0</v>
      </c>
      <c r="Q13" s="214">
        <f>IFERROR(IF(Q$4="",0,IF($E13="kWh",VLOOKUP(Q$4,'[1]4. Billing Determinants'!$B$19:$R$41,4,0)/'[1]4. Billing Determinants'!$E$41*$D13,IF($E13="kW",VLOOKUP(Q$4,'[1]4. Billing Determinants'!$B$19:$R$41,5,0)/'[1]4. Billing Determinants'!$F$41*$D13,IF($E13="Non-RPP kWh",VLOOKUP(Q$4,'[1]4. Billing Determinants'!$B$19:$R$41,6,0)/'[1]4. Billing Determinants'!$G$41*$D13,VLOOKUP(Q$4,'[1]4. Billing Determinants'!$B$19:$AA$41,21,0)*$D13)))),0)</f>
        <v>0</v>
      </c>
      <c r="R13" s="214">
        <f>IFERROR(IF(R$4="",0,IF($E13="kWh",VLOOKUP(R$4,'[1]4. Billing Determinants'!$B$19:$R$41,4,0)/'[1]4. Billing Determinants'!$E$41*$D13,IF($E13="kW",VLOOKUP(R$4,'[1]4. Billing Determinants'!$B$19:$R$41,5,0)/'[1]4. Billing Determinants'!$F$41*$D13,IF($E13="Non-RPP kWh",VLOOKUP(R$4,'[1]4. Billing Determinants'!$B$19:$R$41,6,0)/'[1]4. Billing Determinants'!$G$41*$D13,VLOOKUP(R$4,'[1]4. Billing Determinants'!$B$19:$AA$41,21,0)*$D13)))),0)</f>
        <v>0</v>
      </c>
      <c r="S13" s="214">
        <f>IFERROR(IF(S$4="",0,IF($E13="kWh",VLOOKUP(S$4,'[1]4. Billing Determinants'!$B$19:$R$41,4,0)/'[1]4. Billing Determinants'!$E$41*$D13,IF($E13="kW",VLOOKUP(S$4,'[1]4. Billing Determinants'!$B$19:$R$41,5,0)/'[1]4. Billing Determinants'!$F$41*$D13,IF($E13="Non-RPP kWh",VLOOKUP(S$4,'[1]4. Billing Determinants'!$B$19:$R$41,6,0)/'[1]4. Billing Determinants'!$G$41*$D13,VLOOKUP(S$4,'[1]4. Billing Determinants'!$B$19:$AA$41,21,0)*$D13)))),0)</f>
        <v>0</v>
      </c>
      <c r="T13" s="214">
        <f>IFERROR(IF(T$4="",0,IF($E13="kWh",VLOOKUP(T$4,'[1]4. Billing Determinants'!$B$19:$R$41,4,0)/'[1]4. Billing Determinants'!$E$41*$D13,IF($E13="kW",VLOOKUP(T$4,'[1]4. Billing Determinants'!$B$19:$R$41,5,0)/'[1]4. Billing Determinants'!$F$41*$D13,IF($E13="Non-RPP kWh",VLOOKUP(T$4,'[1]4. Billing Determinants'!$B$19:$R$41,6,0)/'[1]4. Billing Determinants'!$G$41*$D13,VLOOKUP(T$4,'[1]4. Billing Determinants'!$B$19:$AA$41,21,0)*$D13)))),0)</f>
        <v>0</v>
      </c>
      <c r="U13" s="214">
        <f>IFERROR(IF(U$4="",0,IF($E13="kWh",VLOOKUP(U$4,'[1]4. Billing Determinants'!$B$19:$R$41,4,0)/'[1]4. Billing Determinants'!$E$41*$D13,IF($E13="kW",VLOOKUP(U$4,'[1]4. Billing Determinants'!$B$19:$R$41,5,0)/'[1]4. Billing Determinants'!$F$41*$D13,IF($E13="Non-RPP kWh",VLOOKUP(U$4,'[1]4. Billing Determinants'!$B$19:$R$41,6,0)/'[1]4. Billing Determinants'!$G$41*$D13,VLOOKUP(U$4,'[1]4. Billing Determinants'!$B$19:$AA$41,21,0)*$D13)))),0)</f>
        <v>0</v>
      </c>
      <c r="V13" s="214">
        <f>IFERROR(IF(V$4="",0,IF($E13="kWh",VLOOKUP(V$4,'[1]4. Billing Determinants'!$B$19:$R$41,4,0)/'[1]4. Billing Determinants'!$E$41*$D13,IF($E13="kW",VLOOKUP(V$4,'[1]4. Billing Determinants'!$B$19:$R$41,5,0)/'[1]4. Billing Determinants'!$F$41*$D13,IF($E13="Non-RPP kWh",VLOOKUP(V$4,'[1]4. Billing Determinants'!$B$19:$R$41,6,0)/'[1]4. Billing Determinants'!$G$41*$D13,VLOOKUP(V$4,'[1]4. Billing Determinants'!$B$19:$AA$41,21,0)*$D13)))),0)</f>
        <v>0</v>
      </c>
      <c r="W13" s="214">
        <f>IFERROR(IF(W$4="",0,IF($E13="kWh",VLOOKUP(W$4,'[1]4. Billing Determinants'!$B$19:$R$41,4,0)/'[1]4. Billing Determinants'!$E$41*$D13,IF($E13="kW",VLOOKUP(W$4,'[1]4. Billing Determinants'!$B$19:$R$41,5,0)/'[1]4. Billing Determinants'!$F$41*$D13,IF($E13="Non-RPP kWh",VLOOKUP(W$4,'[1]4. Billing Determinants'!$B$19:$R$41,6,0)/'[1]4. Billing Determinants'!$G$41*$D13,VLOOKUP(W$4,'[1]4. Billing Determinants'!$B$19:$AA$41,21,0)*$D13)))),0)</f>
        <v>0</v>
      </c>
      <c r="X13" s="214">
        <f>IFERROR(IF(X$4="",0,IF($E13="kWh",VLOOKUP(X$4,'[1]4. Billing Determinants'!$B$19:$R$41,4,0)/'[1]4. Billing Determinants'!$E$41*$D13,IF($E13="kW",VLOOKUP(X$4,'[1]4. Billing Determinants'!$B$19:$R$41,5,0)/'[1]4. Billing Determinants'!$F$41*$D13,IF($E13="Non-RPP kWh",VLOOKUP(X$4,'[1]4. Billing Determinants'!$B$19:$R$41,6,0)/'[1]4. Billing Determinants'!$G$41*$D13,VLOOKUP(X$4,'[1]4. Billing Determinants'!$B$19:$AA$41,21,0)*$D13)))),0)</f>
        <v>0</v>
      </c>
      <c r="Y13" s="214">
        <f>IFERROR(IF(Y$4="",0,IF($E13="kWh",VLOOKUP(Y$4,'[1]4. Billing Determinants'!$B$19:$R$41,4,0)/'[1]4. Billing Determinants'!$E$41*$D13,IF($E13="kW",VLOOKUP(Y$4,'[1]4. Billing Determinants'!$B$19:$R$41,5,0)/'[1]4. Billing Determinants'!$F$41*$D13,IF($E13="Non-RPP kWh",VLOOKUP(Y$4,'[1]4. Billing Determinants'!$B$19:$R$41,6,0)/'[1]4. Billing Determinants'!$G$41*$D13,VLOOKUP(Y$4,'[1]4. Billing Determinants'!$B$19:$AA$41,21,0)*$D13)))),0)</f>
        <v>0</v>
      </c>
    </row>
    <row r="14" spans="1:27" x14ac:dyDescent="0.25">
      <c r="A14" s="145">
        <v>11</v>
      </c>
      <c r="B14" s="213" t="s">
        <v>603</v>
      </c>
      <c r="C14" s="204">
        <v>1595</v>
      </c>
      <c r="D14" s="205"/>
      <c r="E14" s="212" t="s">
        <v>601</v>
      </c>
      <c r="F14" s="214">
        <f>IFERROR(IF(F$4="",0,IF($E14="kWh",VLOOKUP(F$4,'[1]4. Billing Determinants'!$B$19:$R$41,4,0)/'[1]4. Billing Determinants'!$E$41*$D14,IF($E14="kW",VLOOKUP(F$4,'[1]4. Billing Determinants'!$B$19:$R$41,5,0)/'[1]4. Billing Determinants'!$F$41*$D14,IF($E14="Non-RPP kWh",VLOOKUP(F$4,'[1]4. Billing Determinants'!$B$19:$R$41,6,0)/'[1]4. Billing Determinants'!$G$41*$D14, VLOOKUP(F$4,'[1]4. Billing Determinants'!$B$19:$AA$41,22,0)*$D14)))),0)</f>
        <v>0</v>
      </c>
      <c r="G14" s="214">
        <f>IFERROR(IF(G$4="",0,IF($E14="kWh",VLOOKUP(G$4,'[1]4. Billing Determinants'!$B$19:$R$41,4,0)/'[1]4. Billing Determinants'!$E$41*$D14,IF($E14="kW",VLOOKUP(G$4,'[1]4. Billing Determinants'!$B$19:$R$41,5,0)/'[1]4. Billing Determinants'!$F$41*$D14,IF($E14="Non-RPP kWh",VLOOKUP(G$4,'[1]4. Billing Determinants'!$B$19:$R$41,6,0)/'[1]4. Billing Determinants'!$G$41*$D14, VLOOKUP(G$4,'[1]4. Billing Determinants'!$B$19:$AA$41,22,0)*$D14)))),0)</f>
        <v>0</v>
      </c>
      <c r="H14" s="214">
        <f>IFERROR(IF(H$4="",0,IF($E14="kWh",VLOOKUP(H$4,'[1]4. Billing Determinants'!$B$19:$R$41,4,0)/'[1]4. Billing Determinants'!$E$41*$D14,IF($E14="kW",VLOOKUP(H$4,'[1]4. Billing Determinants'!$B$19:$R$41,5,0)/'[1]4. Billing Determinants'!$F$41*$D14,IF($E14="Non-RPP kWh",VLOOKUP(H$4,'[1]4. Billing Determinants'!$B$19:$R$41,6,0)/'[1]4. Billing Determinants'!$G$41*$D14, VLOOKUP(H$4,'[1]4. Billing Determinants'!$B$19:$AA$41,22,0)*$D14)))),0)</f>
        <v>0</v>
      </c>
      <c r="I14" s="214">
        <f>IFERROR(IF(I$4="",0,IF($E14="kWh",VLOOKUP(I$4,'[1]4. Billing Determinants'!$B$19:$R$41,4,0)/'[1]4. Billing Determinants'!$E$41*$D14,IF($E14="kW",VLOOKUP(I$4,'[1]4. Billing Determinants'!$B$19:$R$41,5,0)/'[1]4. Billing Determinants'!$F$41*$D14,IF($E14="Non-RPP kWh",VLOOKUP(I$4,'[1]4. Billing Determinants'!$B$19:$R$41,6,0)/'[1]4. Billing Determinants'!$G$41*$D14, VLOOKUP(I$4,'[1]4. Billing Determinants'!$B$19:$AA$41,22,0)*$D14)))),0)</f>
        <v>0</v>
      </c>
      <c r="J14" s="214">
        <f>IFERROR(IF(J$4="",0,IF($E14="kWh",VLOOKUP(J$4,'[1]4. Billing Determinants'!$B$19:$R$41,4,0)/'[1]4. Billing Determinants'!$E$41*$D14,IF($E14="kW",VLOOKUP(J$4,'[1]4. Billing Determinants'!$B$19:$R$41,5,0)/'[1]4. Billing Determinants'!$F$41*$D14,IF($E14="Non-RPP kWh",VLOOKUP(J$4,'[1]4. Billing Determinants'!$B$19:$R$41,6,0)/'[1]4. Billing Determinants'!$G$41*$D14, VLOOKUP(J$4,'[1]4. Billing Determinants'!$B$19:$AA$41,22,0)*$D14)))),0)</f>
        <v>0</v>
      </c>
      <c r="K14" s="214">
        <f>IFERROR(IF(K$4="",0,IF($E14="kWh",VLOOKUP(K$4,'[1]4. Billing Determinants'!$B$19:$R$41,4,0)/'[1]4. Billing Determinants'!$E$41*$D14,IF($E14="kW",VLOOKUP(K$4,'[1]4. Billing Determinants'!$B$19:$R$41,5,0)/'[1]4. Billing Determinants'!$F$41*$D14,IF($E14="Non-RPP kWh",VLOOKUP(K$4,'[1]4. Billing Determinants'!$B$19:$R$41,6,0)/'[1]4. Billing Determinants'!$G$41*$D14, VLOOKUP(K$4,'[1]4. Billing Determinants'!$B$19:$AA$41,22,0)*$D14)))),0)</f>
        <v>0</v>
      </c>
      <c r="L14" s="214">
        <f>IFERROR(IF(L$4="",0,IF($E14="kWh",VLOOKUP(L$4,'[1]4. Billing Determinants'!$B$19:$R$41,4,0)/'[1]4. Billing Determinants'!$E$41*$D14,IF($E14="kW",VLOOKUP(L$4,'[1]4. Billing Determinants'!$B$19:$R$41,5,0)/'[1]4. Billing Determinants'!$F$41*$D14,IF($E14="Non-RPP kWh",VLOOKUP(L$4,'[1]4. Billing Determinants'!$B$19:$R$41,6,0)/'[1]4. Billing Determinants'!$G$41*$D14, VLOOKUP(L$4,'[1]4. Billing Determinants'!$B$19:$AA$41,22,0)*$D14)))),0)</f>
        <v>0</v>
      </c>
      <c r="M14" s="214">
        <f>IFERROR(IF(M$4="",0,IF($E14="kWh",VLOOKUP(M$4,'[1]4. Billing Determinants'!$B$19:$R$41,4,0)/'[1]4. Billing Determinants'!$E$41*$D14,IF($E14="kW",VLOOKUP(M$4,'[1]4. Billing Determinants'!$B$19:$R$41,5,0)/'[1]4. Billing Determinants'!$F$41*$D14,IF($E14="Non-RPP kWh",VLOOKUP(M$4,'[1]4. Billing Determinants'!$B$19:$R$41,6,0)/'[1]4. Billing Determinants'!$G$41*$D14, VLOOKUP(M$4,'[1]4. Billing Determinants'!$B$19:$AA$41,22,0)*$D14)))),0)</f>
        <v>0</v>
      </c>
      <c r="N14" s="214">
        <f>IFERROR(IF(N$4="",0,IF($E14="kWh",VLOOKUP(N$4,'[1]4. Billing Determinants'!$B$19:$R$41,4,0)/'[1]4. Billing Determinants'!$E$41*$D14,IF($E14="kW",VLOOKUP(N$4,'[1]4. Billing Determinants'!$B$19:$R$41,5,0)/'[1]4. Billing Determinants'!$F$41*$D14,IF($E14="Non-RPP kWh",VLOOKUP(N$4,'[1]4. Billing Determinants'!$B$19:$R$41,6,0)/'[1]4. Billing Determinants'!$G$41*$D14, VLOOKUP(N$4,'[1]4. Billing Determinants'!$B$19:$AA$41,22,0)*$D14)))),0)</f>
        <v>0</v>
      </c>
      <c r="O14" s="214">
        <f>IFERROR(IF(O$4="",0,IF($E14="kWh",VLOOKUP(O$4,'[1]4. Billing Determinants'!$B$19:$R$41,4,0)/'[1]4. Billing Determinants'!$E$41*$D14,IF($E14="kW",VLOOKUP(O$4,'[1]4. Billing Determinants'!$B$19:$R$41,5,0)/'[1]4. Billing Determinants'!$F$41*$D14,IF($E14="Non-RPP kWh",VLOOKUP(O$4,'[1]4. Billing Determinants'!$B$19:$R$41,6,0)/'[1]4. Billing Determinants'!$G$41*$D14, VLOOKUP(O$4,'[1]4. Billing Determinants'!$B$19:$AA$41,22,0)*$D14)))),0)</f>
        <v>0</v>
      </c>
      <c r="P14" s="214">
        <f>IFERROR(IF(P$4="",0,IF($E14="kWh",VLOOKUP(P$4,'[1]4. Billing Determinants'!$B$19:$R$41,4,0)/'[1]4. Billing Determinants'!$E$41*$D14,IF($E14="kW",VLOOKUP(P$4,'[1]4. Billing Determinants'!$B$19:$R$41,5,0)/'[1]4. Billing Determinants'!$F$41*$D14,IF($E14="Non-RPP kWh",VLOOKUP(P$4,'[1]4. Billing Determinants'!$B$19:$R$41,6,0)/'[1]4. Billing Determinants'!$G$41*$D14, VLOOKUP(P$4,'[1]4. Billing Determinants'!$B$19:$AA$41,22,0)*$D14)))),0)</f>
        <v>0</v>
      </c>
      <c r="Q14" s="214">
        <f>IFERROR(IF(Q$4="",0,IF($E14="kWh",VLOOKUP(Q$4,'[1]4. Billing Determinants'!$B$19:$R$41,4,0)/'[1]4. Billing Determinants'!$E$41*$D14,IF($E14="kW",VLOOKUP(Q$4,'[1]4. Billing Determinants'!$B$19:$R$41,5,0)/'[1]4. Billing Determinants'!$F$41*$D14,IF($E14="Non-RPP kWh",VLOOKUP(Q$4,'[1]4. Billing Determinants'!$B$19:$R$41,6,0)/'[1]4. Billing Determinants'!$G$41*$D14, VLOOKUP(Q$4,'[1]4. Billing Determinants'!$B$19:$AA$41,22,0)*$D14)))),0)</f>
        <v>0</v>
      </c>
      <c r="R14" s="214">
        <f>IFERROR(IF(R$4="",0,IF($E14="kWh",VLOOKUP(R$4,'[1]4. Billing Determinants'!$B$19:$R$41,4,0)/'[1]4. Billing Determinants'!$E$41*$D14,IF($E14="kW",VLOOKUP(R$4,'[1]4. Billing Determinants'!$B$19:$R$41,5,0)/'[1]4. Billing Determinants'!$F$41*$D14,IF($E14="Non-RPP kWh",VLOOKUP(R$4,'[1]4. Billing Determinants'!$B$19:$R$41,6,0)/'[1]4. Billing Determinants'!$G$41*$D14, VLOOKUP(R$4,'[1]4. Billing Determinants'!$B$19:$AA$41,22,0)*$D14)))),0)</f>
        <v>0</v>
      </c>
      <c r="S14" s="214">
        <f>IFERROR(IF(S$4="",0,IF($E14="kWh",VLOOKUP(S$4,'[1]4. Billing Determinants'!$B$19:$R$41,4,0)/'[1]4. Billing Determinants'!$E$41*$D14,IF($E14="kW",VLOOKUP(S$4,'[1]4. Billing Determinants'!$B$19:$R$41,5,0)/'[1]4. Billing Determinants'!$F$41*$D14,IF($E14="Non-RPP kWh",VLOOKUP(S$4,'[1]4. Billing Determinants'!$B$19:$R$41,6,0)/'[1]4. Billing Determinants'!$G$41*$D14, VLOOKUP(S$4,'[1]4. Billing Determinants'!$B$19:$AA$41,22,0)*$D14)))),0)</f>
        <v>0</v>
      </c>
      <c r="T14" s="214">
        <f>IFERROR(IF(T$4="",0,IF($E14="kWh",VLOOKUP(T$4,'[1]4. Billing Determinants'!$B$19:$R$41,4,0)/'[1]4. Billing Determinants'!$E$41*$D14,IF($E14="kW",VLOOKUP(T$4,'[1]4. Billing Determinants'!$B$19:$R$41,5,0)/'[1]4. Billing Determinants'!$F$41*$D14,IF($E14="Non-RPP kWh",VLOOKUP(T$4,'[1]4. Billing Determinants'!$B$19:$R$41,6,0)/'[1]4. Billing Determinants'!$G$41*$D14, VLOOKUP(T$4,'[1]4. Billing Determinants'!$B$19:$AA$41,22,0)*$D14)))),0)</f>
        <v>0</v>
      </c>
      <c r="U14" s="214">
        <f>IFERROR(IF(U$4="",0,IF($E14="kWh",VLOOKUP(U$4,'[1]4. Billing Determinants'!$B$19:$R$41,4,0)/'[1]4. Billing Determinants'!$E$41*$D14,IF($E14="kW",VLOOKUP(U$4,'[1]4. Billing Determinants'!$B$19:$R$41,5,0)/'[1]4. Billing Determinants'!$F$41*$D14,IF($E14="Non-RPP kWh",VLOOKUP(U$4,'[1]4. Billing Determinants'!$B$19:$R$41,6,0)/'[1]4. Billing Determinants'!$G$41*$D14, VLOOKUP(U$4,'[1]4. Billing Determinants'!$B$19:$AA$41,22,0)*$D14)))),0)</f>
        <v>0</v>
      </c>
      <c r="V14" s="214">
        <f>IFERROR(IF(V$4="",0,IF($E14="kWh",VLOOKUP(V$4,'[1]4. Billing Determinants'!$B$19:$R$41,4,0)/'[1]4. Billing Determinants'!$E$41*$D14,IF($E14="kW",VLOOKUP(V$4,'[1]4. Billing Determinants'!$B$19:$R$41,5,0)/'[1]4. Billing Determinants'!$F$41*$D14,IF($E14="Non-RPP kWh",VLOOKUP(V$4,'[1]4. Billing Determinants'!$B$19:$R$41,6,0)/'[1]4. Billing Determinants'!$G$41*$D14, VLOOKUP(V$4,'[1]4. Billing Determinants'!$B$19:$AA$41,22,0)*$D14)))),0)</f>
        <v>0</v>
      </c>
      <c r="W14" s="214">
        <f>IFERROR(IF(W$4="",0,IF($E14="kWh",VLOOKUP(W$4,'[1]4. Billing Determinants'!$B$19:$R$41,4,0)/'[1]4. Billing Determinants'!$E$41*$D14,IF($E14="kW",VLOOKUP(W$4,'[1]4. Billing Determinants'!$B$19:$R$41,5,0)/'[1]4. Billing Determinants'!$F$41*$D14,IF($E14="Non-RPP kWh",VLOOKUP(W$4,'[1]4. Billing Determinants'!$B$19:$R$41,6,0)/'[1]4. Billing Determinants'!$G$41*$D14, VLOOKUP(W$4,'[1]4. Billing Determinants'!$B$19:$AA$41,22,0)*$D14)))),0)</f>
        <v>0</v>
      </c>
      <c r="X14" s="214">
        <f>IFERROR(IF(X$4="",0,IF($E14="kWh",VLOOKUP(X$4,'[1]4. Billing Determinants'!$B$19:$R$41,4,0)/'[1]4. Billing Determinants'!$E$41*$D14,IF($E14="kW",VLOOKUP(X$4,'[1]4. Billing Determinants'!$B$19:$R$41,5,0)/'[1]4. Billing Determinants'!$F$41*$D14,IF($E14="Non-RPP kWh",VLOOKUP(X$4,'[1]4. Billing Determinants'!$B$19:$R$41,6,0)/'[1]4. Billing Determinants'!$G$41*$D14, VLOOKUP(X$4,'[1]4. Billing Determinants'!$B$19:$AA$41,22,0)*$D14)))),0)</f>
        <v>0</v>
      </c>
      <c r="Y14" s="214">
        <f>IFERROR(IF(Y$4="",0,IF($E14="kWh",VLOOKUP(Y$4,'[1]4. Billing Determinants'!$B$19:$R$41,4,0)/'[1]4. Billing Determinants'!$E$41*$D14,IF($E14="kW",VLOOKUP(Y$4,'[1]4. Billing Determinants'!$B$19:$R$41,5,0)/'[1]4. Billing Determinants'!$F$41*$D14,IF($E14="Non-RPP kWh",VLOOKUP(Y$4,'[1]4. Billing Determinants'!$B$19:$R$41,6,0)/'[1]4. Billing Determinants'!$G$41*$D14, VLOOKUP(Y$4,'[1]4. Billing Determinants'!$B$19:$AA$41,22,0)*$D14)))),0)</f>
        <v>0</v>
      </c>
    </row>
    <row r="15" spans="1:27" x14ac:dyDescent="0.25">
      <c r="A15" s="210">
        <v>12</v>
      </c>
      <c r="B15" s="213" t="s">
        <v>604</v>
      </c>
      <c r="C15" s="204">
        <v>1595</v>
      </c>
      <c r="D15" s="205"/>
      <c r="E15" s="212" t="s">
        <v>601</v>
      </c>
      <c r="F15" s="214">
        <f>IFERROR(IF(F$4="",0,IF($E15="kWh",VLOOKUP(F$4,'[1]4. Billing Determinants'!$B$19:$R$41,4,0)/'[1]4. Billing Determinants'!$E$41*$D15,IF($E15="kW",VLOOKUP(F$4,'[1]4. Billing Determinants'!$B$19:$R$41,5,0)/'[1]4. Billing Determinants'!$F$41*$D15,IF($E15="Non-RPP kWh",VLOOKUP(F$4,'[1]4. Billing Determinants'!$B$19:$R$41,6,0)/'[1]4. Billing Determinants'!$G$41*$D15, VLOOKUP(F$4,'[1]4. Billing Determinants'!$B$19:$AA$41,23,0)*$D15)))),0)</f>
        <v>0</v>
      </c>
      <c r="G15" s="214">
        <f>IFERROR(IF(G$4="",0,IF($E15="kWh",VLOOKUP(G$4,'[1]4. Billing Determinants'!$B$19:$R$41,4,0)/'[1]4. Billing Determinants'!$E$41*$D15,IF($E15="kW",VLOOKUP(G$4,'[1]4. Billing Determinants'!$B$19:$R$41,5,0)/'[1]4. Billing Determinants'!$F$41*$D15,IF($E15="Non-RPP kWh",VLOOKUP(G$4,'[1]4. Billing Determinants'!$B$19:$R$41,6,0)/'[1]4. Billing Determinants'!$G$41*$D15, VLOOKUP(G$4,'[1]4. Billing Determinants'!$B$19:$AA$41,23,0)*$D15)))),0)</f>
        <v>0</v>
      </c>
      <c r="H15" s="214">
        <f>IFERROR(IF(H$4="",0,IF($E15="kWh",VLOOKUP(H$4,'[1]4. Billing Determinants'!$B$19:$R$41,4,0)/'[1]4. Billing Determinants'!$E$41*$D15,IF($E15="kW",VLOOKUP(H$4,'[1]4. Billing Determinants'!$B$19:$R$41,5,0)/'[1]4. Billing Determinants'!$F$41*$D15,IF($E15="Non-RPP kWh",VLOOKUP(H$4,'[1]4. Billing Determinants'!$B$19:$R$41,6,0)/'[1]4. Billing Determinants'!$G$41*$D15, VLOOKUP(H$4,'[1]4. Billing Determinants'!$B$19:$AA$41,23,0)*$D15)))),0)</f>
        <v>0</v>
      </c>
      <c r="I15" s="214">
        <f>IFERROR(IF(I$4="",0,IF($E15="kWh",VLOOKUP(I$4,'[1]4. Billing Determinants'!$B$19:$R$41,4,0)/'[1]4. Billing Determinants'!$E$41*$D15,IF($E15="kW",VLOOKUP(I$4,'[1]4. Billing Determinants'!$B$19:$R$41,5,0)/'[1]4. Billing Determinants'!$F$41*$D15,IF($E15="Non-RPP kWh",VLOOKUP(I$4,'[1]4. Billing Determinants'!$B$19:$R$41,6,0)/'[1]4. Billing Determinants'!$G$41*$D15, VLOOKUP(I$4,'[1]4. Billing Determinants'!$B$19:$AA$41,23,0)*$D15)))),0)</f>
        <v>0</v>
      </c>
      <c r="J15" s="214">
        <f>IFERROR(IF(J$4="",0,IF($E15="kWh",VLOOKUP(J$4,'[1]4. Billing Determinants'!$B$19:$R$41,4,0)/'[1]4. Billing Determinants'!$E$41*$D15,IF($E15="kW",VLOOKUP(J$4,'[1]4. Billing Determinants'!$B$19:$R$41,5,0)/'[1]4. Billing Determinants'!$F$41*$D15,IF($E15="Non-RPP kWh",VLOOKUP(J$4,'[1]4. Billing Determinants'!$B$19:$R$41,6,0)/'[1]4. Billing Determinants'!$G$41*$D15, VLOOKUP(J$4,'[1]4. Billing Determinants'!$B$19:$AA$41,23,0)*$D15)))),0)</f>
        <v>0</v>
      </c>
      <c r="K15" s="214">
        <f>IFERROR(IF(K$4="",0,IF($E15="kWh",VLOOKUP(K$4,'[1]4. Billing Determinants'!$B$19:$R$41,4,0)/'[1]4. Billing Determinants'!$E$41*$D15,IF($E15="kW",VLOOKUP(K$4,'[1]4. Billing Determinants'!$B$19:$R$41,5,0)/'[1]4. Billing Determinants'!$F$41*$D15,IF($E15="Non-RPP kWh",VLOOKUP(K$4,'[1]4. Billing Determinants'!$B$19:$R$41,6,0)/'[1]4. Billing Determinants'!$G$41*$D15, VLOOKUP(K$4,'[1]4. Billing Determinants'!$B$19:$AA$41,23,0)*$D15)))),0)</f>
        <v>0</v>
      </c>
      <c r="L15" s="214">
        <f>IFERROR(IF(L$4="",0,IF($E15="kWh",VLOOKUP(L$4,'[1]4. Billing Determinants'!$B$19:$R$41,4,0)/'[1]4. Billing Determinants'!$E$41*$D15,IF($E15="kW",VLOOKUP(L$4,'[1]4. Billing Determinants'!$B$19:$R$41,5,0)/'[1]4. Billing Determinants'!$F$41*$D15,IF($E15="Non-RPP kWh",VLOOKUP(L$4,'[1]4. Billing Determinants'!$B$19:$R$41,6,0)/'[1]4. Billing Determinants'!$G$41*$D15, VLOOKUP(L$4,'[1]4. Billing Determinants'!$B$19:$AA$41,23,0)*$D15)))),0)</f>
        <v>0</v>
      </c>
      <c r="M15" s="214">
        <f>IFERROR(IF(M$4="",0,IF($E15="kWh",VLOOKUP(M$4,'[1]4. Billing Determinants'!$B$19:$R$41,4,0)/'[1]4. Billing Determinants'!$E$41*$D15,IF($E15="kW",VLOOKUP(M$4,'[1]4. Billing Determinants'!$B$19:$R$41,5,0)/'[1]4. Billing Determinants'!$F$41*$D15,IF($E15="Non-RPP kWh",VLOOKUP(M$4,'[1]4. Billing Determinants'!$B$19:$R$41,6,0)/'[1]4. Billing Determinants'!$G$41*$D15, VLOOKUP(M$4,'[1]4. Billing Determinants'!$B$19:$AA$41,23,0)*$D15)))),0)</f>
        <v>0</v>
      </c>
      <c r="N15" s="214">
        <f>IFERROR(IF(N$4="",0,IF($E15="kWh",VLOOKUP(N$4,'[1]4. Billing Determinants'!$B$19:$R$41,4,0)/'[1]4. Billing Determinants'!$E$41*$D15,IF($E15="kW",VLOOKUP(N$4,'[1]4. Billing Determinants'!$B$19:$R$41,5,0)/'[1]4. Billing Determinants'!$F$41*$D15,IF($E15="Non-RPP kWh",VLOOKUP(N$4,'[1]4. Billing Determinants'!$B$19:$R$41,6,0)/'[1]4. Billing Determinants'!$G$41*$D15, VLOOKUP(N$4,'[1]4. Billing Determinants'!$B$19:$AA$41,23,0)*$D15)))),0)</f>
        <v>0</v>
      </c>
      <c r="O15" s="214">
        <f>IFERROR(IF(O$4="",0,IF($E15="kWh",VLOOKUP(O$4,'[1]4. Billing Determinants'!$B$19:$R$41,4,0)/'[1]4. Billing Determinants'!$E$41*$D15,IF($E15="kW",VLOOKUP(O$4,'[1]4. Billing Determinants'!$B$19:$R$41,5,0)/'[1]4. Billing Determinants'!$F$41*$D15,IF($E15="Non-RPP kWh",VLOOKUP(O$4,'[1]4. Billing Determinants'!$B$19:$R$41,6,0)/'[1]4. Billing Determinants'!$G$41*$D15, VLOOKUP(O$4,'[1]4. Billing Determinants'!$B$19:$AA$41,23,0)*$D15)))),0)</f>
        <v>0</v>
      </c>
      <c r="P15" s="214">
        <f>IFERROR(IF(P$4="",0,IF($E15="kWh",VLOOKUP(P$4,'[1]4. Billing Determinants'!$B$19:$R$41,4,0)/'[1]4. Billing Determinants'!$E$41*$D15,IF($E15="kW",VLOOKUP(P$4,'[1]4. Billing Determinants'!$B$19:$R$41,5,0)/'[1]4. Billing Determinants'!$F$41*$D15,IF($E15="Non-RPP kWh",VLOOKUP(P$4,'[1]4. Billing Determinants'!$B$19:$R$41,6,0)/'[1]4. Billing Determinants'!$G$41*$D15, VLOOKUP(P$4,'[1]4. Billing Determinants'!$B$19:$AA$41,23,0)*$D15)))),0)</f>
        <v>0</v>
      </c>
      <c r="Q15" s="214">
        <f>IFERROR(IF(Q$4="",0,IF($E15="kWh",VLOOKUP(Q$4,'[1]4. Billing Determinants'!$B$19:$R$41,4,0)/'[1]4. Billing Determinants'!$E$41*$D15,IF($E15="kW",VLOOKUP(Q$4,'[1]4. Billing Determinants'!$B$19:$R$41,5,0)/'[1]4. Billing Determinants'!$F$41*$D15,IF($E15="Non-RPP kWh",VLOOKUP(Q$4,'[1]4. Billing Determinants'!$B$19:$R$41,6,0)/'[1]4. Billing Determinants'!$G$41*$D15, VLOOKUP(Q$4,'[1]4. Billing Determinants'!$B$19:$AA$41,23,0)*$D15)))),0)</f>
        <v>0</v>
      </c>
      <c r="R15" s="214">
        <f>IFERROR(IF(R$4="",0,IF($E15="kWh",VLOOKUP(R$4,'[1]4. Billing Determinants'!$B$19:$R$41,4,0)/'[1]4. Billing Determinants'!$E$41*$D15,IF($E15="kW",VLOOKUP(R$4,'[1]4. Billing Determinants'!$B$19:$R$41,5,0)/'[1]4. Billing Determinants'!$F$41*$D15,IF($E15="Non-RPP kWh",VLOOKUP(R$4,'[1]4. Billing Determinants'!$B$19:$R$41,6,0)/'[1]4. Billing Determinants'!$G$41*$D15, VLOOKUP(R$4,'[1]4. Billing Determinants'!$B$19:$AA$41,23,0)*$D15)))),0)</f>
        <v>0</v>
      </c>
      <c r="S15" s="214">
        <f>IFERROR(IF(S$4="",0,IF($E15="kWh",VLOOKUP(S$4,'[1]4. Billing Determinants'!$B$19:$R$41,4,0)/'[1]4. Billing Determinants'!$E$41*$D15,IF($E15="kW",VLOOKUP(S$4,'[1]4. Billing Determinants'!$B$19:$R$41,5,0)/'[1]4. Billing Determinants'!$F$41*$D15,IF($E15="Non-RPP kWh",VLOOKUP(S$4,'[1]4. Billing Determinants'!$B$19:$R$41,6,0)/'[1]4. Billing Determinants'!$G$41*$D15, VLOOKUP(S$4,'[1]4. Billing Determinants'!$B$19:$AA$41,23,0)*$D15)))),0)</f>
        <v>0</v>
      </c>
      <c r="T15" s="214">
        <f>IFERROR(IF(T$4="",0,IF($E15="kWh",VLOOKUP(T$4,'[1]4. Billing Determinants'!$B$19:$R$41,4,0)/'[1]4. Billing Determinants'!$E$41*$D15,IF($E15="kW",VLOOKUP(T$4,'[1]4. Billing Determinants'!$B$19:$R$41,5,0)/'[1]4. Billing Determinants'!$F$41*$D15,IF($E15="Non-RPP kWh",VLOOKUP(T$4,'[1]4. Billing Determinants'!$B$19:$R$41,6,0)/'[1]4. Billing Determinants'!$G$41*$D15, VLOOKUP(T$4,'[1]4. Billing Determinants'!$B$19:$AA$41,23,0)*$D15)))),0)</f>
        <v>0</v>
      </c>
      <c r="U15" s="214">
        <f>IFERROR(IF(U$4="",0,IF($E15="kWh",VLOOKUP(U$4,'[1]4. Billing Determinants'!$B$19:$R$41,4,0)/'[1]4. Billing Determinants'!$E$41*$D15,IF($E15="kW",VLOOKUP(U$4,'[1]4. Billing Determinants'!$B$19:$R$41,5,0)/'[1]4. Billing Determinants'!$F$41*$D15,IF($E15="Non-RPP kWh",VLOOKUP(U$4,'[1]4. Billing Determinants'!$B$19:$R$41,6,0)/'[1]4. Billing Determinants'!$G$41*$D15, VLOOKUP(U$4,'[1]4. Billing Determinants'!$B$19:$AA$41,23,0)*$D15)))),0)</f>
        <v>0</v>
      </c>
      <c r="V15" s="214">
        <f>IFERROR(IF(V$4="",0,IF($E15="kWh",VLOOKUP(V$4,'[1]4. Billing Determinants'!$B$19:$R$41,4,0)/'[1]4. Billing Determinants'!$E$41*$D15,IF($E15="kW",VLOOKUP(V$4,'[1]4. Billing Determinants'!$B$19:$R$41,5,0)/'[1]4. Billing Determinants'!$F$41*$D15,IF($E15="Non-RPP kWh",VLOOKUP(V$4,'[1]4. Billing Determinants'!$B$19:$R$41,6,0)/'[1]4. Billing Determinants'!$G$41*$D15, VLOOKUP(V$4,'[1]4. Billing Determinants'!$B$19:$AA$41,23,0)*$D15)))),0)</f>
        <v>0</v>
      </c>
      <c r="W15" s="214">
        <f>IFERROR(IF(W$4="",0,IF($E15="kWh",VLOOKUP(W$4,'[1]4. Billing Determinants'!$B$19:$R$41,4,0)/'[1]4. Billing Determinants'!$E$41*$D15,IF($E15="kW",VLOOKUP(W$4,'[1]4. Billing Determinants'!$B$19:$R$41,5,0)/'[1]4. Billing Determinants'!$F$41*$D15,IF($E15="Non-RPP kWh",VLOOKUP(W$4,'[1]4. Billing Determinants'!$B$19:$R$41,6,0)/'[1]4. Billing Determinants'!$G$41*$D15, VLOOKUP(W$4,'[1]4. Billing Determinants'!$B$19:$AA$41,23,0)*$D15)))),0)</f>
        <v>0</v>
      </c>
      <c r="X15" s="214">
        <f>IFERROR(IF(X$4="",0,IF($E15="kWh",VLOOKUP(X$4,'[1]4. Billing Determinants'!$B$19:$R$41,4,0)/'[1]4. Billing Determinants'!$E$41*$D15,IF($E15="kW",VLOOKUP(X$4,'[1]4. Billing Determinants'!$B$19:$R$41,5,0)/'[1]4. Billing Determinants'!$F$41*$D15,IF($E15="Non-RPP kWh",VLOOKUP(X$4,'[1]4. Billing Determinants'!$B$19:$R$41,6,0)/'[1]4. Billing Determinants'!$G$41*$D15, VLOOKUP(X$4,'[1]4. Billing Determinants'!$B$19:$AA$41,23,0)*$D15)))),0)</f>
        <v>0</v>
      </c>
      <c r="Y15" s="214">
        <f>IFERROR(IF(Y$4="",0,IF($E15="kWh",VLOOKUP(Y$4,'[1]4. Billing Determinants'!$B$19:$R$41,4,0)/'[1]4. Billing Determinants'!$E$41*$D15,IF($E15="kW",VLOOKUP(Y$4,'[1]4. Billing Determinants'!$B$19:$R$41,5,0)/'[1]4. Billing Determinants'!$F$41*$D15,IF($E15="Non-RPP kWh",VLOOKUP(Y$4,'[1]4. Billing Determinants'!$B$19:$R$41,6,0)/'[1]4. Billing Determinants'!$G$41*$D15, VLOOKUP(Y$4,'[1]4. Billing Determinants'!$B$19:$AA$41,23,0)*$D15)))),0)</f>
        <v>0</v>
      </c>
    </row>
    <row r="16" spans="1:27" x14ac:dyDescent="0.25">
      <c r="A16" s="145">
        <v>13</v>
      </c>
      <c r="B16" s="213" t="s">
        <v>605</v>
      </c>
      <c r="C16" s="215">
        <v>1595</v>
      </c>
      <c r="D16" s="205"/>
      <c r="E16" s="212" t="s">
        <v>601</v>
      </c>
      <c r="F16" s="214">
        <f>IFERROR(IF(F$4="",0,IF($E16="kWh",VLOOKUP(F$4,'[1]4. Billing Determinants'!$B$19:$R$41,4,0)/'[1]4. Billing Determinants'!$E$41*$D16,IF($E16="kW",VLOOKUP(F$4,'[1]4. Billing Determinants'!$B$19:$R$41,5,0)/'[1]4. Billing Determinants'!$F$41*$D16,IF($E16="Non-RPP kWh",VLOOKUP(F$4,'[1]4. Billing Determinants'!$B$19:$R$41,6,0)/'[1]4. Billing Determinants'!$G$41*$D16, VLOOKUP(F$4,'[1]4. Billing Determinants'!$B$19:$AA$41,24,0)*$D16)))),0)</f>
        <v>0</v>
      </c>
      <c r="G16" s="214">
        <f>IFERROR(IF(G$4="",0,IF($E16="kWh",VLOOKUP(G$4,'[1]4. Billing Determinants'!$B$19:$R$41,4,0)/'[1]4. Billing Determinants'!$E$41*$D16,IF($E16="kW",VLOOKUP(G$4,'[1]4. Billing Determinants'!$B$19:$R$41,5,0)/'[1]4. Billing Determinants'!$F$41*$D16,IF($E16="Non-RPP kWh",VLOOKUP(G$4,'[1]4. Billing Determinants'!$B$19:$R$41,6,0)/'[1]4. Billing Determinants'!$G$41*$D16, VLOOKUP(G$4,'[1]4. Billing Determinants'!$B$19:$AA$41,24,0)*$D16)))),0)</f>
        <v>0</v>
      </c>
      <c r="H16" s="214">
        <f>IFERROR(IF(H$4="",0,IF($E16="kWh",VLOOKUP(H$4,'[1]4. Billing Determinants'!$B$19:$R$41,4,0)/'[1]4. Billing Determinants'!$E$41*$D16,IF($E16="kW",VLOOKUP(H$4,'[1]4. Billing Determinants'!$B$19:$R$41,5,0)/'[1]4. Billing Determinants'!$F$41*$D16,IF($E16="Non-RPP kWh",VLOOKUP(H$4,'[1]4. Billing Determinants'!$B$19:$R$41,6,0)/'[1]4. Billing Determinants'!$G$41*$D16, VLOOKUP(H$4,'[1]4. Billing Determinants'!$B$19:$AA$41,24,0)*$D16)))),0)</f>
        <v>0</v>
      </c>
      <c r="I16" s="214">
        <f>IFERROR(IF(I$4="",0,IF($E16="kWh",VLOOKUP(I$4,'[1]4. Billing Determinants'!$B$19:$R$41,4,0)/'[1]4. Billing Determinants'!$E$41*$D16,IF($E16="kW",VLOOKUP(I$4,'[1]4. Billing Determinants'!$B$19:$R$41,5,0)/'[1]4. Billing Determinants'!$F$41*$D16,IF($E16="Non-RPP kWh",VLOOKUP(I$4,'[1]4. Billing Determinants'!$B$19:$R$41,6,0)/'[1]4. Billing Determinants'!$G$41*$D16, VLOOKUP(I$4,'[1]4. Billing Determinants'!$B$19:$AA$41,24,0)*$D16)))),0)</f>
        <v>0</v>
      </c>
      <c r="J16" s="214">
        <f>IFERROR(IF(J$4="",0,IF($E16="kWh",VLOOKUP(J$4,'[1]4. Billing Determinants'!$B$19:$R$41,4,0)/'[1]4. Billing Determinants'!$E$41*$D16,IF($E16="kW",VLOOKUP(J$4,'[1]4. Billing Determinants'!$B$19:$R$41,5,0)/'[1]4. Billing Determinants'!$F$41*$D16,IF($E16="Non-RPP kWh",VLOOKUP(J$4,'[1]4. Billing Determinants'!$B$19:$R$41,6,0)/'[1]4. Billing Determinants'!$G$41*$D16, VLOOKUP(J$4,'[1]4. Billing Determinants'!$B$19:$AA$41,24,0)*$D16)))),0)</f>
        <v>0</v>
      </c>
      <c r="K16" s="214">
        <f>IFERROR(IF(K$4="",0,IF($E16="kWh",VLOOKUP(K$4,'[1]4. Billing Determinants'!$B$19:$R$41,4,0)/'[1]4. Billing Determinants'!$E$41*$D16,IF($E16="kW",VLOOKUP(K$4,'[1]4. Billing Determinants'!$B$19:$R$41,5,0)/'[1]4. Billing Determinants'!$F$41*$D16,IF($E16="Non-RPP kWh",VLOOKUP(K$4,'[1]4. Billing Determinants'!$B$19:$R$41,6,0)/'[1]4. Billing Determinants'!$G$41*$D16, VLOOKUP(K$4,'[1]4. Billing Determinants'!$B$19:$AA$41,24,0)*$D16)))),0)</f>
        <v>0</v>
      </c>
      <c r="L16" s="214">
        <f>IFERROR(IF(L$4="",0,IF($E16="kWh",VLOOKUP(L$4,'[1]4. Billing Determinants'!$B$19:$R$41,4,0)/'[1]4. Billing Determinants'!$E$41*$D16,IF($E16="kW",VLOOKUP(L$4,'[1]4. Billing Determinants'!$B$19:$R$41,5,0)/'[1]4. Billing Determinants'!$F$41*$D16,IF($E16="Non-RPP kWh",VLOOKUP(L$4,'[1]4. Billing Determinants'!$B$19:$R$41,6,0)/'[1]4. Billing Determinants'!$G$41*$D16, VLOOKUP(L$4,'[1]4. Billing Determinants'!$B$19:$AA$41,24,0)*$D16)))),0)</f>
        <v>0</v>
      </c>
      <c r="M16" s="214">
        <f>IFERROR(IF(M$4="",0,IF($E16="kWh",VLOOKUP(M$4,'[1]4. Billing Determinants'!$B$19:$R$41,4,0)/'[1]4. Billing Determinants'!$E$41*$D16,IF($E16="kW",VLOOKUP(M$4,'[1]4. Billing Determinants'!$B$19:$R$41,5,0)/'[1]4. Billing Determinants'!$F$41*$D16,IF($E16="Non-RPP kWh",VLOOKUP(M$4,'[1]4. Billing Determinants'!$B$19:$R$41,6,0)/'[1]4. Billing Determinants'!$G$41*$D16, VLOOKUP(M$4,'[1]4. Billing Determinants'!$B$19:$AA$41,24,0)*$D16)))),0)</f>
        <v>0</v>
      </c>
      <c r="N16" s="214">
        <f>IFERROR(IF(N$4="",0,IF($E16="kWh",VLOOKUP(N$4,'[1]4. Billing Determinants'!$B$19:$R$41,4,0)/'[1]4. Billing Determinants'!$E$41*$D16,IF($E16="kW",VLOOKUP(N$4,'[1]4. Billing Determinants'!$B$19:$R$41,5,0)/'[1]4. Billing Determinants'!$F$41*$D16,IF($E16="Non-RPP kWh",VLOOKUP(N$4,'[1]4. Billing Determinants'!$B$19:$R$41,6,0)/'[1]4. Billing Determinants'!$G$41*$D16, VLOOKUP(N$4,'[1]4. Billing Determinants'!$B$19:$AA$41,24,0)*$D16)))),0)</f>
        <v>0</v>
      </c>
      <c r="O16" s="214">
        <f>IFERROR(IF(O$4="",0,IF($E16="kWh",VLOOKUP(O$4,'[1]4. Billing Determinants'!$B$19:$R$41,4,0)/'[1]4. Billing Determinants'!$E$41*$D16,IF($E16="kW",VLOOKUP(O$4,'[1]4. Billing Determinants'!$B$19:$R$41,5,0)/'[1]4. Billing Determinants'!$F$41*$D16,IF($E16="Non-RPP kWh",VLOOKUP(O$4,'[1]4. Billing Determinants'!$B$19:$R$41,6,0)/'[1]4. Billing Determinants'!$G$41*$D16, VLOOKUP(O$4,'[1]4. Billing Determinants'!$B$19:$AA$41,24,0)*$D16)))),0)</f>
        <v>0</v>
      </c>
      <c r="P16" s="214">
        <f>IFERROR(IF(P$4="",0,IF($E16="kWh",VLOOKUP(P$4,'[1]4. Billing Determinants'!$B$19:$R$41,4,0)/'[1]4. Billing Determinants'!$E$41*$D16,IF($E16="kW",VLOOKUP(P$4,'[1]4. Billing Determinants'!$B$19:$R$41,5,0)/'[1]4. Billing Determinants'!$F$41*$D16,IF($E16="Non-RPP kWh",VLOOKUP(P$4,'[1]4. Billing Determinants'!$B$19:$R$41,6,0)/'[1]4. Billing Determinants'!$G$41*$D16, VLOOKUP(P$4,'[1]4. Billing Determinants'!$B$19:$AA$41,24,0)*$D16)))),0)</f>
        <v>0</v>
      </c>
      <c r="Q16" s="214">
        <f>IFERROR(IF(Q$4="",0,IF($E16="kWh",VLOOKUP(Q$4,'[1]4. Billing Determinants'!$B$19:$R$41,4,0)/'[1]4. Billing Determinants'!$E$41*$D16,IF($E16="kW",VLOOKUP(Q$4,'[1]4. Billing Determinants'!$B$19:$R$41,5,0)/'[1]4. Billing Determinants'!$F$41*$D16,IF($E16="Non-RPP kWh",VLOOKUP(Q$4,'[1]4. Billing Determinants'!$B$19:$R$41,6,0)/'[1]4. Billing Determinants'!$G$41*$D16, VLOOKUP(Q$4,'[1]4. Billing Determinants'!$B$19:$AA$41,24,0)*$D16)))),0)</f>
        <v>0</v>
      </c>
      <c r="R16" s="214">
        <f>IFERROR(IF(R$4="",0,IF($E16="kWh",VLOOKUP(R$4,'[1]4. Billing Determinants'!$B$19:$R$41,4,0)/'[1]4. Billing Determinants'!$E$41*$D16,IF($E16="kW",VLOOKUP(R$4,'[1]4. Billing Determinants'!$B$19:$R$41,5,0)/'[1]4. Billing Determinants'!$F$41*$D16,IF($E16="Non-RPP kWh",VLOOKUP(R$4,'[1]4. Billing Determinants'!$B$19:$R$41,6,0)/'[1]4. Billing Determinants'!$G$41*$D16, VLOOKUP(R$4,'[1]4. Billing Determinants'!$B$19:$AA$41,24,0)*$D16)))),0)</f>
        <v>0</v>
      </c>
      <c r="S16" s="214">
        <f>IFERROR(IF(S$4="",0,IF($E16="kWh",VLOOKUP(S$4,'[1]4. Billing Determinants'!$B$19:$R$41,4,0)/'[1]4. Billing Determinants'!$E$41*$D16,IF($E16="kW",VLOOKUP(S$4,'[1]4. Billing Determinants'!$B$19:$R$41,5,0)/'[1]4. Billing Determinants'!$F$41*$D16,IF($E16="Non-RPP kWh",VLOOKUP(S$4,'[1]4. Billing Determinants'!$B$19:$R$41,6,0)/'[1]4. Billing Determinants'!$G$41*$D16, VLOOKUP(S$4,'[1]4. Billing Determinants'!$B$19:$AA$41,24,0)*$D16)))),0)</f>
        <v>0</v>
      </c>
      <c r="T16" s="214">
        <f>IFERROR(IF(T$4="",0,IF($E16="kWh",VLOOKUP(T$4,'[1]4. Billing Determinants'!$B$19:$R$41,4,0)/'[1]4. Billing Determinants'!$E$41*$D16,IF($E16="kW",VLOOKUP(T$4,'[1]4. Billing Determinants'!$B$19:$R$41,5,0)/'[1]4. Billing Determinants'!$F$41*$D16,IF($E16="Non-RPP kWh",VLOOKUP(T$4,'[1]4. Billing Determinants'!$B$19:$R$41,6,0)/'[1]4. Billing Determinants'!$G$41*$D16, VLOOKUP(T$4,'[1]4. Billing Determinants'!$B$19:$AA$41,24,0)*$D16)))),0)</f>
        <v>0</v>
      </c>
      <c r="U16" s="214">
        <f>IFERROR(IF(U$4="",0,IF($E16="kWh",VLOOKUP(U$4,'[1]4. Billing Determinants'!$B$19:$R$41,4,0)/'[1]4. Billing Determinants'!$E$41*$D16,IF($E16="kW",VLOOKUP(U$4,'[1]4. Billing Determinants'!$B$19:$R$41,5,0)/'[1]4. Billing Determinants'!$F$41*$D16,IF($E16="Non-RPP kWh",VLOOKUP(U$4,'[1]4. Billing Determinants'!$B$19:$R$41,6,0)/'[1]4. Billing Determinants'!$G$41*$D16, VLOOKUP(U$4,'[1]4. Billing Determinants'!$B$19:$AA$41,24,0)*$D16)))),0)</f>
        <v>0</v>
      </c>
      <c r="V16" s="214">
        <f>IFERROR(IF(V$4="",0,IF($E16="kWh",VLOOKUP(V$4,'[1]4. Billing Determinants'!$B$19:$R$41,4,0)/'[1]4. Billing Determinants'!$E$41*$D16,IF($E16="kW",VLOOKUP(V$4,'[1]4. Billing Determinants'!$B$19:$R$41,5,0)/'[1]4. Billing Determinants'!$F$41*$D16,IF($E16="Non-RPP kWh",VLOOKUP(V$4,'[1]4. Billing Determinants'!$B$19:$R$41,6,0)/'[1]4. Billing Determinants'!$G$41*$D16, VLOOKUP(V$4,'[1]4. Billing Determinants'!$B$19:$AA$41,24,0)*$D16)))),0)</f>
        <v>0</v>
      </c>
      <c r="W16" s="214">
        <f>IFERROR(IF(W$4="",0,IF($E16="kWh",VLOOKUP(W$4,'[1]4. Billing Determinants'!$B$19:$R$41,4,0)/'[1]4. Billing Determinants'!$E$41*$D16,IF($E16="kW",VLOOKUP(W$4,'[1]4. Billing Determinants'!$B$19:$R$41,5,0)/'[1]4. Billing Determinants'!$F$41*$D16,IF($E16="Non-RPP kWh",VLOOKUP(W$4,'[1]4. Billing Determinants'!$B$19:$R$41,6,0)/'[1]4. Billing Determinants'!$G$41*$D16, VLOOKUP(W$4,'[1]4. Billing Determinants'!$B$19:$AA$41,24,0)*$D16)))),0)</f>
        <v>0</v>
      </c>
      <c r="X16" s="214">
        <f>IFERROR(IF(X$4="",0,IF($E16="kWh",VLOOKUP(X$4,'[1]4. Billing Determinants'!$B$19:$R$41,4,0)/'[1]4. Billing Determinants'!$E$41*$D16,IF($E16="kW",VLOOKUP(X$4,'[1]4. Billing Determinants'!$B$19:$R$41,5,0)/'[1]4. Billing Determinants'!$F$41*$D16,IF($E16="Non-RPP kWh",VLOOKUP(X$4,'[1]4. Billing Determinants'!$B$19:$R$41,6,0)/'[1]4. Billing Determinants'!$G$41*$D16, VLOOKUP(X$4,'[1]4. Billing Determinants'!$B$19:$AA$41,24,0)*$D16)))),0)</f>
        <v>0</v>
      </c>
      <c r="Y16" s="214">
        <f>IFERROR(IF(Y$4="",0,IF($E16="kWh",VLOOKUP(Y$4,'[1]4. Billing Determinants'!$B$19:$R$41,4,0)/'[1]4. Billing Determinants'!$E$41*$D16,IF($E16="kW",VLOOKUP(Y$4,'[1]4. Billing Determinants'!$B$19:$R$41,5,0)/'[1]4. Billing Determinants'!$F$41*$D16,IF($E16="Non-RPP kWh",VLOOKUP(Y$4,'[1]4. Billing Determinants'!$B$19:$R$41,6,0)/'[1]4. Billing Determinants'!$G$41*$D16, VLOOKUP(Y$4,'[1]4. Billing Determinants'!$B$19:$AA$41,24,0)*$D16)))),0)</f>
        <v>0</v>
      </c>
    </row>
    <row r="17" spans="1:25" x14ac:dyDescent="0.25">
      <c r="A17" s="145">
        <v>14</v>
      </c>
      <c r="B17" s="213" t="s">
        <v>606</v>
      </c>
      <c r="C17" s="215">
        <v>1595</v>
      </c>
      <c r="D17" s="205"/>
      <c r="E17" s="212" t="s">
        <v>601</v>
      </c>
      <c r="F17" s="214">
        <f>IFERROR(IF(F$4="",0,IF($E17="kWh",VLOOKUP(F$4,'[1]4. Billing Determinants'!$B$19:$R$41,4,0)/'[1]4. Billing Determinants'!$E$41*$D17,IF($E17="kW",VLOOKUP(F$4,'[1]4. Billing Determinants'!$B$19:$R$41,5,0)/'[1]4. Billing Determinants'!$F$41*$D17,IF($E17="Non-RPP kWh",VLOOKUP(F$4,'[1]4. Billing Determinants'!$B$19:$R$41,6,0)/'[1]4. Billing Determinants'!$G$41*$D17, VLOOKUP(F$4,'[1]4. Billing Determinants'!$B$19:$AA$41,25,0)*$D17)))),0)</f>
        <v>0</v>
      </c>
      <c r="G17" s="214">
        <f>IFERROR(IF(G$4="",0,IF($E17="kWh",VLOOKUP(G$4,'[1]4. Billing Determinants'!$B$19:$R$41,4,0)/'[1]4. Billing Determinants'!$E$41*$D17,IF($E17="kW",VLOOKUP(G$4,'[1]4. Billing Determinants'!$B$19:$R$41,5,0)/'[1]4. Billing Determinants'!$F$41*$D17,IF($E17="Non-RPP kWh",VLOOKUP(G$4,'[1]4. Billing Determinants'!$B$19:$R$41,6,0)/'[1]4. Billing Determinants'!$G$41*$D17, VLOOKUP(G$4,'[1]4. Billing Determinants'!$B$19:$AA$41,25,0)*$D17)))),0)</f>
        <v>0</v>
      </c>
      <c r="H17" s="214">
        <f>IFERROR(IF(H$4="",0,IF($E17="kWh",VLOOKUP(H$4,'[1]4. Billing Determinants'!$B$19:$R$41,4,0)/'[1]4. Billing Determinants'!$E$41*$D17,IF($E17="kW",VLOOKUP(H$4,'[1]4. Billing Determinants'!$B$19:$R$41,5,0)/'[1]4. Billing Determinants'!$F$41*$D17,IF($E17="Non-RPP kWh",VLOOKUP(H$4,'[1]4. Billing Determinants'!$B$19:$R$41,6,0)/'[1]4. Billing Determinants'!$G$41*$D17, VLOOKUP(H$4,'[1]4. Billing Determinants'!$B$19:$AA$41,25,0)*$D17)))),0)</f>
        <v>0</v>
      </c>
      <c r="I17" s="214">
        <f>IFERROR(IF(I$4="",0,IF($E17="kWh",VLOOKUP(I$4,'[1]4. Billing Determinants'!$B$19:$R$41,4,0)/'[1]4. Billing Determinants'!$E$41*$D17,IF($E17="kW",VLOOKUP(I$4,'[1]4. Billing Determinants'!$B$19:$R$41,5,0)/'[1]4. Billing Determinants'!$F$41*$D17,IF($E17="Non-RPP kWh",VLOOKUP(I$4,'[1]4. Billing Determinants'!$B$19:$R$41,6,0)/'[1]4. Billing Determinants'!$G$41*$D17, VLOOKUP(I$4,'[1]4. Billing Determinants'!$B$19:$AA$41,25,0)*$D17)))),0)</f>
        <v>0</v>
      </c>
      <c r="J17" s="214">
        <f>IFERROR(IF(J$4="",0,IF($E17="kWh",VLOOKUP(J$4,'[1]4. Billing Determinants'!$B$19:$R$41,4,0)/'[1]4. Billing Determinants'!$E$41*$D17,IF($E17="kW",VLOOKUP(J$4,'[1]4. Billing Determinants'!$B$19:$R$41,5,0)/'[1]4. Billing Determinants'!$F$41*$D17,IF($E17="Non-RPP kWh",VLOOKUP(J$4,'[1]4. Billing Determinants'!$B$19:$R$41,6,0)/'[1]4. Billing Determinants'!$G$41*$D17, VLOOKUP(J$4,'[1]4. Billing Determinants'!$B$19:$AA$41,25,0)*$D17)))),0)</f>
        <v>0</v>
      </c>
      <c r="K17" s="214">
        <f>IFERROR(IF(K$4="",0,IF($E17="kWh",VLOOKUP(K$4,'[1]4. Billing Determinants'!$B$19:$R$41,4,0)/'[1]4. Billing Determinants'!$E$41*$D17,IF($E17="kW",VLOOKUP(K$4,'[1]4. Billing Determinants'!$B$19:$R$41,5,0)/'[1]4. Billing Determinants'!$F$41*$D17,IF($E17="Non-RPP kWh",VLOOKUP(K$4,'[1]4. Billing Determinants'!$B$19:$R$41,6,0)/'[1]4. Billing Determinants'!$G$41*$D17, VLOOKUP(K$4,'[1]4. Billing Determinants'!$B$19:$AA$41,25,0)*$D17)))),0)</f>
        <v>0</v>
      </c>
      <c r="L17" s="214">
        <f>IFERROR(IF(L$4="",0,IF($E17="kWh",VLOOKUP(L$4,'[1]4. Billing Determinants'!$B$19:$R$41,4,0)/'[1]4. Billing Determinants'!$E$41*$D17,IF($E17="kW",VLOOKUP(L$4,'[1]4. Billing Determinants'!$B$19:$R$41,5,0)/'[1]4. Billing Determinants'!$F$41*$D17,IF($E17="Non-RPP kWh",VLOOKUP(L$4,'[1]4. Billing Determinants'!$B$19:$R$41,6,0)/'[1]4. Billing Determinants'!$G$41*$D17, VLOOKUP(L$4,'[1]4. Billing Determinants'!$B$19:$AA$41,25,0)*$D17)))),0)</f>
        <v>0</v>
      </c>
      <c r="M17" s="214">
        <f>IFERROR(IF(M$4="",0,IF($E17="kWh",VLOOKUP(M$4,'[1]4. Billing Determinants'!$B$19:$R$41,4,0)/'[1]4. Billing Determinants'!$E$41*$D17,IF($E17="kW",VLOOKUP(M$4,'[1]4. Billing Determinants'!$B$19:$R$41,5,0)/'[1]4. Billing Determinants'!$F$41*$D17,IF($E17="Non-RPP kWh",VLOOKUP(M$4,'[1]4. Billing Determinants'!$B$19:$R$41,6,0)/'[1]4. Billing Determinants'!$G$41*$D17, VLOOKUP(M$4,'[1]4. Billing Determinants'!$B$19:$AA$41,25,0)*$D17)))),0)</f>
        <v>0</v>
      </c>
      <c r="N17" s="214">
        <f>IFERROR(IF(N$4="",0,IF($E17="kWh",VLOOKUP(N$4,'[1]4. Billing Determinants'!$B$19:$R$41,4,0)/'[1]4. Billing Determinants'!$E$41*$D17,IF($E17="kW",VLOOKUP(N$4,'[1]4. Billing Determinants'!$B$19:$R$41,5,0)/'[1]4. Billing Determinants'!$F$41*$D17,IF($E17="Non-RPP kWh",VLOOKUP(N$4,'[1]4. Billing Determinants'!$B$19:$R$41,6,0)/'[1]4. Billing Determinants'!$G$41*$D17, VLOOKUP(N$4,'[1]4. Billing Determinants'!$B$19:$AA$41,25,0)*$D17)))),0)</f>
        <v>0</v>
      </c>
      <c r="O17" s="214">
        <f>IFERROR(IF(O$4="",0,IF($E17="kWh",VLOOKUP(O$4,'[1]4. Billing Determinants'!$B$19:$R$41,4,0)/'[1]4. Billing Determinants'!$E$41*$D17,IF($E17="kW",VLOOKUP(O$4,'[1]4. Billing Determinants'!$B$19:$R$41,5,0)/'[1]4. Billing Determinants'!$F$41*$D17,IF($E17="Non-RPP kWh",VLOOKUP(O$4,'[1]4. Billing Determinants'!$B$19:$R$41,6,0)/'[1]4. Billing Determinants'!$G$41*$D17, VLOOKUP(O$4,'[1]4. Billing Determinants'!$B$19:$AA$41,25,0)*$D17)))),0)</f>
        <v>0</v>
      </c>
      <c r="P17" s="214">
        <f>IFERROR(IF(P$4="",0,IF($E17="kWh",VLOOKUP(P$4,'[1]4. Billing Determinants'!$B$19:$R$41,4,0)/'[1]4. Billing Determinants'!$E$41*$D17,IF($E17="kW",VLOOKUP(P$4,'[1]4. Billing Determinants'!$B$19:$R$41,5,0)/'[1]4. Billing Determinants'!$F$41*$D17,IF($E17="Non-RPP kWh",VLOOKUP(P$4,'[1]4. Billing Determinants'!$B$19:$R$41,6,0)/'[1]4. Billing Determinants'!$G$41*$D17, VLOOKUP(P$4,'[1]4. Billing Determinants'!$B$19:$AA$41,25,0)*$D17)))),0)</f>
        <v>0</v>
      </c>
      <c r="Q17" s="214">
        <f>IFERROR(IF(Q$4="",0,IF($E17="kWh",VLOOKUP(Q$4,'[1]4. Billing Determinants'!$B$19:$R$41,4,0)/'[1]4. Billing Determinants'!$E$41*$D17,IF($E17="kW",VLOOKUP(Q$4,'[1]4. Billing Determinants'!$B$19:$R$41,5,0)/'[1]4. Billing Determinants'!$F$41*$D17,IF($E17="Non-RPP kWh",VLOOKUP(Q$4,'[1]4. Billing Determinants'!$B$19:$R$41,6,0)/'[1]4. Billing Determinants'!$G$41*$D17, VLOOKUP(Q$4,'[1]4. Billing Determinants'!$B$19:$AA$41,25,0)*$D17)))),0)</f>
        <v>0</v>
      </c>
      <c r="R17" s="214">
        <f>IFERROR(IF(R$4="",0,IF($E17="kWh",VLOOKUP(R$4,'[1]4. Billing Determinants'!$B$19:$R$41,4,0)/'[1]4. Billing Determinants'!$E$41*$D17,IF($E17="kW",VLOOKUP(R$4,'[1]4. Billing Determinants'!$B$19:$R$41,5,0)/'[1]4. Billing Determinants'!$F$41*$D17,IF($E17="Non-RPP kWh",VLOOKUP(R$4,'[1]4. Billing Determinants'!$B$19:$R$41,6,0)/'[1]4. Billing Determinants'!$G$41*$D17, VLOOKUP(R$4,'[1]4. Billing Determinants'!$B$19:$AA$41,25,0)*$D17)))),0)</f>
        <v>0</v>
      </c>
      <c r="S17" s="214">
        <f>IFERROR(IF(S$4="",0,IF($E17="kWh",VLOOKUP(S$4,'[1]4. Billing Determinants'!$B$19:$R$41,4,0)/'[1]4. Billing Determinants'!$E$41*$D17,IF($E17="kW",VLOOKUP(S$4,'[1]4. Billing Determinants'!$B$19:$R$41,5,0)/'[1]4. Billing Determinants'!$F$41*$D17,IF($E17="Non-RPP kWh",VLOOKUP(S$4,'[1]4. Billing Determinants'!$B$19:$R$41,6,0)/'[1]4. Billing Determinants'!$G$41*$D17, VLOOKUP(S$4,'[1]4. Billing Determinants'!$B$19:$AA$41,25,0)*$D17)))),0)</f>
        <v>0</v>
      </c>
      <c r="T17" s="214">
        <f>IFERROR(IF(T$4="",0,IF($E17="kWh",VLOOKUP(T$4,'[1]4. Billing Determinants'!$B$19:$R$41,4,0)/'[1]4. Billing Determinants'!$E$41*$D17,IF($E17="kW",VLOOKUP(T$4,'[1]4. Billing Determinants'!$B$19:$R$41,5,0)/'[1]4. Billing Determinants'!$F$41*$D17,IF($E17="Non-RPP kWh",VLOOKUP(T$4,'[1]4. Billing Determinants'!$B$19:$R$41,6,0)/'[1]4. Billing Determinants'!$G$41*$D17, VLOOKUP(T$4,'[1]4. Billing Determinants'!$B$19:$AA$41,25,0)*$D17)))),0)</f>
        <v>0</v>
      </c>
      <c r="U17" s="214">
        <f>IFERROR(IF(U$4="",0,IF($E17="kWh",VLOOKUP(U$4,'[1]4. Billing Determinants'!$B$19:$R$41,4,0)/'[1]4. Billing Determinants'!$E$41*$D17,IF($E17="kW",VLOOKUP(U$4,'[1]4. Billing Determinants'!$B$19:$R$41,5,0)/'[1]4. Billing Determinants'!$F$41*$D17,IF($E17="Non-RPP kWh",VLOOKUP(U$4,'[1]4. Billing Determinants'!$B$19:$R$41,6,0)/'[1]4. Billing Determinants'!$G$41*$D17, VLOOKUP(U$4,'[1]4. Billing Determinants'!$B$19:$AA$41,25,0)*$D17)))),0)</f>
        <v>0</v>
      </c>
      <c r="V17" s="214">
        <f>IFERROR(IF(V$4="",0,IF($E17="kWh",VLOOKUP(V$4,'[1]4. Billing Determinants'!$B$19:$R$41,4,0)/'[1]4. Billing Determinants'!$E$41*$D17,IF($E17="kW",VLOOKUP(V$4,'[1]4. Billing Determinants'!$B$19:$R$41,5,0)/'[1]4. Billing Determinants'!$F$41*$D17,IF($E17="Non-RPP kWh",VLOOKUP(V$4,'[1]4. Billing Determinants'!$B$19:$R$41,6,0)/'[1]4. Billing Determinants'!$G$41*$D17, VLOOKUP(V$4,'[1]4. Billing Determinants'!$B$19:$AA$41,25,0)*$D17)))),0)</f>
        <v>0</v>
      </c>
      <c r="W17" s="214">
        <f>IFERROR(IF(W$4="",0,IF($E17="kWh",VLOOKUP(W$4,'[1]4. Billing Determinants'!$B$19:$R$41,4,0)/'[1]4. Billing Determinants'!$E$41*$D17,IF($E17="kW",VLOOKUP(W$4,'[1]4. Billing Determinants'!$B$19:$R$41,5,0)/'[1]4. Billing Determinants'!$F$41*$D17,IF($E17="Non-RPP kWh",VLOOKUP(W$4,'[1]4. Billing Determinants'!$B$19:$R$41,6,0)/'[1]4. Billing Determinants'!$G$41*$D17, VLOOKUP(W$4,'[1]4. Billing Determinants'!$B$19:$AA$41,25,0)*$D17)))),0)</f>
        <v>0</v>
      </c>
      <c r="X17" s="214">
        <f>IFERROR(IF(X$4="",0,IF($E17="kWh",VLOOKUP(X$4,'[1]4. Billing Determinants'!$B$19:$R$41,4,0)/'[1]4. Billing Determinants'!$E$41*$D17,IF($E17="kW",VLOOKUP(X$4,'[1]4. Billing Determinants'!$B$19:$R$41,5,0)/'[1]4. Billing Determinants'!$F$41*$D17,IF($E17="Non-RPP kWh",VLOOKUP(X$4,'[1]4. Billing Determinants'!$B$19:$R$41,6,0)/'[1]4. Billing Determinants'!$G$41*$D17, VLOOKUP(X$4,'[1]4. Billing Determinants'!$B$19:$AA$41,25,0)*$D17)))),0)</f>
        <v>0</v>
      </c>
      <c r="Y17" s="214">
        <f>IFERROR(IF(Y$4="",0,IF($E17="kWh",VLOOKUP(Y$4,'[1]4. Billing Determinants'!$B$19:$R$41,4,0)/'[1]4. Billing Determinants'!$E$41*$D17,IF($E17="kW",VLOOKUP(Y$4,'[1]4. Billing Determinants'!$B$19:$R$41,5,0)/'[1]4. Billing Determinants'!$F$41*$D17,IF($E17="Non-RPP kWh",VLOOKUP(Y$4,'[1]4. Billing Determinants'!$B$19:$R$41,6,0)/'[1]4. Billing Determinants'!$G$41*$D17, VLOOKUP(Y$4,'[1]4. Billing Determinants'!$B$19:$AA$41,25,0)*$D17)))),0)</f>
        <v>0</v>
      </c>
    </row>
    <row r="18" spans="1:25" x14ac:dyDescent="0.25">
      <c r="A18" s="145">
        <v>15</v>
      </c>
      <c r="B18" s="213" t="s">
        <v>607</v>
      </c>
      <c r="C18" s="215">
        <v>1595</v>
      </c>
      <c r="D18" s="205"/>
      <c r="E18" s="212" t="s">
        <v>601</v>
      </c>
      <c r="F18" s="214">
        <f>IFERROR(IF(F$4="",0,IF($E18="kWh",VLOOKUP(F$4,'[1]4. Billing Determinants'!$B$19:$R$41,4,0)/'[1]4. Billing Determinants'!$E$41*$D18,IF($E18="kW",VLOOKUP(F$4,'[1]4. Billing Determinants'!$B$19:$R$41,5,0)/'[1]4. Billing Determinants'!$F$41*$D18,IF($E18="Non-RPP kWh",VLOOKUP(F$4,'[1]4. Billing Determinants'!$B$19:$R$41,6,0)/'[1]4. Billing Determinants'!$G$41*$D18, VLOOKUP(F$4,'[1]4. Billing Determinants'!$B$19:$AA$41,26,0)*$D18)))),0)</f>
        <v>0</v>
      </c>
      <c r="G18" s="214">
        <f>IFERROR(IF(G$4="",0,IF($E18="kWh",VLOOKUP(G$4,'[1]4. Billing Determinants'!$B$19:$R$41,4,0)/'[1]4. Billing Determinants'!$E$41*$D18,IF($E18="kW",VLOOKUP(G$4,'[1]4. Billing Determinants'!$B$19:$R$41,5,0)/'[1]4. Billing Determinants'!$F$41*$D18,IF($E18="Non-RPP kWh",VLOOKUP(G$4,'[1]4. Billing Determinants'!$B$19:$R$41,6,0)/'[1]4. Billing Determinants'!$G$41*$D18, VLOOKUP(G$4,'[1]4. Billing Determinants'!$B$19:$AA$41,26,0)*$D18)))),0)</f>
        <v>0</v>
      </c>
      <c r="H18" s="214">
        <f>IFERROR(IF(H$4="",0,IF($E18="kWh",VLOOKUP(H$4,'[1]4. Billing Determinants'!$B$19:$R$41,4,0)/'[1]4. Billing Determinants'!$E$41*$D18,IF($E18="kW",VLOOKUP(H$4,'[1]4. Billing Determinants'!$B$19:$R$41,5,0)/'[1]4. Billing Determinants'!$F$41*$D18,IF($E18="Non-RPP kWh",VLOOKUP(H$4,'[1]4. Billing Determinants'!$B$19:$R$41,6,0)/'[1]4. Billing Determinants'!$G$41*$D18, VLOOKUP(H$4,'[1]4. Billing Determinants'!$B$19:$AA$41,26,0)*$D18)))),0)</f>
        <v>0</v>
      </c>
      <c r="I18" s="214">
        <f>IFERROR(IF(I$4="",0,IF($E18="kWh",VLOOKUP(I$4,'[1]4. Billing Determinants'!$B$19:$R$41,4,0)/'[1]4. Billing Determinants'!$E$41*$D18,IF($E18="kW",VLOOKUP(I$4,'[1]4. Billing Determinants'!$B$19:$R$41,5,0)/'[1]4. Billing Determinants'!$F$41*$D18,IF($E18="Non-RPP kWh",VLOOKUP(I$4,'[1]4. Billing Determinants'!$B$19:$R$41,6,0)/'[1]4. Billing Determinants'!$G$41*$D18, VLOOKUP(I$4,'[1]4. Billing Determinants'!$B$19:$AA$41,26,0)*$D18)))),0)</f>
        <v>0</v>
      </c>
      <c r="J18" s="214">
        <f>IFERROR(IF(J$4="",0,IF($E18="kWh",VLOOKUP(J$4,'[1]4. Billing Determinants'!$B$19:$R$41,4,0)/'[1]4. Billing Determinants'!$E$41*$D18,IF($E18="kW",VLOOKUP(J$4,'[1]4. Billing Determinants'!$B$19:$R$41,5,0)/'[1]4. Billing Determinants'!$F$41*$D18,IF($E18="Non-RPP kWh",VLOOKUP(J$4,'[1]4. Billing Determinants'!$B$19:$R$41,6,0)/'[1]4. Billing Determinants'!$G$41*$D18, VLOOKUP(J$4,'[1]4. Billing Determinants'!$B$19:$AA$41,26,0)*$D18)))),0)</f>
        <v>0</v>
      </c>
      <c r="K18" s="214">
        <f>IFERROR(IF(K$4="",0,IF($E18="kWh",VLOOKUP(K$4,'[1]4. Billing Determinants'!$B$19:$R$41,4,0)/'[1]4. Billing Determinants'!$E$41*$D18,IF($E18="kW",VLOOKUP(K$4,'[1]4. Billing Determinants'!$B$19:$R$41,5,0)/'[1]4. Billing Determinants'!$F$41*$D18,IF($E18="Non-RPP kWh",VLOOKUP(K$4,'[1]4. Billing Determinants'!$B$19:$R$41,6,0)/'[1]4. Billing Determinants'!$G$41*$D18, VLOOKUP(K$4,'[1]4. Billing Determinants'!$B$19:$AA$41,26,0)*$D18)))),0)</f>
        <v>0</v>
      </c>
      <c r="L18" s="214">
        <f>IFERROR(IF(L$4="",0,IF($E18="kWh",VLOOKUP(L$4,'[1]4. Billing Determinants'!$B$19:$R$41,4,0)/'[1]4. Billing Determinants'!$E$41*$D18,IF($E18="kW",VLOOKUP(L$4,'[1]4. Billing Determinants'!$B$19:$R$41,5,0)/'[1]4. Billing Determinants'!$F$41*$D18,IF($E18="Non-RPP kWh",VLOOKUP(L$4,'[1]4. Billing Determinants'!$B$19:$R$41,6,0)/'[1]4. Billing Determinants'!$G$41*$D18, VLOOKUP(L$4,'[1]4. Billing Determinants'!$B$19:$AA$41,26,0)*$D18)))),0)</f>
        <v>0</v>
      </c>
      <c r="M18" s="214">
        <f>IFERROR(IF(M$4="",0,IF($E18="kWh",VLOOKUP(M$4,'[1]4. Billing Determinants'!$B$19:$R$41,4,0)/'[1]4. Billing Determinants'!$E$41*$D18,IF($E18="kW",VLOOKUP(M$4,'[1]4. Billing Determinants'!$B$19:$R$41,5,0)/'[1]4. Billing Determinants'!$F$41*$D18,IF($E18="Non-RPP kWh",VLOOKUP(M$4,'[1]4. Billing Determinants'!$B$19:$R$41,6,0)/'[1]4. Billing Determinants'!$G$41*$D18, VLOOKUP(M$4,'[1]4. Billing Determinants'!$B$19:$AA$41,26,0)*$D18)))),0)</f>
        <v>0</v>
      </c>
      <c r="N18" s="214">
        <f>IFERROR(IF(N$4="",0,IF($E18="kWh",VLOOKUP(N$4,'[1]4. Billing Determinants'!$B$19:$R$41,4,0)/'[1]4. Billing Determinants'!$E$41*$D18,IF($E18="kW",VLOOKUP(N$4,'[1]4. Billing Determinants'!$B$19:$R$41,5,0)/'[1]4. Billing Determinants'!$F$41*$D18,IF($E18="Non-RPP kWh",VLOOKUP(N$4,'[1]4. Billing Determinants'!$B$19:$R$41,6,0)/'[1]4. Billing Determinants'!$G$41*$D18, VLOOKUP(N$4,'[1]4. Billing Determinants'!$B$19:$AA$41,26,0)*$D18)))),0)</f>
        <v>0</v>
      </c>
      <c r="O18" s="214">
        <f>IFERROR(IF(O$4="",0,IF($E18="kWh",VLOOKUP(O$4,'[1]4. Billing Determinants'!$B$19:$R$41,4,0)/'[1]4. Billing Determinants'!$E$41*$D18,IF($E18="kW",VLOOKUP(O$4,'[1]4. Billing Determinants'!$B$19:$R$41,5,0)/'[1]4. Billing Determinants'!$F$41*$D18,IF($E18="Non-RPP kWh",VLOOKUP(O$4,'[1]4. Billing Determinants'!$B$19:$R$41,6,0)/'[1]4. Billing Determinants'!$G$41*$D18, VLOOKUP(O$4,'[1]4. Billing Determinants'!$B$19:$AA$41,26,0)*$D18)))),0)</f>
        <v>0</v>
      </c>
      <c r="P18" s="214">
        <f>IFERROR(IF(P$4="",0,IF($E18="kWh",VLOOKUP(P$4,'[1]4. Billing Determinants'!$B$19:$R$41,4,0)/'[1]4. Billing Determinants'!$E$41*$D18,IF($E18="kW",VLOOKUP(P$4,'[1]4. Billing Determinants'!$B$19:$R$41,5,0)/'[1]4. Billing Determinants'!$F$41*$D18,IF($E18="Non-RPP kWh",VLOOKUP(P$4,'[1]4. Billing Determinants'!$B$19:$R$41,6,0)/'[1]4. Billing Determinants'!$G$41*$D18, VLOOKUP(P$4,'[1]4. Billing Determinants'!$B$19:$AA$41,26,0)*$D18)))),0)</f>
        <v>0</v>
      </c>
      <c r="Q18" s="214">
        <f>IFERROR(IF(Q$4="",0,IF($E18="kWh",VLOOKUP(Q$4,'[1]4. Billing Determinants'!$B$19:$R$41,4,0)/'[1]4. Billing Determinants'!$E$41*$D18,IF($E18="kW",VLOOKUP(Q$4,'[1]4. Billing Determinants'!$B$19:$R$41,5,0)/'[1]4. Billing Determinants'!$F$41*$D18,IF($E18="Non-RPP kWh",VLOOKUP(Q$4,'[1]4. Billing Determinants'!$B$19:$R$41,6,0)/'[1]4. Billing Determinants'!$G$41*$D18, VLOOKUP(Q$4,'[1]4. Billing Determinants'!$B$19:$AA$41,26,0)*$D18)))),0)</f>
        <v>0</v>
      </c>
      <c r="R18" s="214">
        <f>IFERROR(IF(R$4="",0,IF($E18="kWh",VLOOKUP(R$4,'[1]4. Billing Determinants'!$B$19:$R$41,4,0)/'[1]4. Billing Determinants'!$E$41*$D18,IF($E18="kW",VLOOKUP(R$4,'[1]4. Billing Determinants'!$B$19:$R$41,5,0)/'[1]4. Billing Determinants'!$F$41*$D18,IF($E18="Non-RPP kWh",VLOOKUP(R$4,'[1]4. Billing Determinants'!$B$19:$R$41,6,0)/'[1]4. Billing Determinants'!$G$41*$D18, VLOOKUP(R$4,'[1]4. Billing Determinants'!$B$19:$AA$41,26,0)*$D18)))),0)</f>
        <v>0</v>
      </c>
      <c r="S18" s="214">
        <f>IFERROR(IF(S$4="",0,IF($E18="kWh",VLOOKUP(S$4,'[1]4. Billing Determinants'!$B$19:$R$41,4,0)/'[1]4. Billing Determinants'!$E$41*$D18,IF($E18="kW",VLOOKUP(S$4,'[1]4. Billing Determinants'!$B$19:$R$41,5,0)/'[1]4. Billing Determinants'!$F$41*$D18,IF($E18="Non-RPP kWh",VLOOKUP(S$4,'[1]4. Billing Determinants'!$B$19:$R$41,6,0)/'[1]4. Billing Determinants'!$G$41*$D18, VLOOKUP(S$4,'[1]4. Billing Determinants'!$B$19:$AA$41,26,0)*$D18)))),0)</f>
        <v>0</v>
      </c>
      <c r="T18" s="214">
        <f>IFERROR(IF(T$4="",0,IF($E18="kWh",VLOOKUP(T$4,'[1]4. Billing Determinants'!$B$19:$R$41,4,0)/'[1]4. Billing Determinants'!$E$41*$D18,IF($E18="kW",VLOOKUP(T$4,'[1]4. Billing Determinants'!$B$19:$R$41,5,0)/'[1]4. Billing Determinants'!$F$41*$D18,IF($E18="Non-RPP kWh",VLOOKUP(T$4,'[1]4. Billing Determinants'!$B$19:$R$41,6,0)/'[1]4. Billing Determinants'!$G$41*$D18, VLOOKUP(T$4,'[1]4. Billing Determinants'!$B$19:$AA$41,26,0)*$D18)))),0)</f>
        <v>0</v>
      </c>
      <c r="U18" s="214">
        <f>IFERROR(IF(U$4="",0,IF($E18="kWh",VLOOKUP(U$4,'[1]4. Billing Determinants'!$B$19:$R$41,4,0)/'[1]4. Billing Determinants'!$E$41*$D18,IF($E18="kW",VLOOKUP(U$4,'[1]4. Billing Determinants'!$B$19:$R$41,5,0)/'[1]4. Billing Determinants'!$F$41*$D18,IF($E18="Non-RPP kWh",VLOOKUP(U$4,'[1]4. Billing Determinants'!$B$19:$R$41,6,0)/'[1]4. Billing Determinants'!$G$41*$D18, VLOOKUP(U$4,'[1]4. Billing Determinants'!$B$19:$AA$41,26,0)*$D18)))),0)</f>
        <v>0</v>
      </c>
      <c r="V18" s="214">
        <f>IFERROR(IF(V$4="",0,IF($E18="kWh",VLOOKUP(V$4,'[1]4. Billing Determinants'!$B$19:$R$41,4,0)/'[1]4. Billing Determinants'!$E$41*$D18,IF($E18="kW",VLOOKUP(V$4,'[1]4. Billing Determinants'!$B$19:$R$41,5,0)/'[1]4. Billing Determinants'!$F$41*$D18,IF($E18="Non-RPP kWh",VLOOKUP(V$4,'[1]4. Billing Determinants'!$B$19:$R$41,6,0)/'[1]4. Billing Determinants'!$G$41*$D18, VLOOKUP(V$4,'[1]4. Billing Determinants'!$B$19:$AA$41,26,0)*$D18)))),0)</f>
        <v>0</v>
      </c>
      <c r="W18" s="214">
        <f>IFERROR(IF(W$4="",0,IF($E18="kWh",VLOOKUP(W$4,'[1]4. Billing Determinants'!$B$19:$R$41,4,0)/'[1]4. Billing Determinants'!$E$41*$D18,IF($E18="kW",VLOOKUP(W$4,'[1]4. Billing Determinants'!$B$19:$R$41,5,0)/'[1]4. Billing Determinants'!$F$41*$D18,IF($E18="Non-RPP kWh",VLOOKUP(W$4,'[1]4. Billing Determinants'!$B$19:$R$41,6,0)/'[1]4. Billing Determinants'!$G$41*$D18, VLOOKUP(W$4,'[1]4. Billing Determinants'!$B$19:$AA$41,26,0)*$D18)))),0)</f>
        <v>0</v>
      </c>
      <c r="X18" s="214">
        <f>IFERROR(IF(X$4="",0,IF($E18="kWh",VLOOKUP(X$4,'[1]4. Billing Determinants'!$B$19:$R$41,4,0)/'[1]4. Billing Determinants'!$E$41*$D18,IF($E18="kW",VLOOKUP(X$4,'[1]4. Billing Determinants'!$B$19:$R$41,5,0)/'[1]4. Billing Determinants'!$F$41*$D18,IF($E18="Non-RPP kWh",VLOOKUP(X$4,'[1]4. Billing Determinants'!$B$19:$R$41,6,0)/'[1]4. Billing Determinants'!$G$41*$D18, VLOOKUP(X$4,'[1]4. Billing Determinants'!$B$19:$AA$41,26,0)*$D18)))),0)</f>
        <v>0</v>
      </c>
      <c r="Y18" s="214">
        <f>IFERROR(IF(Y$4="",0,IF($E18="kWh",VLOOKUP(Y$4,'[1]4. Billing Determinants'!$B$19:$R$41,4,0)/'[1]4. Billing Determinants'!$E$41*$D18,IF($E18="kW",VLOOKUP(Y$4,'[1]4. Billing Determinants'!$B$19:$R$41,5,0)/'[1]4. Billing Determinants'!$F$41*$D18,IF($E18="Non-RPP kWh",VLOOKUP(Y$4,'[1]4. Billing Determinants'!$B$19:$R$41,6,0)/'[1]4. Billing Determinants'!$G$41*$D18, VLOOKUP(Y$4,'[1]4. Billing Determinants'!$B$19:$AA$41,26,0)*$D18)))),0)</f>
        <v>0</v>
      </c>
    </row>
    <row r="19" spans="1:25" x14ac:dyDescent="0.25">
      <c r="B19" s="213" t="s">
        <v>608</v>
      </c>
      <c r="C19" s="215">
        <v>1595</v>
      </c>
      <c r="D19" s="205"/>
      <c r="E19" s="212" t="s">
        <v>601</v>
      </c>
      <c r="F19" s="214">
        <f>IFERROR(IF(F$4="",0,IF($E19="kWh",VLOOKUP(F$4,'[1]4. Billing Determinants'!$B$19:$R$41,4,0)/'[1]4. Billing Determinants'!$E$41*$D19,IF($E19="kW",VLOOKUP(F$4,'[1]4. Billing Determinants'!$B$19:$R$41,5,0)/'[1]4. Billing Determinants'!$F$41*$D19,IF($E19="Non-RPP kWh",VLOOKUP(F$4,'[1]4. Billing Determinants'!$B$19:$R$41,6,0)/'[1]4. Billing Determinants'!$G$41*$D19, VLOOKUP(F$4,'[1]4. Billing Determinants'!$B$19:$AB$41,27,0)*$D19)))),0)</f>
        <v>0</v>
      </c>
      <c r="G19" s="214">
        <f>IFERROR(IF(G$4="",0,IF($E19="kWh",VLOOKUP(G$4,'[1]4. Billing Determinants'!$B$19:$R$41,4,0)/'[1]4. Billing Determinants'!$E$41*$D19,IF($E19="kW",VLOOKUP(G$4,'[1]4. Billing Determinants'!$B$19:$R$41,5,0)/'[1]4. Billing Determinants'!$F$41*$D19,IF($E19="Non-RPP kWh",VLOOKUP(G$4,'[1]4. Billing Determinants'!$B$19:$R$41,6,0)/'[1]4. Billing Determinants'!$G$41*$D19, VLOOKUP(G$4,'[1]4. Billing Determinants'!$B$19:$AB$41,27,0)*$D19)))),0)</f>
        <v>0</v>
      </c>
      <c r="H19" s="214">
        <f>IFERROR(IF(H$4="",0,IF($E19="kWh",VLOOKUP(H$4,'[1]4. Billing Determinants'!$B$19:$R$41,4,0)/'[1]4. Billing Determinants'!$E$41*$D19,IF($E19="kW",VLOOKUP(H$4,'[1]4. Billing Determinants'!$B$19:$R$41,5,0)/'[1]4. Billing Determinants'!$F$41*$D19,IF($E19="Non-RPP kWh",VLOOKUP(H$4,'[1]4. Billing Determinants'!$B$19:$R$41,6,0)/'[1]4. Billing Determinants'!$G$41*$D19, VLOOKUP(H$4,'[1]4. Billing Determinants'!$B$19:$AB$41,27,0)*$D19)))),0)</f>
        <v>0</v>
      </c>
      <c r="I19" s="214">
        <f>IFERROR(IF(I$4="",0,IF($E19="kWh",VLOOKUP(I$4,'[1]4. Billing Determinants'!$B$19:$R$41,4,0)/'[1]4. Billing Determinants'!$E$41*$D19,IF($E19="kW",VLOOKUP(I$4,'[1]4. Billing Determinants'!$B$19:$R$41,5,0)/'[1]4. Billing Determinants'!$F$41*$D19,IF($E19="Non-RPP kWh",VLOOKUP(I$4,'[1]4. Billing Determinants'!$B$19:$R$41,6,0)/'[1]4. Billing Determinants'!$G$41*$D19, VLOOKUP(I$4,'[1]4. Billing Determinants'!$B$19:$AB$41,27,0)*$D19)))),0)</f>
        <v>0</v>
      </c>
      <c r="J19" s="214">
        <f>IFERROR(IF(J$4="",0,IF($E19="kWh",VLOOKUP(J$4,'[1]4. Billing Determinants'!$B$19:$R$41,4,0)/'[1]4. Billing Determinants'!$E$41*$D19,IF($E19="kW",VLOOKUP(J$4,'[1]4. Billing Determinants'!$B$19:$R$41,5,0)/'[1]4. Billing Determinants'!$F$41*$D19,IF($E19="Non-RPP kWh",VLOOKUP(J$4,'[1]4. Billing Determinants'!$B$19:$R$41,6,0)/'[1]4. Billing Determinants'!$G$41*$D19, VLOOKUP(J$4,'[1]4. Billing Determinants'!$B$19:$AB$41,27,0)*$D19)))),0)</f>
        <v>0</v>
      </c>
      <c r="K19" s="214">
        <f>IFERROR(IF(K$4="",0,IF($E19="kWh",VLOOKUP(K$4,'[1]4. Billing Determinants'!$B$19:$R$41,4,0)/'[1]4. Billing Determinants'!$E$41*$D19,IF($E19="kW",VLOOKUP(K$4,'[1]4. Billing Determinants'!$B$19:$R$41,5,0)/'[1]4. Billing Determinants'!$F$41*$D19,IF($E19="Non-RPP kWh",VLOOKUP(K$4,'[1]4. Billing Determinants'!$B$19:$R$41,6,0)/'[1]4. Billing Determinants'!$G$41*$D19, VLOOKUP(K$4,'[1]4. Billing Determinants'!$B$19:$AB$41,27,0)*$D19)))),0)</f>
        <v>0</v>
      </c>
      <c r="L19" s="214">
        <f>IFERROR(IF(L$4="",0,IF($E19="kWh",VLOOKUP(L$4,'[1]4. Billing Determinants'!$B$19:$R$41,4,0)/'[1]4. Billing Determinants'!$E$41*$D19,IF($E19="kW",VLOOKUP(L$4,'[1]4. Billing Determinants'!$B$19:$R$41,5,0)/'[1]4. Billing Determinants'!$F$41*$D19,IF($E19="Non-RPP kWh",VLOOKUP(L$4,'[1]4. Billing Determinants'!$B$19:$R$41,6,0)/'[1]4. Billing Determinants'!$G$41*$D19, VLOOKUP(L$4,'[1]4. Billing Determinants'!$B$19:$AB$41,27,0)*$D19)))),0)</f>
        <v>0</v>
      </c>
      <c r="M19" s="214">
        <f>IFERROR(IF(M$4="",0,IF($E19="kWh",VLOOKUP(M$4,'[1]4. Billing Determinants'!$B$19:$R$41,4,0)/'[1]4. Billing Determinants'!$E$41*$D19,IF($E19="kW",VLOOKUP(M$4,'[1]4. Billing Determinants'!$B$19:$R$41,5,0)/'[1]4. Billing Determinants'!$F$41*$D19,IF($E19="Non-RPP kWh",VLOOKUP(M$4,'[1]4. Billing Determinants'!$B$19:$R$41,6,0)/'[1]4. Billing Determinants'!$G$41*$D19, VLOOKUP(M$4,'[1]4. Billing Determinants'!$B$19:$AB$41,27,0)*$D19)))),0)</f>
        <v>0</v>
      </c>
      <c r="N19" s="214">
        <f>IFERROR(IF(N$4="",0,IF($E19="kWh",VLOOKUP(N$4,'[1]4. Billing Determinants'!$B$19:$R$41,4,0)/'[1]4. Billing Determinants'!$E$41*$D19,IF($E19="kW",VLOOKUP(N$4,'[1]4. Billing Determinants'!$B$19:$R$41,5,0)/'[1]4. Billing Determinants'!$F$41*$D19,IF($E19="Non-RPP kWh",VLOOKUP(N$4,'[1]4. Billing Determinants'!$B$19:$R$41,6,0)/'[1]4. Billing Determinants'!$G$41*$D19, VLOOKUP(N$4,'[1]4. Billing Determinants'!$B$19:$AB$41,27,0)*$D19)))),0)</f>
        <v>0</v>
      </c>
      <c r="O19" s="214">
        <f>IFERROR(IF(O$4="",0,IF($E19="kWh",VLOOKUP(O$4,'[1]4. Billing Determinants'!$B$19:$R$41,4,0)/'[1]4. Billing Determinants'!$E$41*$D19,IF($E19="kW",VLOOKUP(O$4,'[1]4. Billing Determinants'!$B$19:$R$41,5,0)/'[1]4. Billing Determinants'!$F$41*$D19,IF($E19="Non-RPP kWh",VLOOKUP(O$4,'[1]4. Billing Determinants'!$B$19:$R$41,6,0)/'[1]4. Billing Determinants'!$G$41*$D19, VLOOKUP(O$4,'[1]4. Billing Determinants'!$B$19:$AB$41,27,0)*$D19)))),0)</f>
        <v>0</v>
      </c>
      <c r="P19" s="214">
        <f>IFERROR(IF(P$4="",0,IF($E19="kWh",VLOOKUP(P$4,'[1]4. Billing Determinants'!$B$19:$R$41,4,0)/'[1]4. Billing Determinants'!$E$41*$D19,IF($E19="kW",VLOOKUP(P$4,'[1]4. Billing Determinants'!$B$19:$R$41,5,0)/'[1]4. Billing Determinants'!$F$41*$D19,IF($E19="Non-RPP kWh",VLOOKUP(P$4,'[1]4. Billing Determinants'!$B$19:$R$41,6,0)/'[1]4. Billing Determinants'!$G$41*$D19, VLOOKUP(P$4,'[1]4. Billing Determinants'!$B$19:$AB$41,27,0)*$D19)))),0)</f>
        <v>0</v>
      </c>
      <c r="Q19" s="214">
        <f>IFERROR(IF(Q$4="",0,IF($E19="kWh",VLOOKUP(Q$4,'[1]4. Billing Determinants'!$B$19:$R$41,4,0)/'[1]4. Billing Determinants'!$E$41*$D19,IF($E19="kW",VLOOKUP(Q$4,'[1]4. Billing Determinants'!$B$19:$R$41,5,0)/'[1]4. Billing Determinants'!$F$41*$D19,IF($E19="Non-RPP kWh",VLOOKUP(Q$4,'[1]4. Billing Determinants'!$B$19:$R$41,6,0)/'[1]4. Billing Determinants'!$G$41*$D19, VLOOKUP(Q$4,'[1]4. Billing Determinants'!$B$19:$AB$41,27,0)*$D19)))),0)</f>
        <v>0</v>
      </c>
      <c r="R19" s="214">
        <f>IFERROR(IF(R$4="",0,IF($E19="kWh",VLOOKUP(R$4,'[1]4. Billing Determinants'!$B$19:$R$41,4,0)/'[1]4. Billing Determinants'!$E$41*$D19,IF($E19="kW",VLOOKUP(R$4,'[1]4. Billing Determinants'!$B$19:$R$41,5,0)/'[1]4. Billing Determinants'!$F$41*$D19,IF($E19="Non-RPP kWh",VLOOKUP(R$4,'[1]4. Billing Determinants'!$B$19:$R$41,6,0)/'[1]4. Billing Determinants'!$G$41*$D19, VLOOKUP(R$4,'[1]4. Billing Determinants'!$B$19:$AB$41,27,0)*$D19)))),0)</f>
        <v>0</v>
      </c>
      <c r="S19" s="214">
        <f>IFERROR(IF(S$4="",0,IF($E19="kWh",VLOOKUP(S$4,'[1]4. Billing Determinants'!$B$19:$R$41,4,0)/'[1]4. Billing Determinants'!$E$41*$D19,IF($E19="kW",VLOOKUP(S$4,'[1]4. Billing Determinants'!$B$19:$R$41,5,0)/'[1]4. Billing Determinants'!$F$41*$D19,IF($E19="Non-RPP kWh",VLOOKUP(S$4,'[1]4. Billing Determinants'!$B$19:$R$41,6,0)/'[1]4. Billing Determinants'!$G$41*$D19, VLOOKUP(S$4,'[1]4. Billing Determinants'!$B$19:$AB$41,27,0)*$D19)))),0)</f>
        <v>0</v>
      </c>
      <c r="T19" s="214">
        <f>IFERROR(IF(T$4="",0,IF($E19="kWh",VLOOKUP(T$4,'[1]4. Billing Determinants'!$B$19:$R$41,4,0)/'[1]4. Billing Determinants'!$E$41*$D19,IF($E19="kW",VLOOKUP(T$4,'[1]4. Billing Determinants'!$B$19:$R$41,5,0)/'[1]4. Billing Determinants'!$F$41*$D19,IF($E19="Non-RPP kWh",VLOOKUP(T$4,'[1]4. Billing Determinants'!$B$19:$R$41,6,0)/'[1]4. Billing Determinants'!$G$41*$D19, VLOOKUP(T$4,'[1]4. Billing Determinants'!$B$19:$AB$41,27,0)*$D19)))),0)</f>
        <v>0</v>
      </c>
      <c r="U19" s="214">
        <f>IFERROR(IF(U$4="",0,IF($E19="kWh",VLOOKUP(U$4,'[1]4. Billing Determinants'!$B$19:$R$41,4,0)/'[1]4. Billing Determinants'!$E$41*$D19,IF($E19="kW",VLOOKUP(U$4,'[1]4. Billing Determinants'!$B$19:$R$41,5,0)/'[1]4. Billing Determinants'!$F$41*$D19,IF($E19="Non-RPP kWh",VLOOKUP(U$4,'[1]4. Billing Determinants'!$B$19:$R$41,6,0)/'[1]4. Billing Determinants'!$G$41*$D19, VLOOKUP(U$4,'[1]4. Billing Determinants'!$B$19:$AB$41,27,0)*$D19)))),0)</f>
        <v>0</v>
      </c>
      <c r="V19" s="214">
        <f>IFERROR(IF(V$4="",0,IF($E19="kWh",VLOOKUP(V$4,'[1]4. Billing Determinants'!$B$19:$R$41,4,0)/'[1]4. Billing Determinants'!$E$41*$D19,IF($E19="kW",VLOOKUP(V$4,'[1]4. Billing Determinants'!$B$19:$R$41,5,0)/'[1]4. Billing Determinants'!$F$41*$D19,IF($E19="Non-RPP kWh",VLOOKUP(V$4,'[1]4. Billing Determinants'!$B$19:$R$41,6,0)/'[1]4. Billing Determinants'!$G$41*$D19, VLOOKUP(V$4,'[1]4. Billing Determinants'!$B$19:$AB$41,27,0)*$D19)))),0)</f>
        <v>0</v>
      </c>
      <c r="W19" s="214">
        <f>IFERROR(IF(W$4="",0,IF($E19="kWh",VLOOKUP(W$4,'[1]4. Billing Determinants'!$B$19:$R$41,4,0)/'[1]4. Billing Determinants'!$E$41*$D19,IF($E19="kW",VLOOKUP(W$4,'[1]4. Billing Determinants'!$B$19:$R$41,5,0)/'[1]4. Billing Determinants'!$F$41*$D19,IF($E19="Non-RPP kWh",VLOOKUP(W$4,'[1]4. Billing Determinants'!$B$19:$R$41,6,0)/'[1]4. Billing Determinants'!$G$41*$D19, VLOOKUP(W$4,'[1]4. Billing Determinants'!$B$19:$AB$41,27,0)*$D19)))),0)</f>
        <v>0</v>
      </c>
      <c r="X19" s="214">
        <f>IFERROR(IF(X$4="",0,IF($E19="kWh",VLOOKUP(X$4,'[1]4. Billing Determinants'!$B$19:$R$41,4,0)/'[1]4. Billing Determinants'!$E$41*$D19,IF($E19="kW",VLOOKUP(X$4,'[1]4. Billing Determinants'!$B$19:$R$41,5,0)/'[1]4. Billing Determinants'!$F$41*$D19,IF($E19="Non-RPP kWh",VLOOKUP(X$4,'[1]4. Billing Determinants'!$B$19:$R$41,6,0)/'[1]4. Billing Determinants'!$G$41*$D19, VLOOKUP(X$4,'[1]4. Billing Determinants'!$B$19:$AB$41,27,0)*$D19)))),0)</f>
        <v>0</v>
      </c>
      <c r="Y19" s="214">
        <f>IFERROR(IF(Y$4="",0,IF($E19="kWh",VLOOKUP(Y$4,'[1]4. Billing Determinants'!$B$19:$R$41,4,0)/'[1]4. Billing Determinants'!$E$41*$D19,IF($E19="kW",VLOOKUP(Y$4,'[1]4. Billing Determinants'!$B$19:$R$41,5,0)/'[1]4. Billing Determinants'!$F$41*$D19,IF($E19="Non-RPP kWh",VLOOKUP(Y$4,'[1]4. Billing Determinants'!$B$19:$R$41,6,0)/'[1]4. Billing Determinants'!$G$41*$D19, VLOOKUP(Y$4,'[1]4. Billing Determinants'!$B$19:$AB$41,27,0)*$D19)))),0)</f>
        <v>0</v>
      </c>
    </row>
    <row r="20" spans="1:25" s="139" customFormat="1" ht="13" x14ac:dyDescent="0.3">
      <c r="A20" s="210">
        <v>16</v>
      </c>
      <c r="B20" s="216" t="s">
        <v>609</v>
      </c>
      <c r="C20" s="216"/>
      <c r="D20" s="217">
        <f>SUM(D5:D19)-D11</f>
        <v>0</v>
      </c>
      <c r="E20" s="218"/>
      <c r="F20" s="217">
        <f>SUM(F5:F19)-F11</f>
        <v>0</v>
      </c>
      <c r="G20" s="217">
        <f>SUM(G5:G19)-G11</f>
        <v>0</v>
      </c>
      <c r="H20" s="217">
        <f>SUM(H5:H19)-H11</f>
        <v>0</v>
      </c>
      <c r="I20" s="217">
        <f t="shared" ref="I20:X20" si="0">SUM(I5:I19)-I11</f>
        <v>0</v>
      </c>
      <c r="J20" s="217">
        <f t="shared" si="0"/>
        <v>0</v>
      </c>
      <c r="K20" s="217">
        <f t="shared" si="0"/>
        <v>0</v>
      </c>
      <c r="L20" s="217">
        <f t="shared" si="0"/>
        <v>0</v>
      </c>
      <c r="M20" s="217">
        <f t="shared" si="0"/>
        <v>0</v>
      </c>
      <c r="N20" s="217">
        <f t="shared" si="0"/>
        <v>0</v>
      </c>
      <c r="O20" s="217">
        <f t="shared" si="0"/>
        <v>0</v>
      </c>
      <c r="P20" s="217">
        <f t="shared" si="0"/>
        <v>0</v>
      </c>
      <c r="Q20" s="217">
        <f t="shared" si="0"/>
        <v>0</v>
      </c>
      <c r="R20" s="217">
        <f t="shared" si="0"/>
        <v>0</v>
      </c>
      <c r="S20" s="217">
        <f t="shared" si="0"/>
        <v>0</v>
      </c>
      <c r="T20" s="217">
        <f t="shared" si="0"/>
        <v>0</v>
      </c>
      <c r="U20" s="217">
        <f t="shared" si="0"/>
        <v>0</v>
      </c>
      <c r="V20" s="217">
        <f t="shared" si="0"/>
        <v>0</v>
      </c>
      <c r="W20" s="217">
        <f t="shared" si="0"/>
        <v>0</v>
      </c>
      <c r="X20" s="217">
        <f t="shared" si="0"/>
        <v>0</v>
      </c>
      <c r="Y20" s="217">
        <f>SUM(Y5:Y19)-Y11</f>
        <v>0</v>
      </c>
    </row>
    <row r="21" spans="1:25" ht="8.25" customHeight="1" x14ac:dyDescent="0.3">
      <c r="A21" s="145">
        <v>17</v>
      </c>
      <c r="B21" s="219"/>
      <c r="C21" s="219"/>
      <c r="D21" s="220"/>
      <c r="E21" s="221"/>
    </row>
    <row r="22" spans="1:25" x14ac:dyDescent="0.25">
      <c r="A22" s="145">
        <v>18</v>
      </c>
      <c r="B22" s="203" t="s">
        <v>184</v>
      </c>
      <c r="C22" s="215">
        <v>1508</v>
      </c>
      <c r="D22" s="205"/>
      <c r="E22" s="206" t="s">
        <v>285</v>
      </c>
      <c r="F22" s="205">
        <f>IFERROR(IF(F$4="",0,IF($E22="kWh",VLOOKUP(F$4,'[1]4. Billing Determinants'!$B$19:$R$41,4,0)/'[1]4. Billing Determinants'!$E$41*$D22,IF($E22="kW",VLOOKUP(F$4,'[1]4. Billing Determinants'!$B$19:$R$41,5,0)/'[1]4. Billing Determinants'!$F$41*$D22,IF($E22="Non-RPP kWh",VLOOKUP(F$4,'[1]4. Billing Determinants'!$B$19:$R$41,6,0)/'[1]4. Billing Determinants'!$G$41*$D22,IF($E22="Distribution Rev.",VLOOKUP(F$4,'[1]4. Billing Determinants'!$B$19:$R$41,8,0)/'[1]4. Billing Determinants'!$I$41*$D22, VLOOKUP(F$4,'[1]4. Billing Determinants'!$B$19:$R$41,3,0)/'[1]4. Billing Determinants'!$D$41*$D22))))),0)</f>
        <v>0</v>
      </c>
      <c r="G22" s="205">
        <f>IFERROR(IF(G$4="",0,IF($E22="kWh",VLOOKUP(G$4,'[1]4. Billing Determinants'!$B$19:$R$41,4,0)/'[1]4. Billing Determinants'!$E$41*$D22,IF($E22="kW",VLOOKUP(G$4,'[1]4. Billing Determinants'!$B$19:$R$41,5,0)/'[1]4. Billing Determinants'!$F$41*$D22,IF($E22="Non-RPP kWh",VLOOKUP(G$4,'[1]4. Billing Determinants'!$B$19:$R$41,6,0)/'[1]4. Billing Determinants'!$G$41*$D22,IF($E22="Distribution Rev.",VLOOKUP(G$4,'[1]4. Billing Determinants'!$B$19:$R$41,8,0)/'[1]4. Billing Determinants'!$I$41*$D22, VLOOKUP(G$4,'[1]4. Billing Determinants'!$B$19:$R$41,3,0)/'[1]4. Billing Determinants'!$D$41*$D22))))),0)</f>
        <v>0</v>
      </c>
      <c r="H22" s="205">
        <f>IFERROR(IF(H$4="",0,IF($E22="kWh",VLOOKUP(H$4,'[1]4. Billing Determinants'!$B$19:$R$41,4,0)/'[1]4. Billing Determinants'!$E$41*$D22,IF($E22="kW",VLOOKUP(H$4,'[1]4. Billing Determinants'!$B$19:$R$41,5,0)/'[1]4. Billing Determinants'!$F$41*$D22,IF($E22="Non-RPP kWh",VLOOKUP(H$4,'[1]4. Billing Determinants'!$B$19:$R$41,6,0)/'[1]4. Billing Determinants'!$G$41*$D22,IF($E22="Distribution Rev.",VLOOKUP(H$4,'[1]4. Billing Determinants'!$B$19:$R$41,8,0)/'[1]4. Billing Determinants'!$I$41*$D22, VLOOKUP(H$4,'[1]4. Billing Determinants'!$B$19:$R$41,3,0)/'[1]4. Billing Determinants'!$D$41*$D22))))),0)</f>
        <v>0</v>
      </c>
      <c r="I22" s="205">
        <f>IFERROR(IF(I$4="",0,IF($E22="kWh",VLOOKUP(I$4,'[1]4. Billing Determinants'!$B$19:$R$41,4,0)/'[1]4. Billing Determinants'!$E$41*$D22,IF($E22="kW",VLOOKUP(I$4,'[1]4. Billing Determinants'!$B$19:$R$41,5,0)/'[1]4. Billing Determinants'!$F$41*$D22,IF($E22="Non-RPP kWh",VLOOKUP(I$4,'[1]4. Billing Determinants'!$B$19:$R$41,6,0)/'[1]4. Billing Determinants'!$G$41*$D22,IF($E22="Distribution Rev.",VLOOKUP(I$4,'[1]4. Billing Determinants'!$B$19:$R$41,8,0)/'[1]4. Billing Determinants'!$I$41*$D22, VLOOKUP(I$4,'[1]4. Billing Determinants'!$B$19:$R$41,3,0)/'[1]4. Billing Determinants'!$D$41*$D22))))),0)</f>
        <v>0</v>
      </c>
      <c r="J22" s="205">
        <f>IFERROR(IF(J$4="",0,IF($E22="kWh",VLOOKUP(J$4,'[1]4. Billing Determinants'!$B$19:$R$41,4,0)/'[1]4. Billing Determinants'!$E$41*$D22,IF($E22="kW",VLOOKUP(J$4,'[1]4. Billing Determinants'!$B$19:$R$41,5,0)/'[1]4. Billing Determinants'!$F$41*$D22,IF($E22="Non-RPP kWh",VLOOKUP(J$4,'[1]4. Billing Determinants'!$B$19:$R$41,6,0)/'[1]4. Billing Determinants'!$G$41*$D22,IF($E22="Distribution Rev.",VLOOKUP(J$4,'[1]4. Billing Determinants'!$B$19:$R$41,8,0)/'[1]4. Billing Determinants'!$I$41*$D22, VLOOKUP(J$4,'[1]4. Billing Determinants'!$B$19:$R$41,3,0)/'[1]4. Billing Determinants'!$D$41*$D22))))),0)</f>
        <v>0</v>
      </c>
      <c r="K22" s="205">
        <f>IFERROR(IF(K$4="",0,IF($E22="kWh",VLOOKUP(K$4,'[1]4. Billing Determinants'!$B$19:$R$41,4,0)/'[1]4. Billing Determinants'!$E$41*$D22,IF($E22="kW",VLOOKUP(K$4,'[1]4. Billing Determinants'!$B$19:$R$41,5,0)/'[1]4. Billing Determinants'!$F$41*$D22,IF($E22="Non-RPP kWh",VLOOKUP(K$4,'[1]4. Billing Determinants'!$B$19:$R$41,6,0)/'[1]4. Billing Determinants'!$G$41*$D22,IF($E22="Distribution Rev.",VLOOKUP(K$4,'[1]4. Billing Determinants'!$B$19:$R$41,8,0)/'[1]4. Billing Determinants'!$I$41*$D22, VLOOKUP(K$4,'[1]4. Billing Determinants'!$B$19:$R$41,3,0)/'[1]4. Billing Determinants'!$D$41*$D22))))),0)</f>
        <v>0</v>
      </c>
      <c r="L22" s="205">
        <f>IFERROR(IF(L$4="",0,IF($E22="kWh",VLOOKUP(L$4,'[1]4. Billing Determinants'!$B$19:$R$41,4,0)/'[1]4. Billing Determinants'!$E$41*$D22,IF($E22="kW",VLOOKUP(L$4,'[1]4. Billing Determinants'!$B$19:$R$41,5,0)/'[1]4. Billing Determinants'!$F$41*$D22,IF($E22="Non-RPP kWh",VLOOKUP(L$4,'[1]4. Billing Determinants'!$B$19:$R$41,6,0)/'[1]4. Billing Determinants'!$G$41*$D22,IF($E22="Distribution Rev.",VLOOKUP(L$4,'[1]4. Billing Determinants'!$B$19:$R$41,8,0)/'[1]4. Billing Determinants'!$I$41*$D22, VLOOKUP(L$4,'[1]4. Billing Determinants'!$B$19:$R$41,3,0)/'[1]4. Billing Determinants'!$D$41*$D22))))),0)</f>
        <v>0</v>
      </c>
      <c r="M22" s="205">
        <f>IFERROR(IF(M$4="",0,IF($E22="kWh",VLOOKUP(M$4,'[1]4. Billing Determinants'!$B$19:$R$41,4,0)/'[1]4. Billing Determinants'!$E$41*$D22,IF($E22="kW",VLOOKUP(M$4,'[1]4. Billing Determinants'!$B$19:$R$41,5,0)/'[1]4. Billing Determinants'!$F$41*$D22,IF($E22="Non-RPP kWh",VLOOKUP(M$4,'[1]4. Billing Determinants'!$B$19:$R$41,6,0)/'[1]4. Billing Determinants'!$G$41*$D22,IF($E22="Distribution Rev.",VLOOKUP(M$4,'[1]4. Billing Determinants'!$B$19:$R$41,8,0)/'[1]4. Billing Determinants'!$I$41*$D22, VLOOKUP(M$4,'[1]4. Billing Determinants'!$B$19:$R$41,3,0)/'[1]4. Billing Determinants'!$D$41*$D22))))),0)</f>
        <v>0</v>
      </c>
      <c r="N22" s="205">
        <f>IFERROR(IF(N$4="",0,IF($E22="kWh",VLOOKUP(N$4,'[1]4. Billing Determinants'!$B$19:$R$41,4,0)/'[1]4. Billing Determinants'!$E$41*$D22,IF($E22="kW",VLOOKUP(N$4,'[1]4. Billing Determinants'!$B$19:$R$41,5,0)/'[1]4. Billing Determinants'!$F$41*$D22,IF($E22="Non-RPP kWh",VLOOKUP(N$4,'[1]4. Billing Determinants'!$B$19:$R$41,6,0)/'[1]4. Billing Determinants'!$G$41*$D22,IF($E22="Distribution Rev.",VLOOKUP(N$4,'[1]4. Billing Determinants'!$B$19:$R$41,8,0)/'[1]4. Billing Determinants'!$I$41*$D22, VLOOKUP(N$4,'[1]4. Billing Determinants'!$B$19:$R$41,3,0)/'[1]4. Billing Determinants'!$D$41*$D22))))),0)</f>
        <v>0</v>
      </c>
      <c r="O22" s="205">
        <f>IFERROR(IF(O$4="",0,IF($E22="kWh",VLOOKUP(O$4,'[1]4. Billing Determinants'!$B$19:$R$41,4,0)/'[1]4. Billing Determinants'!$E$41*$D22,IF($E22="kW",VLOOKUP(O$4,'[1]4. Billing Determinants'!$B$19:$R$41,5,0)/'[1]4. Billing Determinants'!$F$41*$D22,IF($E22="Non-RPP kWh",VLOOKUP(O$4,'[1]4. Billing Determinants'!$B$19:$R$41,6,0)/'[1]4. Billing Determinants'!$G$41*$D22,IF($E22="Distribution Rev.",VLOOKUP(O$4,'[1]4. Billing Determinants'!$B$19:$R$41,8,0)/'[1]4. Billing Determinants'!$I$41*$D22, VLOOKUP(O$4,'[1]4. Billing Determinants'!$B$19:$R$41,3,0)/'[1]4. Billing Determinants'!$D$41*$D22))))),0)</f>
        <v>0</v>
      </c>
      <c r="P22" s="205">
        <f>IFERROR(IF(P$4="",0,IF($E22="kWh",VLOOKUP(P$4,'[1]4. Billing Determinants'!$B$19:$R$41,4,0)/'[1]4. Billing Determinants'!$E$41*$D22,IF($E22="kW",VLOOKUP(P$4,'[1]4. Billing Determinants'!$B$19:$R$41,5,0)/'[1]4. Billing Determinants'!$F$41*$D22,IF($E22="Non-RPP kWh",VLOOKUP(P$4,'[1]4. Billing Determinants'!$B$19:$R$41,6,0)/'[1]4. Billing Determinants'!$G$41*$D22,IF($E22="Distribution Rev.",VLOOKUP(P$4,'[1]4. Billing Determinants'!$B$19:$R$41,8,0)/'[1]4. Billing Determinants'!$I$41*$D22, VLOOKUP(P$4,'[1]4. Billing Determinants'!$B$19:$R$41,3,0)/'[1]4. Billing Determinants'!$D$41*$D22))))),0)</f>
        <v>0</v>
      </c>
      <c r="Q22" s="205">
        <f>IFERROR(IF(Q$4="",0,IF($E22="kWh",VLOOKUP(Q$4,'[1]4. Billing Determinants'!$B$19:$R$41,4,0)/'[1]4. Billing Determinants'!$E$41*$D22,IF($E22="kW",VLOOKUP(Q$4,'[1]4. Billing Determinants'!$B$19:$R$41,5,0)/'[1]4. Billing Determinants'!$F$41*$D22,IF($E22="Non-RPP kWh",VLOOKUP(Q$4,'[1]4. Billing Determinants'!$B$19:$R$41,6,0)/'[1]4. Billing Determinants'!$G$41*$D22,IF($E22="Distribution Rev.",VLOOKUP(Q$4,'[1]4. Billing Determinants'!$B$19:$R$41,8,0)/'[1]4. Billing Determinants'!$I$41*$D22, VLOOKUP(Q$4,'[1]4. Billing Determinants'!$B$19:$R$41,3,0)/'[1]4. Billing Determinants'!$D$41*$D22))))),0)</f>
        <v>0</v>
      </c>
      <c r="R22" s="205">
        <f>IFERROR(IF(R$4="",0,IF($E22="kWh",VLOOKUP(R$4,'[1]4. Billing Determinants'!$B$19:$R$41,4,0)/'[1]4. Billing Determinants'!$E$41*$D22,IF($E22="kW",VLOOKUP(R$4,'[1]4. Billing Determinants'!$B$19:$R$41,5,0)/'[1]4. Billing Determinants'!$F$41*$D22,IF($E22="Non-RPP kWh",VLOOKUP(R$4,'[1]4. Billing Determinants'!$B$19:$R$41,6,0)/'[1]4. Billing Determinants'!$G$41*$D22,IF($E22="Distribution Rev.",VLOOKUP(R$4,'[1]4. Billing Determinants'!$B$19:$R$41,8,0)/'[1]4. Billing Determinants'!$I$41*$D22, VLOOKUP(R$4,'[1]4. Billing Determinants'!$B$19:$R$41,3,0)/'[1]4. Billing Determinants'!$D$41*$D22))))),0)</f>
        <v>0</v>
      </c>
      <c r="S22" s="205">
        <f>IFERROR(IF(S$4="",0,IF($E22="kWh",VLOOKUP(S$4,'[1]4. Billing Determinants'!$B$19:$R$41,4,0)/'[1]4. Billing Determinants'!$E$41*$D22,IF($E22="kW",VLOOKUP(S$4,'[1]4. Billing Determinants'!$B$19:$R$41,5,0)/'[1]4. Billing Determinants'!$F$41*$D22,IF($E22="Non-RPP kWh",VLOOKUP(S$4,'[1]4. Billing Determinants'!$B$19:$R$41,6,0)/'[1]4. Billing Determinants'!$G$41*$D22,IF($E22="Distribution Rev.",VLOOKUP(S$4,'[1]4. Billing Determinants'!$B$19:$R$41,8,0)/'[1]4. Billing Determinants'!$I$41*$D22, VLOOKUP(S$4,'[1]4. Billing Determinants'!$B$19:$R$41,3,0)/'[1]4. Billing Determinants'!$D$41*$D22))))),0)</f>
        <v>0</v>
      </c>
      <c r="T22" s="205">
        <f>IFERROR(IF(T$4="",0,IF($E22="kWh",VLOOKUP(T$4,'[1]4. Billing Determinants'!$B$19:$R$41,4,0)/'[1]4. Billing Determinants'!$E$41*$D22,IF($E22="kW",VLOOKUP(T$4,'[1]4. Billing Determinants'!$B$19:$R$41,5,0)/'[1]4. Billing Determinants'!$F$41*$D22,IF($E22="Non-RPP kWh",VLOOKUP(T$4,'[1]4. Billing Determinants'!$B$19:$R$41,6,0)/'[1]4. Billing Determinants'!$G$41*$D22,IF($E22="Distribution Rev.",VLOOKUP(T$4,'[1]4. Billing Determinants'!$B$19:$R$41,8,0)/'[1]4. Billing Determinants'!$I$41*$D22, VLOOKUP(T$4,'[1]4. Billing Determinants'!$B$19:$R$41,3,0)/'[1]4. Billing Determinants'!$D$41*$D22))))),0)</f>
        <v>0</v>
      </c>
      <c r="U22" s="205">
        <f>IFERROR(IF(U$4="",0,IF($E22="kWh",VLOOKUP(U$4,'[1]4. Billing Determinants'!$B$19:$R$41,4,0)/'[1]4. Billing Determinants'!$E$41*$D22,IF($E22="kW",VLOOKUP(U$4,'[1]4. Billing Determinants'!$B$19:$R$41,5,0)/'[1]4. Billing Determinants'!$F$41*$D22,IF($E22="Non-RPP kWh",VLOOKUP(U$4,'[1]4. Billing Determinants'!$B$19:$R$41,6,0)/'[1]4. Billing Determinants'!$G$41*$D22,IF($E22="Distribution Rev.",VLOOKUP(U$4,'[1]4. Billing Determinants'!$B$19:$R$41,8,0)/'[1]4. Billing Determinants'!$I$41*$D22, VLOOKUP(U$4,'[1]4. Billing Determinants'!$B$19:$R$41,3,0)/'[1]4. Billing Determinants'!$D$41*$D22))))),0)</f>
        <v>0</v>
      </c>
      <c r="V22" s="205">
        <f>IFERROR(IF(V$4="",0,IF($E22="kWh",VLOOKUP(V$4,'[1]4. Billing Determinants'!$B$19:$R$41,4,0)/'[1]4. Billing Determinants'!$E$41*$D22,IF($E22="kW",VLOOKUP(V$4,'[1]4. Billing Determinants'!$B$19:$R$41,5,0)/'[1]4. Billing Determinants'!$F$41*$D22,IF($E22="Non-RPP kWh",VLOOKUP(V$4,'[1]4. Billing Determinants'!$B$19:$R$41,6,0)/'[1]4. Billing Determinants'!$G$41*$D22,IF($E22="Distribution Rev.",VLOOKUP(V$4,'[1]4. Billing Determinants'!$B$19:$R$41,8,0)/'[1]4. Billing Determinants'!$I$41*$D22, VLOOKUP(V$4,'[1]4. Billing Determinants'!$B$19:$R$41,3,0)/'[1]4. Billing Determinants'!$D$41*$D22))))),0)</f>
        <v>0</v>
      </c>
      <c r="W22" s="205">
        <f>IFERROR(IF(W$4="",0,IF($E22="kWh",VLOOKUP(W$4,'[1]4. Billing Determinants'!$B$19:$R$41,4,0)/'[1]4. Billing Determinants'!$E$41*$D22,IF($E22="kW",VLOOKUP(W$4,'[1]4. Billing Determinants'!$B$19:$R$41,5,0)/'[1]4. Billing Determinants'!$F$41*$D22,IF($E22="Non-RPP kWh",VLOOKUP(W$4,'[1]4. Billing Determinants'!$B$19:$R$41,6,0)/'[1]4. Billing Determinants'!$G$41*$D22,IF($E22="Distribution Rev.",VLOOKUP(W$4,'[1]4. Billing Determinants'!$B$19:$R$41,8,0)/'[1]4. Billing Determinants'!$I$41*$D22, VLOOKUP(W$4,'[1]4. Billing Determinants'!$B$19:$R$41,3,0)/'[1]4. Billing Determinants'!$D$41*$D22))))),0)</f>
        <v>0</v>
      </c>
      <c r="X22" s="205">
        <f>IFERROR(IF(X$4="",0,IF($E22="kWh",VLOOKUP(X$4,'[1]4. Billing Determinants'!$B$19:$R$41,4,0)/'[1]4. Billing Determinants'!$E$41*$D22,IF($E22="kW",VLOOKUP(X$4,'[1]4. Billing Determinants'!$B$19:$R$41,5,0)/'[1]4. Billing Determinants'!$F$41*$D22,IF($E22="Non-RPP kWh",VLOOKUP(X$4,'[1]4. Billing Determinants'!$B$19:$R$41,6,0)/'[1]4. Billing Determinants'!$G$41*$D22,IF($E22="Distribution Rev.",VLOOKUP(X$4,'[1]4. Billing Determinants'!$B$19:$R$41,8,0)/'[1]4. Billing Determinants'!$I$41*$D22, VLOOKUP(X$4,'[1]4. Billing Determinants'!$B$19:$R$41,3,0)/'[1]4. Billing Determinants'!$D$41*$D22))))),0)</f>
        <v>0</v>
      </c>
      <c r="Y22" s="205">
        <f>IFERROR(IF(Y$4="",0,IF($E22="kWh",VLOOKUP(Y$4,'[1]4. Billing Determinants'!$B$19:$R$41,4,0)/'[1]4. Billing Determinants'!$E$41*$D22,IF($E22="kW",VLOOKUP(Y$4,'[1]4. Billing Determinants'!$B$19:$R$41,5,0)/'[1]4. Billing Determinants'!$F$41*$D22,IF($E22="Non-RPP kWh",VLOOKUP(Y$4,'[1]4. Billing Determinants'!$B$19:$R$41,6,0)/'[1]4. Billing Determinants'!$G$41*$D22,IF($E22="Distribution Rev.",VLOOKUP(Y$4,'[1]4. Billing Determinants'!$B$19:$R$41,8,0)/'[1]4. Billing Determinants'!$I$41*$D22, VLOOKUP(Y$4,'[1]4. Billing Determinants'!$B$19:$R$41,3,0)/'[1]4. Billing Determinants'!$D$41*$D22))))),0)</f>
        <v>0</v>
      </c>
    </row>
    <row r="23" spans="1:25" x14ac:dyDescent="0.25">
      <c r="A23" s="145">
        <v>19</v>
      </c>
      <c r="B23" s="203" t="s">
        <v>610</v>
      </c>
      <c r="C23" s="215">
        <v>1508</v>
      </c>
      <c r="D23" s="205"/>
      <c r="E23" s="208" t="s">
        <v>611</v>
      </c>
      <c r="F23" s="205">
        <f>IFERROR(IF(F$4="",0,IF($E23="kWh",VLOOKUP(F$4,'[1]4. Billing Determinants'!$B$19:$R$41,4,0)/'[1]4. Billing Determinants'!$E$41*$D23,IF($E23="kW",VLOOKUP(F$4,'[1]4. Billing Determinants'!$B$19:$R$41,5,0)/'[1]4. Billing Determinants'!$F$41*$D23,IF($E23="Non-RPP kWh",VLOOKUP(F$4,'[1]4. Billing Determinants'!$B$19:$R$41,6,0)/'[1]4. Billing Determinants'!$G$41*$D23,IF($E23="Distribution Rev.",VLOOKUP(F$4,'[1]4. Billing Determinants'!$B$19:$R$41,8,0)/'[1]4. Billing Determinants'!$I$41*$D23, VLOOKUP(F$4,'[1]4. Billing Determinants'!$B$19:$R$41,3,0)/'[1]4. Billing Determinants'!$D$41*$D23))))),0)</f>
        <v>0</v>
      </c>
      <c r="G23" s="205">
        <f>IFERROR(IF(G$4="",0,IF($E23="kWh",VLOOKUP(G$4,'[1]4. Billing Determinants'!$B$19:$R$41,4,0)/'[1]4. Billing Determinants'!$E$41*$D23,IF($E23="kW",VLOOKUP(G$4,'[1]4. Billing Determinants'!$B$19:$R$41,5,0)/'[1]4. Billing Determinants'!$F$41*$D23,IF($E23="Non-RPP kWh",VLOOKUP(G$4,'[1]4. Billing Determinants'!$B$19:$R$41,6,0)/'[1]4. Billing Determinants'!$G$41*$D23,IF($E23="Distribution Rev.",VLOOKUP(G$4,'[1]4. Billing Determinants'!$B$19:$R$41,8,0)/'[1]4. Billing Determinants'!$I$41*$D23, VLOOKUP(G$4,'[1]4. Billing Determinants'!$B$19:$R$41,3,0)/'[1]4. Billing Determinants'!$D$41*$D23))))),0)</f>
        <v>0</v>
      </c>
      <c r="H23" s="205">
        <f>IFERROR(IF(H$4="",0,IF($E23="kWh",VLOOKUP(H$4,'[1]4. Billing Determinants'!$B$19:$R$41,4,0)/'[1]4. Billing Determinants'!$E$41*$D23,IF($E23="kW",VLOOKUP(H$4,'[1]4. Billing Determinants'!$B$19:$R$41,5,0)/'[1]4. Billing Determinants'!$F$41*$D23,IF($E23="Non-RPP kWh",VLOOKUP(H$4,'[1]4. Billing Determinants'!$B$19:$R$41,6,0)/'[1]4. Billing Determinants'!$G$41*$D23,IF($E23="Distribution Rev.",VLOOKUP(H$4,'[1]4. Billing Determinants'!$B$19:$R$41,8,0)/'[1]4. Billing Determinants'!$I$41*$D23, VLOOKUP(H$4,'[1]4. Billing Determinants'!$B$19:$R$41,3,0)/'[1]4. Billing Determinants'!$D$41*$D23))))),0)</f>
        <v>0</v>
      </c>
      <c r="I23" s="205">
        <f>IFERROR(IF(I$4="",0,IF($E23="kWh",VLOOKUP(I$4,'[1]4. Billing Determinants'!$B$19:$R$41,4,0)/'[1]4. Billing Determinants'!$E$41*$D23,IF($E23="kW",VLOOKUP(I$4,'[1]4. Billing Determinants'!$B$19:$R$41,5,0)/'[1]4. Billing Determinants'!$F$41*$D23,IF($E23="Non-RPP kWh",VLOOKUP(I$4,'[1]4. Billing Determinants'!$B$19:$R$41,6,0)/'[1]4. Billing Determinants'!$G$41*$D23,IF($E23="Distribution Rev.",VLOOKUP(I$4,'[1]4. Billing Determinants'!$B$19:$R$41,8,0)/'[1]4. Billing Determinants'!$I$41*$D23, VLOOKUP(I$4,'[1]4. Billing Determinants'!$B$19:$R$41,3,0)/'[1]4. Billing Determinants'!$D$41*$D23))))),0)</f>
        <v>0</v>
      </c>
      <c r="J23" s="205">
        <f>IFERROR(IF(J$4="",0,IF($E23="kWh",VLOOKUP(J$4,'[1]4. Billing Determinants'!$B$19:$R$41,4,0)/'[1]4. Billing Determinants'!$E$41*$D23,IF($E23="kW",VLOOKUP(J$4,'[1]4. Billing Determinants'!$B$19:$R$41,5,0)/'[1]4. Billing Determinants'!$F$41*$D23,IF($E23="Non-RPP kWh",VLOOKUP(J$4,'[1]4. Billing Determinants'!$B$19:$R$41,6,0)/'[1]4. Billing Determinants'!$G$41*$D23,IF($E23="Distribution Rev.",VLOOKUP(J$4,'[1]4. Billing Determinants'!$B$19:$R$41,8,0)/'[1]4. Billing Determinants'!$I$41*$D23, VLOOKUP(J$4,'[1]4. Billing Determinants'!$B$19:$R$41,3,0)/'[1]4. Billing Determinants'!$D$41*$D23))))),0)</f>
        <v>0</v>
      </c>
      <c r="K23" s="205">
        <f>IFERROR(IF(K$4="",0,IF($E23="kWh",VLOOKUP(K$4,'[1]4. Billing Determinants'!$B$19:$R$41,4,0)/'[1]4. Billing Determinants'!$E$41*$D23,IF($E23="kW",VLOOKUP(K$4,'[1]4. Billing Determinants'!$B$19:$R$41,5,0)/'[1]4. Billing Determinants'!$F$41*$D23,IF($E23="Non-RPP kWh",VLOOKUP(K$4,'[1]4. Billing Determinants'!$B$19:$R$41,6,0)/'[1]4. Billing Determinants'!$G$41*$D23,IF($E23="Distribution Rev.",VLOOKUP(K$4,'[1]4. Billing Determinants'!$B$19:$R$41,8,0)/'[1]4. Billing Determinants'!$I$41*$D23, VLOOKUP(K$4,'[1]4. Billing Determinants'!$B$19:$R$41,3,0)/'[1]4. Billing Determinants'!$D$41*$D23))))),0)</f>
        <v>0</v>
      </c>
      <c r="L23" s="205">
        <f>IFERROR(IF(L$4="",0,IF($E23="kWh",VLOOKUP(L$4,'[1]4. Billing Determinants'!$B$19:$R$41,4,0)/'[1]4. Billing Determinants'!$E$41*$D23,IF($E23="kW",VLOOKUP(L$4,'[1]4. Billing Determinants'!$B$19:$R$41,5,0)/'[1]4. Billing Determinants'!$F$41*$D23,IF($E23="Non-RPP kWh",VLOOKUP(L$4,'[1]4. Billing Determinants'!$B$19:$R$41,6,0)/'[1]4. Billing Determinants'!$G$41*$D23,IF($E23="Distribution Rev.",VLOOKUP(L$4,'[1]4. Billing Determinants'!$B$19:$R$41,8,0)/'[1]4. Billing Determinants'!$I$41*$D23, VLOOKUP(L$4,'[1]4. Billing Determinants'!$B$19:$R$41,3,0)/'[1]4. Billing Determinants'!$D$41*$D23))))),0)</f>
        <v>0</v>
      </c>
      <c r="M23" s="205">
        <f>IFERROR(IF(M$4="",0,IF($E23="kWh",VLOOKUP(M$4,'[1]4. Billing Determinants'!$B$19:$R$41,4,0)/'[1]4. Billing Determinants'!$E$41*$D23,IF($E23="kW",VLOOKUP(M$4,'[1]4. Billing Determinants'!$B$19:$R$41,5,0)/'[1]4. Billing Determinants'!$F$41*$D23,IF($E23="Non-RPP kWh",VLOOKUP(M$4,'[1]4. Billing Determinants'!$B$19:$R$41,6,0)/'[1]4. Billing Determinants'!$G$41*$D23,IF($E23="Distribution Rev.",VLOOKUP(M$4,'[1]4. Billing Determinants'!$B$19:$R$41,8,0)/'[1]4. Billing Determinants'!$I$41*$D23, VLOOKUP(M$4,'[1]4. Billing Determinants'!$B$19:$R$41,3,0)/'[1]4. Billing Determinants'!$D$41*$D23))))),0)</f>
        <v>0</v>
      </c>
      <c r="N23" s="205">
        <f>IFERROR(IF(N$4="",0,IF($E23="kWh",VLOOKUP(N$4,'[1]4. Billing Determinants'!$B$19:$R$41,4,0)/'[1]4. Billing Determinants'!$E$41*$D23,IF($E23="kW",VLOOKUP(N$4,'[1]4. Billing Determinants'!$B$19:$R$41,5,0)/'[1]4. Billing Determinants'!$F$41*$D23,IF($E23="Non-RPP kWh",VLOOKUP(N$4,'[1]4. Billing Determinants'!$B$19:$R$41,6,0)/'[1]4. Billing Determinants'!$G$41*$D23,IF($E23="Distribution Rev.",VLOOKUP(N$4,'[1]4. Billing Determinants'!$B$19:$R$41,8,0)/'[1]4. Billing Determinants'!$I$41*$D23, VLOOKUP(N$4,'[1]4. Billing Determinants'!$B$19:$R$41,3,0)/'[1]4. Billing Determinants'!$D$41*$D23))))),0)</f>
        <v>0</v>
      </c>
      <c r="O23" s="205">
        <f>IFERROR(IF(O$4="",0,IF($E23="kWh",VLOOKUP(O$4,'[1]4. Billing Determinants'!$B$19:$R$41,4,0)/'[1]4. Billing Determinants'!$E$41*$D23,IF($E23="kW",VLOOKUP(O$4,'[1]4. Billing Determinants'!$B$19:$R$41,5,0)/'[1]4. Billing Determinants'!$F$41*$D23,IF($E23="Non-RPP kWh",VLOOKUP(O$4,'[1]4. Billing Determinants'!$B$19:$R$41,6,0)/'[1]4. Billing Determinants'!$G$41*$D23,IF($E23="Distribution Rev.",VLOOKUP(O$4,'[1]4. Billing Determinants'!$B$19:$R$41,8,0)/'[1]4. Billing Determinants'!$I$41*$D23, VLOOKUP(O$4,'[1]4. Billing Determinants'!$B$19:$R$41,3,0)/'[1]4. Billing Determinants'!$D$41*$D23))))),0)</f>
        <v>0</v>
      </c>
      <c r="P23" s="205">
        <f>IFERROR(IF(P$4="",0,IF($E23="kWh",VLOOKUP(P$4,'[1]4. Billing Determinants'!$B$19:$R$41,4,0)/'[1]4. Billing Determinants'!$E$41*$D23,IF($E23="kW",VLOOKUP(P$4,'[1]4. Billing Determinants'!$B$19:$R$41,5,0)/'[1]4. Billing Determinants'!$F$41*$D23,IF($E23="Non-RPP kWh",VLOOKUP(P$4,'[1]4. Billing Determinants'!$B$19:$R$41,6,0)/'[1]4. Billing Determinants'!$G$41*$D23,IF($E23="Distribution Rev.",VLOOKUP(P$4,'[1]4. Billing Determinants'!$B$19:$R$41,8,0)/'[1]4. Billing Determinants'!$I$41*$D23, VLOOKUP(P$4,'[1]4. Billing Determinants'!$B$19:$R$41,3,0)/'[1]4. Billing Determinants'!$D$41*$D23))))),0)</f>
        <v>0</v>
      </c>
      <c r="Q23" s="205">
        <f>IFERROR(IF(Q$4="",0,IF($E23="kWh",VLOOKUP(Q$4,'[1]4. Billing Determinants'!$B$19:$R$41,4,0)/'[1]4. Billing Determinants'!$E$41*$D23,IF($E23="kW",VLOOKUP(Q$4,'[1]4. Billing Determinants'!$B$19:$R$41,5,0)/'[1]4. Billing Determinants'!$F$41*$D23,IF($E23="Non-RPP kWh",VLOOKUP(Q$4,'[1]4. Billing Determinants'!$B$19:$R$41,6,0)/'[1]4. Billing Determinants'!$G$41*$D23,IF($E23="Distribution Rev.",VLOOKUP(Q$4,'[1]4. Billing Determinants'!$B$19:$R$41,8,0)/'[1]4. Billing Determinants'!$I$41*$D23, VLOOKUP(Q$4,'[1]4. Billing Determinants'!$B$19:$R$41,3,0)/'[1]4. Billing Determinants'!$D$41*$D23))))),0)</f>
        <v>0</v>
      </c>
      <c r="R23" s="205">
        <f>IFERROR(IF(R$4="",0,IF($E23="kWh",VLOOKUP(R$4,'[1]4. Billing Determinants'!$B$19:$R$41,4,0)/'[1]4. Billing Determinants'!$E$41*$D23,IF($E23="kW",VLOOKUP(R$4,'[1]4. Billing Determinants'!$B$19:$R$41,5,0)/'[1]4. Billing Determinants'!$F$41*$D23,IF($E23="Non-RPP kWh",VLOOKUP(R$4,'[1]4. Billing Determinants'!$B$19:$R$41,6,0)/'[1]4. Billing Determinants'!$G$41*$D23,IF($E23="Distribution Rev.",VLOOKUP(R$4,'[1]4. Billing Determinants'!$B$19:$R$41,8,0)/'[1]4. Billing Determinants'!$I$41*$D23, VLOOKUP(R$4,'[1]4. Billing Determinants'!$B$19:$R$41,3,0)/'[1]4. Billing Determinants'!$D$41*$D23))))),0)</f>
        <v>0</v>
      </c>
      <c r="S23" s="205">
        <f>IFERROR(IF(S$4="",0,IF($E23="kWh",VLOOKUP(S$4,'[1]4. Billing Determinants'!$B$19:$R$41,4,0)/'[1]4. Billing Determinants'!$E$41*$D23,IF($E23="kW",VLOOKUP(S$4,'[1]4. Billing Determinants'!$B$19:$R$41,5,0)/'[1]4. Billing Determinants'!$F$41*$D23,IF($E23="Non-RPP kWh",VLOOKUP(S$4,'[1]4. Billing Determinants'!$B$19:$R$41,6,0)/'[1]4. Billing Determinants'!$G$41*$D23,IF($E23="Distribution Rev.",VLOOKUP(S$4,'[1]4. Billing Determinants'!$B$19:$R$41,8,0)/'[1]4. Billing Determinants'!$I$41*$D23, VLOOKUP(S$4,'[1]4. Billing Determinants'!$B$19:$R$41,3,0)/'[1]4. Billing Determinants'!$D$41*$D23))))),0)</f>
        <v>0</v>
      </c>
      <c r="T23" s="205">
        <f>IFERROR(IF(T$4="",0,IF($E23="kWh",VLOOKUP(T$4,'[1]4. Billing Determinants'!$B$19:$R$41,4,0)/'[1]4. Billing Determinants'!$E$41*$D23,IF($E23="kW",VLOOKUP(T$4,'[1]4. Billing Determinants'!$B$19:$R$41,5,0)/'[1]4. Billing Determinants'!$F$41*$D23,IF($E23="Non-RPP kWh",VLOOKUP(T$4,'[1]4. Billing Determinants'!$B$19:$R$41,6,0)/'[1]4. Billing Determinants'!$G$41*$D23,IF($E23="Distribution Rev.",VLOOKUP(T$4,'[1]4. Billing Determinants'!$B$19:$R$41,8,0)/'[1]4. Billing Determinants'!$I$41*$D23, VLOOKUP(T$4,'[1]4. Billing Determinants'!$B$19:$R$41,3,0)/'[1]4. Billing Determinants'!$D$41*$D23))))),0)</f>
        <v>0</v>
      </c>
      <c r="U23" s="205">
        <f>IFERROR(IF(U$4="",0,IF($E23="kWh",VLOOKUP(U$4,'[1]4. Billing Determinants'!$B$19:$R$41,4,0)/'[1]4. Billing Determinants'!$E$41*$D23,IF($E23="kW",VLOOKUP(U$4,'[1]4. Billing Determinants'!$B$19:$R$41,5,0)/'[1]4. Billing Determinants'!$F$41*$D23,IF($E23="Non-RPP kWh",VLOOKUP(U$4,'[1]4. Billing Determinants'!$B$19:$R$41,6,0)/'[1]4. Billing Determinants'!$G$41*$D23,IF($E23="Distribution Rev.",VLOOKUP(U$4,'[1]4. Billing Determinants'!$B$19:$R$41,8,0)/'[1]4. Billing Determinants'!$I$41*$D23, VLOOKUP(U$4,'[1]4. Billing Determinants'!$B$19:$R$41,3,0)/'[1]4. Billing Determinants'!$D$41*$D23))))),0)</f>
        <v>0</v>
      </c>
      <c r="V23" s="205">
        <f>IFERROR(IF(V$4="",0,IF($E23="kWh",VLOOKUP(V$4,'[1]4. Billing Determinants'!$B$19:$R$41,4,0)/'[1]4. Billing Determinants'!$E$41*$D23,IF($E23="kW",VLOOKUP(V$4,'[1]4. Billing Determinants'!$B$19:$R$41,5,0)/'[1]4. Billing Determinants'!$F$41*$D23,IF($E23="Non-RPP kWh",VLOOKUP(V$4,'[1]4. Billing Determinants'!$B$19:$R$41,6,0)/'[1]4. Billing Determinants'!$G$41*$D23,IF($E23="Distribution Rev.",VLOOKUP(V$4,'[1]4. Billing Determinants'!$B$19:$R$41,8,0)/'[1]4. Billing Determinants'!$I$41*$D23, VLOOKUP(V$4,'[1]4. Billing Determinants'!$B$19:$R$41,3,0)/'[1]4. Billing Determinants'!$D$41*$D23))))),0)</f>
        <v>0</v>
      </c>
      <c r="W23" s="205">
        <f>IFERROR(IF(W$4="",0,IF($E23="kWh",VLOOKUP(W$4,'[1]4. Billing Determinants'!$B$19:$R$41,4,0)/'[1]4. Billing Determinants'!$E$41*$D23,IF($E23="kW",VLOOKUP(W$4,'[1]4. Billing Determinants'!$B$19:$R$41,5,0)/'[1]4. Billing Determinants'!$F$41*$D23,IF($E23="Non-RPP kWh",VLOOKUP(W$4,'[1]4. Billing Determinants'!$B$19:$R$41,6,0)/'[1]4. Billing Determinants'!$G$41*$D23,IF($E23="Distribution Rev.",VLOOKUP(W$4,'[1]4. Billing Determinants'!$B$19:$R$41,8,0)/'[1]4. Billing Determinants'!$I$41*$D23, VLOOKUP(W$4,'[1]4. Billing Determinants'!$B$19:$R$41,3,0)/'[1]4. Billing Determinants'!$D$41*$D23))))),0)</f>
        <v>0</v>
      </c>
      <c r="X23" s="205">
        <f>IFERROR(IF(X$4="",0,IF($E23="kWh",VLOOKUP(X$4,'[1]4. Billing Determinants'!$B$19:$R$41,4,0)/'[1]4. Billing Determinants'!$E$41*$D23,IF($E23="kW",VLOOKUP(X$4,'[1]4. Billing Determinants'!$B$19:$R$41,5,0)/'[1]4. Billing Determinants'!$F$41*$D23,IF($E23="Non-RPP kWh",VLOOKUP(X$4,'[1]4. Billing Determinants'!$B$19:$R$41,6,0)/'[1]4. Billing Determinants'!$G$41*$D23,IF($E23="Distribution Rev.",VLOOKUP(X$4,'[1]4. Billing Determinants'!$B$19:$R$41,8,0)/'[1]4. Billing Determinants'!$I$41*$D23, VLOOKUP(X$4,'[1]4. Billing Determinants'!$B$19:$R$41,3,0)/'[1]4. Billing Determinants'!$D$41*$D23))))),0)</f>
        <v>0</v>
      </c>
      <c r="Y23" s="205">
        <f>IFERROR(IF(Y$4="",0,IF($E23="kWh",VLOOKUP(Y$4,'[1]4. Billing Determinants'!$B$19:$R$41,4,0)/'[1]4. Billing Determinants'!$E$41*$D23,IF($E23="kW",VLOOKUP(Y$4,'[1]4. Billing Determinants'!$B$19:$R$41,5,0)/'[1]4. Billing Determinants'!$F$41*$D23,IF($E23="Non-RPP kWh",VLOOKUP(Y$4,'[1]4. Billing Determinants'!$B$19:$R$41,6,0)/'[1]4. Billing Determinants'!$G$41*$D23,IF($E23="Distribution Rev.",VLOOKUP(Y$4,'[1]4. Billing Determinants'!$B$19:$R$41,8,0)/'[1]4. Billing Determinants'!$I$41*$D23, VLOOKUP(Y$4,'[1]4. Billing Determinants'!$B$19:$R$41,3,0)/'[1]4. Billing Determinants'!$D$41*$D23))))),0)</f>
        <v>0</v>
      </c>
    </row>
    <row r="24" spans="1:25" x14ac:dyDescent="0.25">
      <c r="A24" s="210">
        <v>20</v>
      </c>
      <c r="B24" s="222" t="s">
        <v>612</v>
      </c>
      <c r="C24" s="215">
        <v>1508</v>
      </c>
      <c r="D24" s="205"/>
      <c r="E24" s="206" t="s">
        <v>285</v>
      </c>
      <c r="F24" s="205">
        <f>IFERROR(IF(F$4="",0,IF($E24="kWh",VLOOKUP(F$4,'[1]4. Billing Determinants'!$B$19:$R$41,4,0)/'[1]4. Billing Determinants'!$E$41*$D24,IF($E24="kW",VLOOKUP(F$4,'[1]4. Billing Determinants'!$B$19:$R$41,5,0)/'[1]4. Billing Determinants'!$F$41*$D24,IF($E24="Non-RPP kWh",VLOOKUP(F$4,'[1]4. Billing Determinants'!$B$19:$R$41,6,0)/'[1]4. Billing Determinants'!$G$41*$D24,IF($E24="Distribution Rev.",VLOOKUP(F$4,'[1]4. Billing Determinants'!$B$19:$R$41,8,0)/'[1]4. Billing Determinants'!$I$41*$D24, VLOOKUP(F$4,'[1]4. Billing Determinants'!$B$19:$R$41,3,0)/'[1]4. Billing Determinants'!$D$41*$D24))))),0)</f>
        <v>0</v>
      </c>
      <c r="G24" s="205">
        <f>IFERROR(IF(G$4="",0,IF($E24="kWh",VLOOKUP(G$4,'[1]4. Billing Determinants'!$B$19:$R$41,4,0)/'[1]4. Billing Determinants'!$E$41*$D24,IF($E24="kW",VLOOKUP(G$4,'[1]4. Billing Determinants'!$B$19:$R$41,5,0)/'[1]4. Billing Determinants'!$F$41*$D24,IF($E24="Non-RPP kWh",VLOOKUP(G$4,'[1]4. Billing Determinants'!$B$19:$R$41,6,0)/'[1]4. Billing Determinants'!$G$41*$D24,IF($E24="Distribution Rev.",VLOOKUP(G$4,'[1]4. Billing Determinants'!$B$19:$R$41,8,0)/'[1]4. Billing Determinants'!$I$41*$D24, VLOOKUP(G$4,'[1]4. Billing Determinants'!$B$19:$R$41,3,0)/'[1]4. Billing Determinants'!$D$41*$D24))))),0)</f>
        <v>0</v>
      </c>
      <c r="H24" s="205">
        <f>IFERROR(IF(H$4="",0,IF($E24="kWh",VLOOKUP(H$4,'[1]4. Billing Determinants'!$B$19:$R$41,4,0)/'[1]4. Billing Determinants'!$E$41*$D24,IF($E24="kW",VLOOKUP(H$4,'[1]4. Billing Determinants'!$B$19:$R$41,5,0)/'[1]4. Billing Determinants'!$F$41*$D24,IF($E24="Non-RPP kWh",VLOOKUP(H$4,'[1]4. Billing Determinants'!$B$19:$R$41,6,0)/'[1]4. Billing Determinants'!$G$41*$D24,IF($E24="Distribution Rev.",VLOOKUP(H$4,'[1]4. Billing Determinants'!$B$19:$R$41,8,0)/'[1]4. Billing Determinants'!$I$41*$D24, VLOOKUP(H$4,'[1]4. Billing Determinants'!$B$19:$R$41,3,0)/'[1]4. Billing Determinants'!$D$41*$D24))))),0)</f>
        <v>0</v>
      </c>
      <c r="I24" s="205">
        <f>IFERROR(IF(I$4="",0,IF($E24="kWh",VLOOKUP(I$4,'[1]4. Billing Determinants'!$B$19:$R$41,4,0)/'[1]4. Billing Determinants'!$E$41*$D24,IF($E24="kW",VLOOKUP(I$4,'[1]4. Billing Determinants'!$B$19:$R$41,5,0)/'[1]4. Billing Determinants'!$F$41*$D24,IF($E24="Non-RPP kWh",VLOOKUP(I$4,'[1]4. Billing Determinants'!$B$19:$R$41,6,0)/'[1]4. Billing Determinants'!$G$41*$D24,IF($E24="Distribution Rev.",VLOOKUP(I$4,'[1]4. Billing Determinants'!$B$19:$R$41,8,0)/'[1]4. Billing Determinants'!$I$41*$D24, VLOOKUP(I$4,'[1]4. Billing Determinants'!$B$19:$R$41,3,0)/'[1]4. Billing Determinants'!$D$41*$D24))))),0)</f>
        <v>0</v>
      </c>
      <c r="J24" s="205">
        <f>IFERROR(IF(J$4="",0,IF($E24="kWh",VLOOKUP(J$4,'[1]4. Billing Determinants'!$B$19:$R$41,4,0)/'[1]4. Billing Determinants'!$E$41*$D24,IF($E24="kW",VLOOKUP(J$4,'[1]4. Billing Determinants'!$B$19:$R$41,5,0)/'[1]4. Billing Determinants'!$F$41*$D24,IF($E24="Non-RPP kWh",VLOOKUP(J$4,'[1]4. Billing Determinants'!$B$19:$R$41,6,0)/'[1]4. Billing Determinants'!$G$41*$D24,IF($E24="Distribution Rev.",VLOOKUP(J$4,'[1]4. Billing Determinants'!$B$19:$R$41,8,0)/'[1]4. Billing Determinants'!$I$41*$D24, VLOOKUP(J$4,'[1]4. Billing Determinants'!$B$19:$R$41,3,0)/'[1]4. Billing Determinants'!$D$41*$D24))))),0)</f>
        <v>0</v>
      </c>
      <c r="K24" s="205">
        <f>IFERROR(IF(K$4="",0,IF($E24="kWh",VLOOKUP(K$4,'[1]4. Billing Determinants'!$B$19:$R$41,4,0)/'[1]4. Billing Determinants'!$E$41*$D24,IF($E24="kW",VLOOKUP(K$4,'[1]4. Billing Determinants'!$B$19:$R$41,5,0)/'[1]4. Billing Determinants'!$F$41*$D24,IF($E24="Non-RPP kWh",VLOOKUP(K$4,'[1]4. Billing Determinants'!$B$19:$R$41,6,0)/'[1]4. Billing Determinants'!$G$41*$D24,IF($E24="Distribution Rev.",VLOOKUP(K$4,'[1]4. Billing Determinants'!$B$19:$R$41,8,0)/'[1]4. Billing Determinants'!$I$41*$D24, VLOOKUP(K$4,'[1]4. Billing Determinants'!$B$19:$R$41,3,0)/'[1]4. Billing Determinants'!$D$41*$D24))))),0)</f>
        <v>0</v>
      </c>
      <c r="L24" s="205">
        <f>IFERROR(IF(L$4="",0,IF($E24="kWh",VLOOKUP(L$4,'[1]4. Billing Determinants'!$B$19:$R$41,4,0)/'[1]4. Billing Determinants'!$E$41*$D24,IF($E24="kW",VLOOKUP(L$4,'[1]4. Billing Determinants'!$B$19:$R$41,5,0)/'[1]4. Billing Determinants'!$F$41*$D24,IF($E24="Non-RPP kWh",VLOOKUP(L$4,'[1]4. Billing Determinants'!$B$19:$R$41,6,0)/'[1]4. Billing Determinants'!$G$41*$D24,IF($E24="Distribution Rev.",VLOOKUP(L$4,'[1]4. Billing Determinants'!$B$19:$R$41,8,0)/'[1]4. Billing Determinants'!$I$41*$D24, VLOOKUP(L$4,'[1]4. Billing Determinants'!$B$19:$R$41,3,0)/'[1]4. Billing Determinants'!$D$41*$D24))))),0)</f>
        <v>0</v>
      </c>
      <c r="M24" s="205">
        <f>IFERROR(IF(M$4="",0,IF($E24="kWh",VLOOKUP(M$4,'[1]4. Billing Determinants'!$B$19:$R$41,4,0)/'[1]4. Billing Determinants'!$E$41*$D24,IF($E24="kW",VLOOKUP(M$4,'[1]4. Billing Determinants'!$B$19:$R$41,5,0)/'[1]4. Billing Determinants'!$F$41*$D24,IF($E24="Non-RPP kWh",VLOOKUP(M$4,'[1]4. Billing Determinants'!$B$19:$R$41,6,0)/'[1]4. Billing Determinants'!$G$41*$D24,IF($E24="Distribution Rev.",VLOOKUP(M$4,'[1]4. Billing Determinants'!$B$19:$R$41,8,0)/'[1]4. Billing Determinants'!$I$41*$D24, VLOOKUP(M$4,'[1]4. Billing Determinants'!$B$19:$R$41,3,0)/'[1]4. Billing Determinants'!$D$41*$D24))))),0)</f>
        <v>0</v>
      </c>
      <c r="N24" s="205">
        <f>IFERROR(IF(N$4="",0,IF($E24="kWh",VLOOKUP(N$4,'[1]4. Billing Determinants'!$B$19:$R$41,4,0)/'[1]4. Billing Determinants'!$E$41*$D24,IF($E24="kW",VLOOKUP(N$4,'[1]4. Billing Determinants'!$B$19:$R$41,5,0)/'[1]4. Billing Determinants'!$F$41*$D24,IF($E24="Non-RPP kWh",VLOOKUP(N$4,'[1]4. Billing Determinants'!$B$19:$R$41,6,0)/'[1]4. Billing Determinants'!$G$41*$D24,IF($E24="Distribution Rev.",VLOOKUP(N$4,'[1]4. Billing Determinants'!$B$19:$R$41,8,0)/'[1]4. Billing Determinants'!$I$41*$D24, VLOOKUP(N$4,'[1]4. Billing Determinants'!$B$19:$R$41,3,0)/'[1]4. Billing Determinants'!$D$41*$D24))))),0)</f>
        <v>0</v>
      </c>
      <c r="O24" s="205">
        <f>IFERROR(IF(O$4="",0,IF($E24="kWh",VLOOKUP(O$4,'[1]4. Billing Determinants'!$B$19:$R$41,4,0)/'[1]4. Billing Determinants'!$E$41*$D24,IF($E24="kW",VLOOKUP(O$4,'[1]4. Billing Determinants'!$B$19:$R$41,5,0)/'[1]4. Billing Determinants'!$F$41*$D24,IF($E24="Non-RPP kWh",VLOOKUP(O$4,'[1]4. Billing Determinants'!$B$19:$R$41,6,0)/'[1]4. Billing Determinants'!$G$41*$D24,IF($E24="Distribution Rev.",VLOOKUP(O$4,'[1]4. Billing Determinants'!$B$19:$R$41,8,0)/'[1]4. Billing Determinants'!$I$41*$D24, VLOOKUP(O$4,'[1]4. Billing Determinants'!$B$19:$R$41,3,0)/'[1]4. Billing Determinants'!$D$41*$D24))))),0)</f>
        <v>0</v>
      </c>
      <c r="P24" s="205">
        <f>IFERROR(IF(P$4="",0,IF($E24="kWh",VLOOKUP(P$4,'[1]4. Billing Determinants'!$B$19:$R$41,4,0)/'[1]4. Billing Determinants'!$E$41*$D24,IF($E24="kW",VLOOKUP(P$4,'[1]4. Billing Determinants'!$B$19:$R$41,5,0)/'[1]4. Billing Determinants'!$F$41*$D24,IF($E24="Non-RPP kWh",VLOOKUP(P$4,'[1]4. Billing Determinants'!$B$19:$R$41,6,0)/'[1]4. Billing Determinants'!$G$41*$D24,IF($E24="Distribution Rev.",VLOOKUP(P$4,'[1]4. Billing Determinants'!$B$19:$R$41,8,0)/'[1]4. Billing Determinants'!$I$41*$D24, VLOOKUP(P$4,'[1]4. Billing Determinants'!$B$19:$R$41,3,0)/'[1]4. Billing Determinants'!$D$41*$D24))))),0)</f>
        <v>0</v>
      </c>
      <c r="Q24" s="205">
        <f>IFERROR(IF(Q$4="",0,IF($E24="kWh",VLOOKUP(Q$4,'[1]4. Billing Determinants'!$B$19:$R$41,4,0)/'[1]4. Billing Determinants'!$E$41*$D24,IF($E24="kW",VLOOKUP(Q$4,'[1]4. Billing Determinants'!$B$19:$R$41,5,0)/'[1]4. Billing Determinants'!$F$41*$D24,IF($E24="Non-RPP kWh",VLOOKUP(Q$4,'[1]4. Billing Determinants'!$B$19:$R$41,6,0)/'[1]4. Billing Determinants'!$G$41*$D24,IF($E24="Distribution Rev.",VLOOKUP(Q$4,'[1]4. Billing Determinants'!$B$19:$R$41,8,0)/'[1]4. Billing Determinants'!$I$41*$D24, VLOOKUP(Q$4,'[1]4. Billing Determinants'!$B$19:$R$41,3,0)/'[1]4. Billing Determinants'!$D$41*$D24))))),0)</f>
        <v>0</v>
      </c>
      <c r="R24" s="205">
        <f>IFERROR(IF(R$4="",0,IF($E24="kWh",VLOOKUP(R$4,'[1]4. Billing Determinants'!$B$19:$R$41,4,0)/'[1]4. Billing Determinants'!$E$41*$D24,IF($E24="kW",VLOOKUP(R$4,'[1]4. Billing Determinants'!$B$19:$R$41,5,0)/'[1]4. Billing Determinants'!$F$41*$D24,IF($E24="Non-RPP kWh",VLOOKUP(R$4,'[1]4. Billing Determinants'!$B$19:$R$41,6,0)/'[1]4. Billing Determinants'!$G$41*$D24,IF($E24="Distribution Rev.",VLOOKUP(R$4,'[1]4. Billing Determinants'!$B$19:$R$41,8,0)/'[1]4. Billing Determinants'!$I$41*$D24, VLOOKUP(R$4,'[1]4. Billing Determinants'!$B$19:$R$41,3,0)/'[1]4. Billing Determinants'!$D$41*$D24))))),0)</f>
        <v>0</v>
      </c>
      <c r="S24" s="205">
        <f>IFERROR(IF(S$4="",0,IF($E24="kWh",VLOOKUP(S$4,'[1]4. Billing Determinants'!$B$19:$R$41,4,0)/'[1]4. Billing Determinants'!$E$41*$D24,IF($E24="kW",VLOOKUP(S$4,'[1]4. Billing Determinants'!$B$19:$R$41,5,0)/'[1]4. Billing Determinants'!$F$41*$D24,IF($E24="Non-RPP kWh",VLOOKUP(S$4,'[1]4. Billing Determinants'!$B$19:$R$41,6,0)/'[1]4. Billing Determinants'!$G$41*$D24,IF($E24="Distribution Rev.",VLOOKUP(S$4,'[1]4. Billing Determinants'!$B$19:$R$41,8,0)/'[1]4. Billing Determinants'!$I$41*$D24, VLOOKUP(S$4,'[1]4. Billing Determinants'!$B$19:$R$41,3,0)/'[1]4. Billing Determinants'!$D$41*$D24))))),0)</f>
        <v>0</v>
      </c>
      <c r="T24" s="205">
        <f>IFERROR(IF(T$4="",0,IF($E24="kWh",VLOOKUP(T$4,'[1]4. Billing Determinants'!$B$19:$R$41,4,0)/'[1]4. Billing Determinants'!$E$41*$D24,IF($E24="kW",VLOOKUP(T$4,'[1]4. Billing Determinants'!$B$19:$R$41,5,0)/'[1]4. Billing Determinants'!$F$41*$D24,IF($E24="Non-RPP kWh",VLOOKUP(T$4,'[1]4. Billing Determinants'!$B$19:$R$41,6,0)/'[1]4. Billing Determinants'!$G$41*$D24,IF($E24="Distribution Rev.",VLOOKUP(T$4,'[1]4. Billing Determinants'!$B$19:$R$41,8,0)/'[1]4. Billing Determinants'!$I$41*$D24, VLOOKUP(T$4,'[1]4. Billing Determinants'!$B$19:$R$41,3,0)/'[1]4. Billing Determinants'!$D$41*$D24))))),0)</f>
        <v>0</v>
      </c>
      <c r="U24" s="205">
        <f>IFERROR(IF(U$4="",0,IF($E24="kWh",VLOOKUP(U$4,'[1]4. Billing Determinants'!$B$19:$R$41,4,0)/'[1]4. Billing Determinants'!$E$41*$D24,IF($E24="kW",VLOOKUP(U$4,'[1]4. Billing Determinants'!$B$19:$R$41,5,0)/'[1]4. Billing Determinants'!$F$41*$D24,IF($E24="Non-RPP kWh",VLOOKUP(U$4,'[1]4. Billing Determinants'!$B$19:$R$41,6,0)/'[1]4. Billing Determinants'!$G$41*$D24,IF($E24="Distribution Rev.",VLOOKUP(U$4,'[1]4. Billing Determinants'!$B$19:$R$41,8,0)/'[1]4. Billing Determinants'!$I$41*$D24, VLOOKUP(U$4,'[1]4. Billing Determinants'!$B$19:$R$41,3,0)/'[1]4. Billing Determinants'!$D$41*$D24))))),0)</f>
        <v>0</v>
      </c>
      <c r="V24" s="205">
        <f>IFERROR(IF(V$4="",0,IF($E24="kWh",VLOOKUP(V$4,'[1]4. Billing Determinants'!$B$19:$R$41,4,0)/'[1]4. Billing Determinants'!$E$41*$D24,IF($E24="kW",VLOOKUP(V$4,'[1]4. Billing Determinants'!$B$19:$R$41,5,0)/'[1]4. Billing Determinants'!$F$41*$D24,IF($E24="Non-RPP kWh",VLOOKUP(V$4,'[1]4. Billing Determinants'!$B$19:$R$41,6,0)/'[1]4. Billing Determinants'!$G$41*$D24,IF($E24="Distribution Rev.",VLOOKUP(V$4,'[1]4. Billing Determinants'!$B$19:$R$41,8,0)/'[1]4. Billing Determinants'!$I$41*$D24, VLOOKUP(V$4,'[1]4. Billing Determinants'!$B$19:$R$41,3,0)/'[1]4. Billing Determinants'!$D$41*$D24))))),0)</f>
        <v>0</v>
      </c>
      <c r="W24" s="205">
        <f>IFERROR(IF(W$4="",0,IF($E24="kWh",VLOOKUP(W$4,'[1]4. Billing Determinants'!$B$19:$R$41,4,0)/'[1]4. Billing Determinants'!$E$41*$D24,IF($E24="kW",VLOOKUP(W$4,'[1]4. Billing Determinants'!$B$19:$R$41,5,0)/'[1]4. Billing Determinants'!$F$41*$D24,IF($E24="Non-RPP kWh",VLOOKUP(W$4,'[1]4. Billing Determinants'!$B$19:$R$41,6,0)/'[1]4. Billing Determinants'!$G$41*$D24,IF($E24="Distribution Rev.",VLOOKUP(W$4,'[1]4. Billing Determinants'!$B$19:$R$41,8,0)/'[1]4. Billing Determinants'!$I$41*$D24, VLOOKUP(W$4,'[1]4. Billing Determinants'!$B$19:$R$41,3,0)/'[1]4. Billing Determinants'!$D$41*$D24))))),0)</f>
        <v>0</v>
      </c>
      <c r="X24" s="205">
        <f>IFERROR(IF(X$4="",0,IF($E24="kWh",VLOOKUP(X$4,'[1]4. Billing Determinants'!$B$19:$R$41,4,0)/'[1]4. Billing Determinants'!$E$41*$D24,IF($E24="kW",VLOOKUP(X$4,'[1]4. Billing Determinants'!$B$19:$R$41,5,0)/'[1]4. Billing Determinants'!$F$41*$D24,IF($E24="Non-RPP kWh",VLOOKUP(X$4,'[1]4. Billing Determinants'!$B$19:$R$41,6,0)/'[1]4. Billing Determinants'!$G$41*$D24,IF($E24="Distribution Rev.",VLOOKUP(X$4,'[1]4. Billing Determinants'!$B$19:$R$41,8,0)/'[1]4. Billing Determinants'!$I$41*$D24, VLOOKUP(X$4,'[1]4. Billing Determinants'!$B$19:$R$41,3,0)/'[1]4. Billing Determinants'!$D$41*$D24))))),0)</f>
        <v>0</v>
      </c>
      <c r="Y24" s="205">
        <f>IFERROR(IF(Y$4="",0,IF($E24="kWh",VLOOKUP(Y$4,'[1]4. Billing Determinants'!$B$19:$R$41,4,0)/'[1]4. Billing Determinants'!$E$41*$D24,IF($E24="kW",VLOOKUP(Y$4,'[1]4. Billing Determinants'!$B$19:$R$41,5,0)/'[1]4. Billing Determinants'!$F$41*$D24,IF($E24="Non-RPP kWh",VLOOKUP(Y$4,'[1]4. Billing Determinants'!$B$19:$R$41,6,0)/'[1]4. Billing Determinants'!$G$41*$D24,IF($E24="Distribution Rev.",VLOOKUP(Y$4,'[1]4. Billing Determinants'!$B$19:$R$41,8,0)/'[1]4. Billing Determinants'!$I$41*$D24, VLOOKUP(Y$4,'[1]4. Billing Determinants'!$B$19:$R$41,3,0)/'[1]4. Billing Determinants'!$D$41*$D24))))),0)</f>
        <v>0</v>
      </c>
    </row>
    <row r="25" spans="1:25" x14ac:dyDescent="0.25">
      <c r="A25" s="145">
        <v>21</v>
      </c>
      <c r="B25" s="223" t="str">
        <f>IF('[1]2b. Continuity Schedule'!C51="","",'[1]2b. Continuity Schedule'!C51)</f>
        <v>Other Regulatory Assets - Sub-Account - Other</v>
      </c>
      <c r="C25" s="215">
        <v>1508</v>
      </c>
      <c r="D25" s="205"/>
      <c r="E25" s="206" t="s">
        <v>285</v>
      </c>
      <c r="F25" s="205">
        <f>IFERROR(IF(F$4="",0,IF($E25="kWh",VLOOKUP(F$4,'[1]4. Billing Determinants'!$B$19:$R$41,4,0)/'[1]4. Billing Determinants'!$E$41*$D25,IF($E25="kW",VLOOKUP(F$4,'[1]4. Billing Determinants'!$B$19:$R$41,5,0)/'[1]4. Billing Determinants'!$F$41*$D25,IF($E25="Non-RPP kWh",VLOOKUP(F$4,'[1]4. Billing Determinants'!$B$19:$R$41,6,0)/'[1]4. Billing Determinants'!$G$41*$D25,IF($E25="Distribution Rev.",VLOOKUP(F$4,'[1]4. Billing Determinants'!$B$19:$R$41,8,0)/'[1]4. Billing Determinants'!$I$41*$D25, VLOOKUP(F$4,'[1]4. Billing Determinants'!$B$19:$R$41,3,0)/'[1]4. Billing Determinants'!$D$41*$D25))))),0)</f>
        <v>0</v>
      </c>
      <c r="G25" s="205">
        <f>IFERROR(IF(G$4="",0,IF($E25="kWh",VLOOKUP(G$4,'[1]4. Billing Determinants'!$B$19:$R$41,4,0)/'[1]4. Billing Determinants'!$E$41*$D25,IF($E25="kW",VLOOKUP(G$4,'[1]4. Billing Determinants'!$B$19:$R$41,5,0)/'[1]4. Billing Determinants'!$F$41*$D25,IF($E25="Non-RPP kWh",VLOOKUP(G$4,'[1]4. Billing Determinants'!$B$19:$R$41,6,0)/'[1]4. Billing Determinants'!$G$41*$D25,IF($E25="Distribution Rev.",VLOOKUP(G$4,'[1]4. Billing Determinants'!$B$19:$R$41,8,0)/'[1]4. Billing Determinants'!$I$41*$D25, VLOOKUP(G$4,'[1]4. Billing Determinants'!$B$19:$R$41,3,0)/'[1]4. Billing Determinants'!$D$41*$D25))))),0)</f>
        <v>0</v>
      </c>
      <c r="H25" s="205">
        <f>IFERROR(IF(H$4="",0,IF($E25="kWh",VLOOKUP(H$4,'[1]4. Billing Determinants'!$B$19:$R$41,4,0)/'[1]4. Billing Determinants'!$E$41*$D25,IF($E25="kW",VLOOKUP(H$4,'[1]4. Billing Determinants'!$B$19:$R$41,5,0)/'[1]4. Billing Determinants'!$F$41*$D25,IF($E25="Non-RPP kWh",VLOOKUP(H$4,'[1]4. Billing Determinants'!$B$19:$R$41,6,0)/'[1]4. Billing Determinants'!$G$41*$D25,IF($E25="Distribution Rev.",VLOOKUP(H$4,'[1]4. Billing Determinants'!$B$19:$R$41,8,0)/'[1]4. Billing Determinants'!$I$41*$D25, VLOOKUP(H$4,'[1]4. Billing Determinants'!$B$19:$R$41,3,0)/'[1]4. Billing Determinants'!$D$41*$D25))))),0)</f>
        <v>0</v>
      </c>
      <c r="I25" s="205">
        <f>IFERROR(IF(I$4="",0,IF($E25="kWh",VLOOKUP(I$4,'[1]4. Billing Determinants'!$B$19:$R$41,4,0)/'[1]4. Billing Determinants'!$E$41*$D25,IF($E25="kW",VLOOKUP(I$4,'[1]4. Billing Determinants'!$B$19:$R$41,5,0)/'[1]4. Billing Determinants'!$F$41*$D25,IF($E25="Non-RPP kWh",VLOOKUP(I$4,'[1]4. Billing Determinants'!$B$19:$R$41,6,0)/'[1]4. Billing Determinants'!$G$41*$D25,IF($E25="Distribution Rev.",VLOOKUP(I$4,'[1]4. Billing Determinants'!$B$19:$R$41,8,0)/'[1]4. Billing Determinants'!$I$41*$D25, VLOOKUP(I$4,'[1]4. Billing Determinants'!$B$19:$R$41,3,0)/'[1]4. Billing Determinants'!$D$41*$D25))))),0)</f>
        <v>0</v>
      </c>
      <c r="J25" s="205">
        <f>IFERROR(IF(J$4="",0,IF($E25="kWh",VLOOKUP(J$4,'[1]4. Billing Determinants'!$B$19:$R$41,4,0)/'[1]4. Billing Determinants'!$E$41*$D25,IF($E25="kW",VLOOKUP(J$4,'[1]4. Billing Determinants'!$B$19:$R$41,5,0)/'[1]4. Billing Determinants'!$F$41*$D25,IF($E25="Non-RPP kWh",VLOOKUP(J$4,'[1]4. Billing Determinants'!$B$19:$R$41,6,0)/'[1]4. Billing Determinants'!$G$41*$D25,IF($E25="Distribution Rev.",VLOOKUP(J$4,'[1]4. Billing Determinants'!$B$19:$R$41,8,0)/'[1]4. Billing Determinants'!$I$41*$D25, VLOOKUP(J$4,'[1]4. Billing Determinants'!$B$19:$R$41,3,0)/'[1]4. Billing Determinants'!$D$41*$D25))))),0)</f>
        <v>0</v>
      </c>
      <c r="K25" s="205">
        <f>IFERROR(IF(K$4="",0,IF($E25="kWh",VLOOKUP(K$4,'[1]4. Billing Determinants'!$B$19:$R$41,4,0)/'[1]4. Billing Determinants'!$E$41*$D25,IF($E25="kW",VLOOKUP(K$4,'[1]4. Billing Determinants'!$B$19:$R$41,5,0)/'[1]4. Billing Determinants'!$F$41*$D25,IF($E25="Non-RPP kWh",VLOOKUP(K$4,'[1]4. Billing Determinants'!$B$19:$R$41,6,0)/'[1]4. Billing Determinants'!$G$41*$D25,IF($E25="Distribution Rev.",VLOOKUP(K$4,'[1]4. Billing Determinants'!$B$19:$R$41,8,0)/'[1]4. Billing Determinants'!$I$41*$D25, VLOOKUP(K$4,'[1]4. Billing Determinants'!$B$19:$R$41,3,0)/'[1]4. Billing Determinants'!$D$41*$D25))))),0)</f>
        <v>0</v>
      </c>
      <c r="L25" s="205">
        <f>IFERROR(IF(L$4="",0,IF($E25="kWh",VLOOKUP(L$4,'[1]4. Billing Determinants'!$B$19:$R$41,4,0)/'[1]4. Billing Determinants'!$E$41*$D25,IF($E25="kW",VLOOKUP(L$4,'[1]4. Billing Determinants'!$B$19:$R$41,5,0)/'[1]4. Billing Determinants'!$F$41*$D25,IF($E25="Non-RPP kWh",VLOOKUP(L$4,'[1]4. Billing Determinants'!$B$19:$R$41,6,0)/'[1]4. Billing Determinants'!$G$41*$D25,IF($E25="Distribution Rev.",VLOOKUP(L$4,'[1]4. Billing Determinants'!$B$19:$R$41,8,0)/'[1]4. Billing Determinants'!$I$41*$D25, VLOOKUP(L$4,'[1]4. Billing Determinants'!$B$19:$R$41,3,0)/'[1]4. Billing Determinants'!$D$41*$D25))))),0)</f>
        <v>0</v>
      </c>
      <c r="M25" s="205">
        <f>IFERROR(IF(M$4="",0,IF($E25="kWh",VLOOKUP(M$4,'[1]4. Billing Determinants'!$B$19:$R$41,4,0)/'[1]4. Billing Determinants'!$E$41*$D25,IF($E25="kW",VLOOKUP(M$4,'[1]4. Billing Determinants'!$B$19:$R$41,5,0)/'[1]4. Billing Determinants'!$F$41*$D25,IF($E25="Non-RPP kWh",VLOOKUP(M$4,'[1]4. Billing Determinants'!$B$19:$R$41,6,0)/'[1]4. Billing Determinants'!$G$41*$D25,IF($E25="Distribution Rev.",VLOOKUP(M$4,'[1]4. Billing Determinants'!$B$19:$R$41,8,0)/'[1]4. Billing Determinants'!$I$41*$D25, VLOOKUP(M$4,'[1]4. Billing Determinants'!$B$19:$R$41,3,0)/'[1]4. Billing Determinants'!$D$41*$D25))))),0)</f>
        <v>0</v>
      </c>
      <c r="N25" s="205">
        <f>IFERROR(IF(N$4="",0,IF($E25="kWh",VLOOKUP(N$4,'[1]4. Billing Determinants'!$B$19:$R$41,4,0)/'[1]4. Billing Determinants'!$E$41*$D25,IF($E25="kW",VLOOKUP(N$4,'[1]4. Billing Determinants'!$B$19:$R$41,5,0)/'[1]4. Billing Determinants'!$F$41*$D25,IF($E25="Non-RPP kWh",VLOOKUP(N$4,'[1]4. Billing Determinants'!$B$19:$R$41,6,0)/'[1]4. Billing Determinants'!$G$41*$D25,IF($E25="Distribution Rev.",VLOOKUP(N$4,'[1]4. Billing Determinants'!$B$19:$R$41,8,0)/'[1]4. Billing Determinants'!$I$41*$D25, VLOOKUP(N$4,'[1]4. Billing Determinants'!$B$19:$R$41,3,0)/'[1]4. Billing Determinants'!$D$41*$D25))))),0)</f>
        <v>0</v>
      </c>
      <c r="O25" s="205">
        <f>IFERROR(IF(O$4="",0,IF($E25="kWh",VLOOKUP(O$4,'[1]4. Billing Determinants'!$B$19:$R$41,4,0)/'[1]4. Billing Determinants'!$E$41*$D25,IF($E25="kW",VLOOKUP(O$4,'[1]4. Billing Determinants'!$B$19:$R$41,5,0)/'[1]4. Billing Determinants'!$F$41*$D25,IF($E25="Non-RPP kWh",VLOOKUP(O$4,'[1]4. Billing Determinants'!$B$19:$R$41,6,0)/'[1]4. Billing Determinants'!$G$41*$D25,IF($E25="Distribution Rev.",VLOOKUP(O$4,'[1]4. Billing Determinants'!$B$19:$R$41,8,0)/'[1]4. Billing Determinants'!$I$41*$D25, VLOOKUP(O$4,'[1]4. Billing Determinants'!$B$19:$R$41,3,0)/'[1]4. Billing Determinants'!$D$41*$D25))))),0)</f>
        <v>0</v>
      </c>
      <c r="P25" s="205">
        <f>IFERROR(IF(P$4="",0,IF($E25="kWh",VLOOKUP(P$4,'[1]4. Billing Determinants'!$B$19:$R$41,4,0)/'[1]4. Billing Determinants'!$E$41*$D25,IF($E25="kW",VLOOKUP(P$4,'[1]4. Billing Determinants'!$B$19:$R$41,5,0)/'[1]4. Billing Determinants'!$F$41*$D25,IF($E25="Non-RPP kWh",VLOOKUP(P$4,'[1]4. Billing Determinants'!$B$19:$R$41,6,0)/'[1]4. Billing Determinants'!$G$41*$D25,IF($E25="Distribution Rev.",VLOOKUP(P$4,'[1]4. Billing Determinants'!$B$19:$R$41,8,0)/'[1]4. Billing Determinants'!$I$41*$D25, VLOOKUP(P$4,'[1]4. Billing Determinants'!$B$19:$R$41,3,0)/'[1]4. Billing Determinants'!$D$41*$D25))))),0)</f>
        <v>0</v>
      </c>
      <c r="Q25" s="205">
        <f>IFERROR(IF(Q$4="",0,IF($E25="kWh",VLOOKUP(Q$4,'[1]4. Billing Determinants'!$B$19:$R$41,4,0)/'[1]4. Billing Determinants'!$E$41*$D25,IF($E25="kW",VLOOKUP(Q$4,'[1]4. Billing Determinants'!$B$19:$R$41,5,0)/'[1]4. Billing Determinants'!$F$41*$D25,IF($E25="Non-RPP kWh",VLOOKUP(Q$4,'[1]4. Billing Determinants'!$B$19:$R$41,6,0)/'[1]4. Billing Determinants'!$G$41*$D25,IF($E25="Distribution Rev.",VLOOKUP(Q$4,'[1]4. Billing Determinants'!$B$19:$R$41,8,0)/'[1]4. Billing Determinants'!$I$41*$D25, VLOOKUP(Q$4,'[1]4. Billing Determinants'!$B$19:$R$41,3,0)/'[1]4. Billing Determinants'!$D$41*$D25))))),0)</f>
        <v>0</v>
      </c>
      <c r="R25" s="205">
        <f>IFERROR(IF(R$4="",0,IF($E25="kWh",VLOOKUP(R$4,'[1]4. Billing Determinants'!$B$19:$R$41,4,0)/'[1]4. Billing Determinants'!$E$41*$D25,IF($E25="kW",VLOOKUP(R$4,'[1]4. Billing Determinants'!$B$19:$R$41,5,0)/'[1]4. Billing Determinants'!$F$41*$D25,IF($E25="Non-RPP kWh",VLOOKUP(R$4,'[1]4. Billing Determinants'!$B$19:$R$41,6,0)/'[1]4. Billing Determinants'!$G$41*$D25,IF($E25="Distribution Rev.",VLOOKUP(R$4,'[1]4. Billing Determinants'!$B$19:$R$41,8,0)/'[1]4. Billing Determinants'!$I$41*$D25, VLOOKUP(R$4,'[1]4. Billing Determinants'!$B$19:$R$41,3,0)/'[1]4. Billing Determinants'!$D$41*$D25))))),0)</f>
        <v>0</v>
      </c>
      <c r="S25" s="205">
        <f>IFERROR(IF(S$4="",0,IF($E25="kWh",VLOOKUP(S$4,'[1]4. Billing Determinants'!$B$19:$R$41,4,0)/'[1]4. Billing Determinants'!$E$41*$D25,IF($E25="kW",VLOOKUP(S$4,'[1]4. Billing Determinants'!$B$19:$R$41,5,0)/'[1]4. Billing Determinants'!$F$41*$D25,IF($E25="Non-RPP kWh",VLOOKUP(S$4,'[1]4. Billing Determinants'!$B$19:$R$41,6,0)/'[1]4. Billing Determinants'!$G$41*$D25,IF($E25="Distribution Rev.",VLOOKUP(S$4,'[1]4. Billing Determinants'!$B$19:$R$41,8,0)/'[1]4. Billing Determinants'!$I$41*$D25, VLOOKUP(S$4,'[1]4. Billing Determinants'!$B$19:$R$41,3,0)/'[1]4. Billing Determinants'!$D$41*$D25))))),0)</f>
        <v>0</v>
      </c>
      <c r="T25" s="205">
        <f>IFERROR(IF(T$4="",0,IF($E25="kWh",VLOOKUP(T$4,'[1]4. Billing Determinants'!$B$19:$R$41,4,0)/'[1]4. Billing Determinants'!$E$41*$D25,IF($E25="kW",VLOOKUP(T$4,'[1]4. Billing Determinants'!$B$19:$R$41,5,0)/'[1]4. Billing Determinants'!$F$41*$D25,IF($E25="Non-RPP kWh",VLOOKUP(T$4,'[1]4. Billing Determinants'!$B$19:$R$41,6,0)/'[1]4. Billing Determinants'!$G$41*$D25,IF($E25="Distribution Rev.",VLOOKUP(T$4,'[1]4. Billing Determinants'!$B$19:$R$41,8,0)/'[1]4. Billing Determinants'!$I$41*$D25, VLOOKUP(T$4,'[1]4. Billing Determinants'!$B$19:$R$41,3,0)/'[1]4. Billing Determinants'!$D$41*$D25))))),0)</f>
        <v>0</v>
      </c>
      <c r="U25" s="205">
        <f>IFERROR(IF(U$4="",0,IF($E25="kWh",VLOOKUP(U$4,'[1]4. Billing Determinants'!$B$19:$R$41,4,0)/'[1]4. Billing Determinants'!$E$41*$D25,IF($E25="kW",VLOOKUP(U$4,'[1]4. Billing Determinants'!$B$19:$R$41,5,0)/'[1]4. Billing Determinants'!$F$41*$D25,IF($E25="Non-RPP kWh",VLOOKUP(U$4,'[1]4. Billing Determinants'!$B$19:$R$41,6,0)/'[1]4. Billing Determinants'!$G$41*$D25,IF($E25="Distribution Rev.",VLOOKUP(U$4,'[1]4. Billing Determinants'!$B$19:$R$41,8,0)/'[1]4. Billing Determinants'!$I$41*$D25, VLOOKUP(U$4,'[1]4. Billing Determinants'!$B$19:$R$41,3,0)/'[1]4. Billing Determinants'!$D$41*$D25))))),0)</f>
        <v>0</v>
      </c>
      <c r="V25" s="205">
        <f>IFERROR(IF(V$4="",0,IF($E25="kWh",VLOOKUP(V$4,'[1]4. Billing Determinants'!$B$19:$R$41,4,0)/'[1]4. Billing Determinants'!$E$41*$D25,IF($E25="kW",VLOOKUP(V$4,'[1]4. Billing Determinants'!$B$19:$R$41,5,0)/'[1]4. Billing Determinants'!$F$41*$D25,IF($E25="Non-RPP kWh",VLOOKUP(V$4,'[1]4. Billing Determinants'!$B$19:$R$41,6,0)/'[1]4. Billing Determinants'!$G$41*$D25,IF($E25="Distribution Rev.",VLOOKUP(V$4,'[1]4. Billing Determinants'!$B$19:$R$41,8,0)/'[1]4. Billing Determinants'!$I$41*$D25, VLOOKUP(V$4,'[1]4. Billing Determinants'!$B$19:$R$41,3,0)/'[1]4. Billing Determinants'!$D$41*$D25))))),0)</f>
        <v>0</v>
      </c>
      <c r="W25" s="205">
        <f>IFERROR(IF(W$4="",0,IF($E25="kWh",VLOOKUP(W$4,'[1]4. Billing Determinants'!$B$19:$R$41,4,0)/'[1]4. Billing Determinants'!$E$41*$D25,IF($E25="kW",VLOOKUP(W$4,'[1]4. Billing Determinants'!$B$19:$R$41,5,0)/'[1]4. Billing Determinants'!$F$41*$D25,IF($E25="Non-RPP kWh",VLOOKUP(W$4,'[1]4. Billing Determinants'!$B$19:$R$41,6,0)/'[1]4. Billing Determinants'!$G$41*$D25,IF($E25="Distribution Rev.",VLOOKUP(W$4,'[1]4. Billing Determinants'!$B$19:$R$41,8,0)/'[1]4. Billing Determinants'!$I$41*$D25, VLOOKUP(W$4,'[1]4. Billing Determinants'!$B$19:$R$41,3,0)/'[1]4. Billing Determinants'!$D$41*$D25))))),0)</f>
        <v>0</v>
      </c>
      <c r="X25" s="205">
        <f>IFERROR(IF(X$4="",0,IF($E25="kWh",VLOOKUP(X$4,'[1]4. Billing Determinants'!$B$19:$R$41,4,0)/'[1]4. Billing Determinants'!$E$41*$D25,IF($E25="kW",VLOOKUP(X$4,'[1]4. Billing Determinants'!$B$19:$R$41,5,0)/'[1]4. Billing Determinants'!$F$41*$D25,IF($E25="Non-RPP kWh",VLOOKUP(X$4,'[1]4. Billing Determinants'!$B$19:$R$41,6,0)/'[1]4. Billing Determinants'!$G$41*$D25,IF($E25="Distribution Rev.",VLOOKUP(X$4,'[1]4. Billing Determinants'!$B$19:$R$41,8,0)/'[1]4. Billing Determinants'!$I$41*$D25, VLOOKUP(X$4,'[1]4. Billing Determinants'!$B$19:$R$41,3,0)/'[1]4. Billing Determinants'!$D$41*$D25))))),0)</f>
        <v>0</v>
      </c>
      <c r="Y25" s="205">
        <f>IFERROR(IF(Y$4="",0,IF($E25="kWh",VLOOKUP(Y$4,'[1]4. Billing Determinants'!$B$19:$R$41,4,0)/'[1]4. Billing Determinants'!$E$41*$D25,IF($E25="kW",VLOOKUP(Y$4,'[1]4. Billing Determinants'!$B$19:$R$41,5,0)/'[1]4. Billing Determinants'!$F$41*$D25,IF($E25="Non-RPP kWh",VLOOKUP(Y$4,'[1]4. Billing Determinants'!$B$19:$R$41,6,0)/'[1]4. Billing Determinants'!$G$41*$D25,IF($E25="Distribution Rev.",VLOOKUP(Y$4,'[1]4. Billing Determinants'!$B$19:$R$41,8,0)/'[1]4. Billing Determinants'!$I$41*$D25, VLOOKUP(Y$4,'[1]4. Billing Determinants'!$B$19:$R$41,3,0)/'[1]4. Billing Determinants'!$D$41*$D25))))),0)</f>
        <v>0</v>
      </c>
    </row>
    <row r="26" spans="1:25" x14ac:dyDescent="0.25">
      <c r="B26" s="223">
        <f>IF('[1]2b. Continuity Schedule'!C52="","",'[1]2b. Continuity Schedule'!C52)</f>
        <v>0</v>
      </c>
      <c r="C26" s="215">
        <v>1508</v>
      </c>
      <c r="D26" s="205"/>
      <c r="E26" s="206" t="s">
        <v>285</v>
      </c>
      <c r="F26" s="205">
        <f>IFERROR(IF(F$4="",0,IF($E26="kWh",VLOOKUP(F$4,'[1]4. Billing Determinants'!$B$19:$R$41,4,0)/'[1]4. Billing Determinants'!$E$41*$D26,IF($E26="kW",VLOOKUP(F$4,'[1]4. Billing Determinants'!$B$19:$R$41,5,0)/'[1]4. Billing Determinants'!$F$41*$D26,IF($E26="Non-RPP kWh",VLOOKUP(F$4,'[1]4. Billing Determinants'!$B$19:$R$41,6,0)/'[1]4. Billing Determinants'!$G$41*$D26,IF($E26="Distribution Rev.",VLOOKUP(F$4,'[1]4. Billing Determinants'!$B$19:$R$41,8,0)/'[1]4. Billing Determinants'!$I$41*$D26, VLOOKUP(F$4,'[1]4. Billing Determinants'!$B$19:$R$41,3,0)/'[1]4. Billing Determinants'!$D$41*$D26))))),0)</f>
        <v>0</v>
      </c>
      <c r="G26" s="205">
        <f>IFERROR(IF(G$4="",0,IF($E26="kWh",VLOOKUP(G$4,'[1]4. Billing Determinants'!$B$19:$R$41,4,0)/'[1]4. Billing Determinants'!$E$41*$D26,IF($E26="kW",VLOOKUP(G$4,'[1]4. Billing Determinants'!$B$19:$R$41,5,0)/'[1]4. Billing Determinants'!$F$41*$D26,IF($E26="Non-RPP kWh",VLOOKUP(G$4,'[1]4. Billing Determinants'!$B$19:$R$41,6,0)/'[1]4. Billing Determinants'!$G$41*$D26,IF($E26="Distribution Rev.",VLOOKUP(G$4,'[1]4. Billing Determinants'!$B$19:$R$41,8,0)/'[1]4. Billing Determinants'!$I$41*$D26, VLOOKUP(G$4,'[1]4. Billing Determinants'!$B$19:$R$41,3,0)/'[1]4. Billing Determinants'!$D$41*$D26))))),0)</f>
        <v>0</v>
      </c>
      <c r="H26" s="205">
        <f>IFERROR(IF(H$4="",0,IF($E26="kWh",VLOOKUP(H$4,'[1]4. Billing Determinants'!$B$19:$R$41,4,0)/'[1]4. Billing Determinants'!$E$41*$D26,IF($E26="kW",VLOOKUP(H$4,'[1]4. Billing Determinants'!$B$19:$R$41,5,0)/'[1]4. Billing Determinants'!$F$41*$D26,IF($E26="Non-RPP kWh",VLOOKUP(H$4,'[1]4. Billing Determinants'!$B$19:$R$41,6,0)/'[1]4. Billing Determinants'!$G$41*$D26,IF($E26="Distribution Rev.",VLOOKUP(H$4,'[1]4. Billing Determinants'!$B$19:$R$41,8,0)/'[1]4. Billing Determinants'!$I$41*$D26, VLOOKUP(H$4,'[1]4. Billing Determinants'!$B$19:$R$41,3,0)/'[1]4. Billing Determinants'!$D$41*$D26))))),0)</f>
        <v>0</v>
      </c>
      <c r="I26" s="205">
        <f>IFERROR(IF(I$4="",0,IF($E26="kWh",VLOOKUP(I$4,'[1]4. Billing Determinants'!$B$19:$R$41,4,0)/'[1]4. Billing Determinants'!$E$41*$D26,IF($E26="kW",VLOOKUP(I$4,'[1]4. Billing Determinants'!$B$19:$R$41,5,0)/'[1]4. Billing Determinants'!$F$41*$D26,IF($E26="Non-RPP kWh",VLOOKUP(I$4,'[1]4. Billing Determinants'!$B$19:$R$41,6,0)/'[1]4. Billing Determinants'!$G$41*$D26,IF($E26="Distribution Rev.",VLOOKUP(I$4,'[1]4. Billing Determinants'!$B$19:$R$41,8,0)/'[1]4. Billing Determinants'!$I$41*$D26, VLOOKUP(I$4,'[1]4. Billing Determinants'!$B$19:$R$41,3,0)/'[1]4. Billing Determinants'!$D$41*$D26))))),0)</f>
        <v>0</v>
      </c>
      <c r="J26" s="205">
        <f>IFERROR(IF(J$4="",0,IF($E26="kWh",VLOOKUP(J$4,'[1]4. Billing Determinants'!$B$19:$R$41,4,0)/'[1]4. Billing Determinants'!$E$41*$D26,IF($E26="kW",VLOOKUP(J$4,'[1]4. Billing Determinants'!$B$19:$R$41,5,0)/'[1]4. Billing Determinants'!$F$41*$D26,IF($E26="Non-RPP kWh",VLOOKUP(J$4,'[1]4. Billing Determinants'!$B$19:$R$41,6,0)/'[1]4. Billing Determinants'!$G$41*$D26,IF($E26="Distribution Rev.",VLOOKUP(J$4,'[1]4. Billing Determinants'!$B$19:$R$41,8,0)/'[1]4. Billing Determinants'!$I$41*$D26, VLOOKUP(J$4,'[1]4. Billing Determinants'!$B$19:$R$41,3,0)/'[1]4. Billing Determinants'!$D$41*$D26))))),0)</f>
        <v>0</v>
      </c>
      <c r="K26" s="205">
        <f>IFERROR(IF(K$4="",0,IF($E26="kWh",VLOOKUP(K$4,'[1]4. Billing Determinants'!$B$19:$R$41,4,0)/'[1]4. Billing Determinants'!$E$41*$D26,IF($E26="kW",VLOOKUP(K$4,'[1]4. Billing Determinants'!$B$19:$R$41,5,0)/'[1]4. Billing Determinants'!$F$41*$D26,IF($E26="Non-RPP kWh",VLOOKUP(K$4,'[1]4. Billing Determinants'!$B$19:$R$41,6,0)/'[1]4. Billing Determinants'!$G$41*$D26,IF($E26="Distribution Rev.",VLOOKUP(K$4,'[1]4. Billing Determinants'!$B$19:$R$41,8,0)/'[1]4. Billing Determinants'!$I$41*$D26, VLOOKUP(K$4,'[1]4. Billing Determinants'!$B$19:$R$41,3,0)/'[1]4. Billing Determinants'!$D$41*$D26))))),0)</f>
        <v>0</v>
      </c>
      <c r="L26" s="205">
        <f>IFERROR(IF(L$4="",0,IF($E26="kWh",VLOOKUP(L$4,'[1]4. Billing Determinants'!$B$19:$R$41,4,0)/'[1]4. Billing Determinants'!$E$41*$D26,IF($E26="kW",VLOOKUP(L$4,'[1]4. Billing Determinants'!$B$19:$R$41,5,0)/'[1]4. Billing Determinants'!$F$41*$D26,IF($E26="Non-RPP kWh",VLOOKUP(L$4,'[1]4. Billing Determinants'!$B$19:$R$41,6,0)/'[1]4. Billing Determinants'!$G$41*$D26,IF($E26="Distribution Rev.",VLOOKUP(L$4,'[1]4. Billing Determinants'!$B$19:$R$41,8,0)/'[1]4. Billing Determinants'!$I$41*$D26, VLOOKUP(L$4,'[1]4. Billing Determinants'!$B$19:$R$41,3,0)/'[1]4. Billing Determinants'!$D$41*$D26))))),0)</f>
        <v>0</v>
      </c>
      <c r="M26" s="205">
        <f>IFERROR(IF(M$4="",0,IF($E26="kWh",VLOOKUP(M$4,'[1]4. Billing Determinants'!$B$19:$R$41,4,0)/'[1]4. Billing Determinants'!$E$41*$D26,IF($E26="kW",VLOOKUP(M$4,'[1]4. Billing Determinants'!$B$19:$R$41,5,0)/'[1]4. Billing Determinants'!$F$41*$D26,IF($E26="Non-RPP kWh",VLOOKUP(M$4,'[1]4. Billing Determinants'!$B$19:$R$41,6,0)/'[1]4. Billing Determinants'!$G$41*$D26,IF($E26="Distribution Rev.",VLOOKUP(M$4,'[1]4. Billing Determinants'!$B$19:$R$41,8,0)/'[1]4. Billing Determinants'!$I$41*$D26, VLOOKUP(M$4,'[1]4. Billing Determinants'!$B$19:$R$41,3,0)/'[1]4. Billing Determinants'!$D$41*$D26))))),0)</f>
        <v>0</v>
      </c>
      <c r="N26" s="205">
        <f>IFERROR(IF(N$4="",0,IF($E26="kWh",VLOOKUP(N$4,'[1]4. Billing Determinants'!$B$19:$R$41,4,0)/'[1]4. Billing Determinants'!$E$41*$D26,IF($E26="kW",VLOOKUP(N$4,'[1]4. Billing Determinants'!$B$19:$R$41,5,0)/'[1]4. Billing Determinants'!$F$41*$D26,IF($E26="Non-RPP kWh",VLOOKUP(N$4,'[1]4. Billing Determinants'!$B$19:$R$41,6,0)/'[1]4. Billing Determinants'!$G$41*$D26,IF($E26="Distribution Rev.",VLOOKUP(N$4,'[1]4. Billing Determinants'!$B$19:$R$41,8,0)/'[1]4. Billing Determinants'!$I$41*$D26, VLOOKUP(N$4,'[1]4. Billing Determinants'!$B$19:$R$41,3,0)/'[1]4. Billing Determinants'!$D$41*$D26))))),0)</f>
        <v>0</v>
      </c>
      <c r="O26" s="205">
        <f>IFERROR(IF(O$4="",0,IF($E26="kWh",VLOOKUP(O$4,'[1]4. Billing Determinants'!$B$19:$R$41,4,0)/'[1]4. Billing Determinants'!$E$41*$D26,IF($E26="kW",VLOOKUP(O$4,'[1]4. Billing Determinants'!$B$19:$R$41,5,0)/'[1]4. Billing Determinants'!$F$41*$D26,IF($E26="Non-RPP kWh",VLOOKUP(O$4,'[1]4. Billing Determinants'!$B$19:$R$41,6,0)/'[1]4. Billing Determinants'!$G$41*$D26,IF($E26="Distribution Rev.",VLOOKUP(O$4,'[1]4. Billing Determinants'!$B$19:$R$41,8,0)/'[1]4. Billing Determinants'!$I$41*$D26, VLOOKUP(O$4,'[1]4. Billing Determinants'!$B$19:$R$41,3,0)/'[1]4. Billing Determinants'!$D$41*$D26))))),0)</f>
        <v>0</v>
      </c>
      <c r="P26" s="205">
        <f>IFERROR(IF(P$4="",0,IF($E26="kWh",VLOOKUP(P$4,'[1]4. Billing Determinants'!$B$19:$R$41,4,0)/'[1]4. Billing Determinants'!$E$41*$D26,IF($E26="kW",VLOOKUP(P$4,'[1]4. Billing Determinants'!$B$19:$R$41,5,0)/'[1]4. Billing Determinants'!$F$41*$D26,IF($E26="Non-RPP kWh",VLOOKUP(P$4,'[1]4. Billing Determinants'!$B$19:$R$41,6,0)/'[1]4. Billing Determinants'!$G$41*$D26,IF($E26="Distribution Rev.",VLOOKUP(P$4,'[1]4. Billing Determinants'!$B$19:$R$41,8,0)/'[1]4. Billing Determinants'!$I$41*$D26, VLOOKUP(P$4,'[1]4. Billing Determinants'!$B$19:$R$41,3,0)/'[1]4. Billing Determinants'!$D$41*$D26))))),0)</f>
        <v>0</v>
      </c>
      <c r="Q26" s="205">
        <f>IFERROR(IF(Q$4="",0,IF($E26="kWh",VLOOKUP(Q$4,'[1]4. Billing Determinants'!$B$19:$R$41,4,0)/'[1]4. Billing Determinants'!$E$41*$D26,IF($E26="kW",VLOOKUP(Q$4,'[1]4. Billing Determinants'!$B$19:$R$41,5,0)/'[1]4. Billing Determinants'!$F$41*$D26,IF($E26="Non-RPP kWh",VLOOKUP(Q$4,'[1]4. Billing Determinants'!$B$19:$R$41,6,0)/'[1]4. Billing Determinants'!$G$41*$D26,IF($E26="Distribution Rev.",VLOOKUP(Q$4,'[1]4. Billing Determinants'!$B$19:$R$41,8,0)/'[1]4. Billing Determinants'!$I$41*$D26, VLOOKUP(Q$4,'[1]4. Billing Determinants'!$B$19:$R$41,3,0)/'[1]4. Billing Determinants'!$D$41*$D26))))),0)</f>
        <v>0</v>
      </c>
      <c r="R26" s="205">
        <f>IFERROR(IF(R$4="",0,IF($E26="kWh",VLOOKUP(R$4,'[1]4. Billing Determinants'!$B$19:$R$41,4,0)/'[1]4. Billing Determinants'!$E$41*$D26,IF($E26="kW",VLOOKUP(R$4,'[1]4. Billing Determinants'!$B$19:$R$41,5,0)/'[1]4. Billing Determinants'!$F$41*$D26,IF($E26="Non-RPP kWh",VLOOKUP(R$4,'[1]4. Billing Determinants'!$B$19:$R$41,6,0)/'[1]4. Billing Determinants'!$G$41*$D26,IF($E26="Distribution Rev.",VLOOKUP(R$4,'[1]4. Billing Determinants'!$B$19:$R$41,8,0)/'[1]4. Billing Determinants'!$I$41*$D26, VLOOKUP(R$4,'[1]4. Billing Determinants'!$B$19:$R$41,3,0)/'[1]4. Billing Determinants'!$D$41*$D26))))),0)</f>
        <v>0</v>
      </c>
      <c r="S26" s="205">
        <f>IFERROR(IF(S$4="",0,IF($E26="kWh",VLOOKUP(S$4,'[1]4. Billing Determinants'!$B$19:$R$41,4,0)/'[1]4. Billing Determinants'!$E$41*$D26,IF($E26="kW",VLOOKUP(S$4,'[1]4. Billing Determinants'!$B$19:$R$41,5,0)/'[1]4. Billing Determinants'!$F$41*$D26,IF($E26="Non-RPP kWh",VLOOKUP(S$4,'[1]4. Billing Determinants'!$B$19:$R$41,6,0)/'[1]4. Billing Determinants'!$G$41*$D26,IF($E26="Distribution Rev.",VLOOKUP(S$4,'[1]4. Billing Determinants'!$B$19:$R$41,8,0)/'[1]4. Billing Determinants'!$I$41*$D26, VLOOKUP(S$4,'[1]4. Billing Determinants'!$B$19:$R$41,3,0)/'[1]4. Billing Determinants'!$D$41*$D26))))),0)</f>
        <v>0</v>
      </c>
      <c r="T26" s="205">
        <f>IFERROR(IF(T$4="",0,IF($E26="kWh",VLOOKUP(T$4,'[1]4. Billing Determinants'!$B$19:$R$41,4,0)/'[1]4. Billing Determinants'!$E$41*$D26,IF($E26="kW",VLOOKUP(T$4,'[1]4. Billing Determinants'!$B$19:$R$41,5,0)/'[1]4. Billing Determinants'!$F$41*$D26,IF($E26="Non-RPP kWh",VLOOKUP(T$4,'[1]4. Billing Determinants'!$B$19:$R$41,6,0)/'[1]4. Billing Determinants'!$G$41*$D26,IF($E26="Distribution Rev.",VLOOKUP(T$4,'[1]4. Billing Determinants'!$B$19:$R$41,8,0)/'[1]4. Billing Determinants'!$I$41*$D26, VLOOKUP(T$4,'[1]4. Billing Determinants'!$B$19:$R$41,3,0)/'[1]4. Billing Determinants'!$D$41*$D26))))),0)</f>
        <v>0</v>
      </c>
      <c r="U26" s="205">
        <f>IFERROR(IF(U$4="",0,IF($E26="kWh",VLOOKUP(U$4,'[1]4. Billing Determinants'!$B$19:$R$41,4,0)/'[1]4. Billing Determinants'!$E$41*$D26,IF($E26="kW",VLOOKUP(U$4,'[1]4. Billing Determinants'!$B$19:$R$41,5,0)/'[1]4. Billing Determinants'!$F$41*$D26,IF($E26="Non-RPP kWh",VLOOKUP(U$4,'[1]4. Billing Determinants'!$B$19:$R$41,6,0)/'[1]4. Billing Determinants'!$G$41*$D26,IF($E26="Distribution Rev.",VLOOKUP(U$4,'[1]4. Billing Determinants'!$B$19:$R$41,8,0)/'[1]4. Billing Determinants'!$I$41*$D26, VLOOKUP(U$4,'[1]4. Billing Determinants'!$B$19:$R$41,3,0)/'[1]4. Billing Determinants'!$D$41*$D26))))),0)</f>
        <v>0</v>
      </c>
      <c r="V26" s="205">
        <f>IFERROR(IF(V$4="",0,IF($E26="kWh",VLOOKUP(V$4,'[1]4. Billing Determinants'!$B$19:$R$41,4,0)/'[1]4. Billing Determinants'!$E$41*$D26,IF($E26="kW",VLOOKUP(V$4,'[1]4. Billing Determinants'!$B$19:$R$41,5,0)/'[1]4. Billing Determinants'!$F$41*$D26,IF($E26="Non-RPP kWh",VLOOKUP(V$4,'[1]4. Billing Determinants'!$B$19:$R$41,6,0)/'[1]4. Billing Determinants'!$G$41*$D26,IF($E26="Distribution Rev.",VLOOKUP(V$4,'[1]4. Billing Determinants'!$B$19:$R$41,8,0)/'[1]4. Billing Determinants'!$I$41*$D26, VLOOKUP(V$4,'[1]4. Billing Determinants'!$B$19:$R$41,3,0)/'[1]4. Billing Determinants'!$D$41*$D26))))),0)</f>
        <v>0</v>
      </c>
      <c r="W26" s="205">
        <f>IFERROR(IF(W$4="",0,IF($E26="kWh",VLOOKUP(W$4,'[1]4. Billing Determinants'!$B$19:$R$41,4,0)/'[1]4. Billing Determinants'!$E$41*$D26,IF($E26="kW",VLOOKUP(W$4,'[1]4. Billing Determinants'!$B$19:$R$41,5,0)/'[1]4. Billing Determinants'!$F$41*$D26,IF($E26="Non-RPP kWh",VLOOKUP(W$4,'[1]4. Billing Determinants'!$B$19:$R$41,6,0)/'[1]4. Billing Determinants'!$G$41*$D26,IF($E26="Distribution Rev.",VLOOKUP(W$4,'[1]4. Billing Determinants'!$B$19:$R$41,8,0)/'[1]4. Billing Determinants'!$I$41*$D26, VLOOKUP(W$4,'[1]4. Billing Determinants'!$B$19:$R$41,3,0)/'[1]4. Billing Determinants'!$D$41*$D26))))),0)</f>
        <v>0</v>
      </c>
      <c r="X26" s="205">
        <f>IFERROR(IF(X$4="",0,IF($E26="kWh",VLOOKUP(X$4,'[1]4. Billing Determinants'!$B$19:$R$41,4,0)/'[1]4. Billing Determinants'!$E$41*$D26,IF($E26="kW",VLOOKUP(X$4,'[1]4. Billing Determinants'!$B$19:$R$41,5,0)/'[1]4. Billing Determinants'!$F$41*$D26,IF($E26="Non-RPP kWh",VLOOKUP(X$4,'[1]4. Billing Determinants'!$B$19:$R$41,6,0)/'[1]4. Billing Determinants'!$G$41*$D26,IF($E26="Distribution Rev.",VLOOKUP(X$4,'[1]4. Billing Determinants'!$B$19:$R$41,8,0)/'[1]4. Billing Determinants'!$I$41*$D26, VLOOKUP(X$4,'[1]4. Billing Determinants'!$B$19:$R$41,3,0)/'[1]4. Billing Determinants'!$D$41*$D26))))),0)</f>
        <v>0</v>
      </c>
      <c r="Y26" s="205">
        <f>IFERROR(IF(Y$4="",0,IF($E26="kWh",VLOOKUP(Y$4,'[1]4. Billing Determinants'!$B$19:$R$41,4,0)/'[1]4. Billing Determinants'!$E$41*$D26,IF($E26="kW",VLOOKUP(Y$4,'[1]4. Billing Determinants'!$B$19:$R$41,5,0)/'[1]4. Billing Determinants'!$F$41*$D26,IF($E26="Non-RPP kWh",VLOOKUP(Y$4,'[1]4. Billing Determinants'!$B$19:$R$41,6,0)/'[1]4. Billing Determinants'!$G$41*$D26,IF($E26="Distribution Rev.",VLOOKUP(Y$4,'[1]4. Billing Determinants'!$B$19:$R$41,8,0)/'[1]4. Billing Determinants'!$I$41*$D26, VLOOKUP(Y$4,'[1]4. Billing Determinants'!$B$19:$R$41,3,0)/'[1]4. Billing Determinants'!$D$41*$D26))))),0)</f>
        <v>0</v>
      </c>
    </row>
    <row r="27" spans="1:25" x14ac:dyDescent="0.25">
      <c r="B27" s="223">
        <f>IF('[1]2b. Continuity Schedule'!C53="","",'[1]2b. Continuity Schedule'!C53)</f>
        <v>0</v>
      </c>
      <c r="C27" s="215">
        <v>1508</v>
      </c>
      <c r="D27" s="205"/>
      <c r="E27" s="206" t="s">
        <v>285</v>
      </c>
      <c r="F27" s="205">
        <f>IFERROR(IF(F$4="",0,IF($E27="kWh",VLOOKUP(F$4,'[1]4. Billing Determinants'!$B$19:$R$41,4,0)/'[1]4. Billing Determinants'!$E$41*$D27,IF($E27="kW",VLOOKUP(F$4,'[1]4. Billing Determinants'!$B$19:$R$41,5,0)/'[1]4. Billing Determinants'!$F$41*$D27,IF($E27="Non-RPP kWh",VLOOKUP(F$4,'[1]4. Billing Determinants'!$B$19:$R$41,6,0)/'[1]4. Billing Determinants'!$G$41*$D27,IF($E27="Distribution Rev.",VLOOKUP(F$4,'[1]4. Billing Determinants'!$B$19:$R$41,8,0)/'[1]4. Billing Determinants'!$I$41*$D27, VLOOKUP(F$4,'[1]4. Billing Determinants'!$B$19:$R$41,3,0)/'[1]4. Billing Determinants'!$D$41*$D27))))),0)</f>
        <v>0</v>
      </c>
      <c r="G27" s="205">
        <f>IFERROR(IF(G$4="",0,IF($E27="kWh",VLOOKUP(G$4,'[1]4. Billing Determinants'!$B$19:$R$41,4,0)/'[1]4. Billing Determinants'!$E$41*$D27,IF($E27="kW",VLOOKUP(G$4,'[1]4. Billing Determinants'!$B$19:$R$41,5,0)/'[1]4. Billing Determinants'!$F$41*$D27,IF($E27="Non-RPP kWh",VLOOKUP(G$4,'[1]4. Billing Determinants'!$B$19:$R$41,6,0)/'[1]4. Billing Determinants'!$G$41*$D27,IF($E27="Distribution Rev.",VLOOKUP(G$4,'[1]4. Billing Determinants'!$B$19:$R$41,8,0)/'[1]4. Billing Determinants'!$I$41*$D27, VLOOKUP(G$4,'[1]4. Billing Determinants'!$B$19:$R$41,3,0)/'[1]4. Billing Determinants'!$D$41*$D27))))),0)</f>
        <v>0</v>
      </c>
      <c r="H27" s="205">
        <f>IFERROR(IF(H$4="",0,IF($E27="kWh",VLOOKUP(H$4,'[1]4. Billing Determinants'!$B$19:$R$41,4,0)/'[1]4. Billing Determinants'!$E$41*$D27,IF($E27="kW",VLOOKUP(H$4,'[1]4. Billing Determinants'!$B$19:$R$41,5,0)/'[1]4. Billing Determinants'!$F$41*$D27,IF($E27="Non-RPP kWh",VLOOKUP(H$4,'[1]4. Billing Determinants'!$B$19:$R$41,6,0)/'[1]4. Billing Determinants'!$G$41*$D27,IF($E27="Distribution Rev.",VLOOKUP(H$4,'[1]4. Billing Determinants'!$B$19:$R$41,8,0)/'[1]4. Billing Determinants'!$I$41*$D27, VLOOKUP(H$4,'[1]4. Billing Determinants'!$B$19:$R$41,3,0)/'[1]4. Billing Determinants'!$D$41*$D27))))),0)</f>
        <v>0</v>
      </c>
      <c r="I27" s="205">
        <f>IFERROR(IF(I$4="",0,IF($E27="kWh",VLOOKUP(I$4,'[1]4. Billing Determinants'!$B$19:$R$41,4,0)/'[1]4. Billing Determinants'!$E$41*$D27,IF($E27="kW",VLOOKUP(I$4,'[1]4. Billing Determinants'!$B$19:$R$41,5,0)/'[1]4. Billing Determinants'!$F$41*$D27,IF($E27="Non-RPP kWh",VLOOKUP(I$4,'[1]4. Billing Determinants'!$B$19:$R$41,6,0)/'[1]4. Billing Determinants'!$G$41*$D27,IF($E27="Distribution Rev.",VLOOKUP(I$4,'[1]4. Billing Determinants'!$B$19:$R$41,8,0)/'[1]4. Billing Determinants'!$I$41*$D27, VLOOKUP(I$4,'[1]4. Billing Determinants'!$B$19:$R$41,3,0)/'[1]4. Billing Determinants'!$D$41*$D27))))),0)</f>
        <v>0</v>
      </c>
      <c r="J27" s="205">
        <f>IFERROR(IF(J$4="",0,IF($E27="kWh",VLOOKUP(J$4,'[1]4. Billing Determinants'!$B$19:$R$41,4,0)/'[1]4. Billing Determinants'!$E$41*$D27,IF($E27="kW",VLOOKUP(J$4,'[1]4. Billing Determinants'!$B$19:$R$41,5,0)/'[1]4. Billing Determinants'!$F$41*$D27,IF($E27="Non-RPP kWh",VLOOKUP(J$4,'[1]4. Billing Determinants'!$B$19:$R$41,6,0)/'[1]4. Billing Determinants'!$G$41*$D27,IF($E27="Distribution Rev.",VLOOKUP(J$4,'[1]4. Billing Determinants'!$B$19:$R$41,8,0)/'[1]4. Billing Determinants'!$I$41*$D27, VLOOKUP(J$4,'[1]4. Billing Determinants'!$B$19:$R$41,3,0)/'[1]4. Billing Determinants'!$D$41*$D27))))),0)</f>
        <v>0</v>
      </c>
      <c r="K27" s="205">
        <f>IFERROR(IF(K$4="",0,IF($E27="kWh",VLOOKUP(K$4,'[1]4. Billing Determinants'!$B$19:$R$41,4,0)/'[1]4. Billing Determinants'!$E$41*$D27,IF($E27="kW",VLOOKUP(K$4,'[1]4. Billing Determinants'!$B$19:$R$41,5,0)/'[1]4. Billing Determinants'!$F$41*$D27,IF($E27="Non-RPP kWh",VLOOKUP(K$4,'[1]4. Billing Determinants'!$B$19:$R$41,6,0)/'[1]4. Billing Determinants'!$G$41*$D27,IF($E27="Distribution Rev.",VLOOKUP(K$4,'[1]4. Billing Determinants'!$B$19:$R$41,8,0)/'[1]4. Billing Determinants'!$I$41*$D27, VLOOKUP(K$4,'[1]4. Billing Determinants'!$B$19:$R$41,3,0)/'[1]4. Billing Determinants'!$D$41*$D27))))),0)</f>
        <v>0</v>
      </c>
      <c r="L27" s="205">
        <f>IFERROR(IF(L$4="",0,IF($E27="kWh",VLOOKUP(L$4,'[1]4. Billing Determinants'!$B$19:$R$41,4,0)/'[1]4. Billing Determinants'!$E$41*$D27,IF($E27="kW",VLOOKUP(L$4,'[1]4. Billing Determinants'!$B$19:$R$41,5,0)/'[1]4. Billing Determinants'!$F$41*$D27,IF($E27="Non-RPP kWh",VLOOKUP(L$4,'[1]4. Billing Determinants'!$B$19:$R$41,6,0)/'[1]4. Billing Determinants'!$G$41*$D27,IF($E27="Distribution Rev.",VLOOKUP(L$4,'[1]4. Billing Determinants'!$B$19:$R$41,8,0)/'[1]4. Billing Determinants'!$I$41*$D27, VLOOKUP(L$4,'[1]4. Billing Determinants'!$B$19:$R$41,3,0)/'[1]4. Billing Determinants'!$D$41*$D27))))),0)</f>
        <v>0</v>
      </c>
      <c r="M27" s="205">
        <f>IFERROR(IF(M$4="",0,IF($E27="kWh",VLOOKUP(M$4,'[1]4. Billing Determinants'!$B$19:$R$41,4,0)/'[1]4. Billing Determinants'!$E$41*$D27,IF($E27="kW",VLOOKUP(M$4,'[1]4. Billing Determinants'!$B$19:$R$41,5,0)/'[1]4. Billing Determinants'!$F$41*$D27,IF($E27="Non-RPP kWh",VLOOKUP(M$4,'[1]4. Billing Determinants'!$B$19:$R$41,6,0)/'[1]4. Billing Determinants'!$G$41*$D27,IF($E27="Distribution Rev.",VLOOKUP(M$4,'[1]4. Billing Determinants'!$B$19:$R$41,8,0)/'[1]4. Billing Determinants'!$I$41*$D27, VLOOKUP(M$4,'[1]4. Billing Determinants'!$B$19:$R$41,3,0)/'[1]4. Billing Determinants'!$D$41*$D27))))),0)</f>
        <v>0</v>
      </c>
      <c r="N27" s="205">
        <f>IFERROR(IF(N$4="",0,IF($E27="kWh",VLOOKUP(N$4,'[1]4. Billing Determinants'!$B$19:$R$41,4,0)/'[1]4. Billing Determinants'!$E$41*$D27,IF($E27="kW",VLOOKUP(N$4,'[1]4. Billing Determinants'!$B$19:$R$41,5,0)/'[1]4. Billing Determinants'!$F$41*$D27,IF($E27="Non-RPP kWh",VLOOKUP(N$4,'[1]4. Billing Determinants'!$B$19:$R$41,6,0)/'[1]4. Billing Determinants'!$G$41*$D27,IF($E27="Distribution Rev.",VLOOKUP(N$4,'[1]4. Billing Determinants'!$B$19:$R$41,8,0)/'[1]4. Billing Determinants'!$I$41*$D27, VLOOKUP(N$4,'[1]4. Billing Determinants'!$B$19:$R$41,3,0)/'[1]4. Billing Determinants'!$D$41*$D27))))),0)</f>
        <v>0</v>
      </c>
      <c r="O27" s="205">
        <f>IFERROR(IF(O$4="",0,IF($E27="kWh",VLOOKUP(O$4,'[1]4. Billing Determinants'!$B$19:$R$41,4,0)/'[1]4. Billing Determinants'!$E$41*$D27,IF($E27="kW",VLOOKUP(O$4,'[1]4. Billing Determinants'!$B$19:$R$41,5,0)/'[1]4. Billing Determinants'!$F$41*$D27,IF($E27="Non-RPP kWh",VLOOKUP(O$4,'[1]4. Billing Determinants'!$B$19:$R$41,6,0)/'[1]4. Billing Determinants'!$G$41*$D27,IF($E27="Distribution Rev.",VLOOKUP(O$4,'[1]4. Billing Determinants'!$B$19:$R$41,8,0)/'[1]4. Billing Determinants'!$I$41*$D27, VLOOKUP(O$4,'[1]4. Billing Determinants'!$B$19:$R$41,3,0)/'[1]4. Billing Determinants'!$D$41*$D27))))),0)</f>
        <v>0</v>
      </c>
      <c r="P27" s="205">
        <f>IFERROR(IF(P$4="",0,IF($E27="kWh",VLOOKUP(P$4,'[1]4. Billing Determinants'!$B$19:$R$41,4,0)/'[1]4. Billing Determinants'!$E$41*$D27,IF($E27="kW",VLOOKUP(P$4,'[1]4. Billing Determinants'!$B$19:$R$41,5,0)/'[1]4. Billing Determinants'!$F$41*$D27,IF($E27="Non-RPP kWh",VLOOKUP(P$4,'[1]4. Billing Determinants'!$B$19:$R$41,6,0)/'[1]4. Billing Determinants'!$G$41*$D27,IF($E27="Distribution Rev.",VLOOKUP(P$4,'[1]4. Billing Determinants'!$B$19:$R$41,8,0)/'[1]4. Billing Determinants'!$I$41*$D27, VLOOKUP(P$4,'[1]4. Billing Determinants'!$B$19:$R$41,3,0)/'[1]4. Billing Determinants'!$D$41*$D27))))),0)</f>
        <v>0</v>
      </c>
      <c r="Q27" s="205">
        <f>IFERROR(IF(Q$4="",0,IF($E27="kWh",VLOOKUP(Q$4,'[1]4. Billing Determinants'!$B$19:$R$41,4,0)/'[1]4. Billing Determinants'!$E$41*$D27,IF($E27="kW",VLOOKUP(Q$4,'[1]4. Billing Determinants'!$B$19:$R$41,5,0)/'[1]4. Billing Determinants'!$F$41*$D27,IF($E27="Non-RPP kWh",VLOOKUP(Q$4,'[1]4. Billing Determinants'!$B$19:$R$41,6,0)/'[1]4. Billing Determinants'!$G$41*$D27,IF($E27="Distribution Rev.",VLOOKUP(Q$4,'[1]4. Billing Determinants'!$B$19:$R$41,8,0)/'[1]4. Billing Determinants'!$I$41*$D27, VLOOKUP(Q$4,'[1]4. Billing Determinants'!$B$19:$R$41,3,0)/'[1]4. Billing Determinants'!$D$41*$D27))))),0)</f>
        <v>0</v>
      </c>
      <c r="R27" s="205">
        <f>IFERROR(IF(R$4="",0,IF($E27="kWh",VLOOKUP(R$4,'[1]4. Billing Determinants'!$B$19:$R$41,4,0)/'[1]4. Billing Determinants'!$E$41*$D27,IF($E27="kW",VLOOKUP(R$4,'[1]4. Billing Determinants'!$B$19:$R$41,5,0)/'[1]4. Billing Determinants'!$F$41*$D27,IF($E27="Non-RPP kWh",VLOOKUP(R$4,'[1]4. Billing Determinants'!$B$19:$R$41,6,0)/'[1]4. Billing Determinants'!$G$41*$D27,IF($E27="Distribution Rev.",VLOOKUP(R$4,'[1]4. Billing Determinants'!$B$19:$R$41,8,0)/'[1]4. Billing Determinants'!$I$41*$D27, VLOOKUP(R$4,'[1]4. Billing Determinants'!$B$19:$R$41,3,0)/'[1]4. Billing Determinants'!$D$41*$D27))))),0)</f>
        <v>0</v>
      </c>
      <c r="S27" s="205">
        <f>IFERROR(IF(S$4="",0,IF($E27="kWh",VLOOKUP(S$4,'[1]4. Billing Determinants'!$B$19:$R$41,4,0)/'[1]4. Billing Determinants'!$E$41*$D27,IF($E27="kW",VLOOKUP(S$4,'[1]4. Billing Determinants'!$B$19:$R$41,5,0)/'[1]4. Billing Determinants'!$F$41*$D27,IF($E27="Non-RPP kWh",VLOOKUP(S$4,'[1]4. Billing Determinants'!$B$19:$R$41,6,0)/'[1]4. Billing Determinants'!$G$41*$D27,IF($E27="Distribution Rev.",VLOOKUP(S$4,'[1]4. Billing Determinants'!$B$19:$R$41,8,0)/'[1]4. Billing Determinants'!$I$41*$D27, VLOOKUP(S$4,'[1]4. Billing Determinants'!$B$19:$R$41,3,0)/'[1]4. Billing Determinants'!$D$41*$D27))))),0)</f>
        <v>0</v>
      </c>
      <c r="T27" s="205">
        <f>IFERROR(IF(T$4="",0,IF($E27="kWh",VLOOKUP(T$4,'[1]4. Billing Determinants'!$B$19:$R$41,4,0)/'[1]4. Billing Determinants'!$E$41*$D27,IF($E27="kW",VLOOKUP(T$4,'[1]4. Billing Determinants'!$B$19:$R$41,5,0)/'[1]4. Billing Determinants'!$F$41*$D27,IF($E27="Non-RPP kWh",VLOOKUP(T$4,'[1]4. Billing Determinants'!$B$19:$R$41,6,0)/'[1]4. Billing Determinants'!$G$41*$D27,IF($E27="Distribution Rev.",VLOOKUP(T$4,'[1]4. Billing Determinants'!$B$19:$R$41,8,0)/'[1]4. Billing Determinants'!$I$41*$D27, VLOOKUP(T$4,'[1]4. Billing Determinants'!$B$19:$R$41,3,0)/'[1]4. Billing Determinants'!$D$41*$D27))))),0)</f>
        <v>0</v>
      </c>
      <c r="U27" s="205">
        <f>IFERROR(IF(U$4="",0,IF($E27="kWh",VLOOKUP(U$4,'[1]4. Billing Determinants'!$B$19:$R$41,4,0)/'[1]4. Billing Determinants'!$E$41*$D27,IF($E27="kW",VLOOKUP(U$4,'[1]4. Billing Determinants'!$B$19:$R$41,5,0)/'[1]4. Billing Determinants'!$F$41*$D27,IF($E27="Non-RPP kWh",VLOOKUP(U$4,'[1]4. Billing Determinants'!$B$19:$R$41,6,0)/'[1]4. Billing Determinants'!$G$41*$D27,IF($E27="Distribution Rev.",VLOOKUP(U$4,'[1]4. Billing Determinants'!$B$19:$R$41,8,0)/'[1]4. Billing Determinants'!$I$41*$D27, VLOOKUP(U$4,'[1]4. Billing Determinants'!$B$19:$R$41,3,0)/'[1]4. Billing Determinants'!$D$41*$D27))))),0)</f>
        <v>0</v>
      </c>
      <c r="V27" s="205">
        <f>IFERROR(IF(V$4="",0,IF($E27="kWh",VLOOKUP(V$4,'[1]4. Billing Determinants'!$B$19:$R$41,4,0)/'[1]4. Billing Determinants'!$E$41*$D27,IF($E27="kW",VLOOKUP(V$4,'[1]4. Billing Determinants'!$B$19:$R$41,5,0)/'[1]4. Billing Determinants'!$F$41*$D27,IF($E27="Non-RPP kWh",VLOOKUP(V$4,'[1]4. Billing Determinants'!$B$19:$R$41,6,0)/'[1]4. Billing Determinants'!$G$41*$D27,IF($E27="Distribution Rev.",VLOOKUP(V$4,'[1]4. Billing Determinants'!$B$19:$R$41,8,0)/'[1]4. Billing Determinants'!$I$41*$D27, VLOOKUP(V$4,'[1]4. Billing Determinants'!$B$19:$R$41,3,0)/'[1]4. Billing Determinants'!$D$41*$D27))))),0)</f>
        <v>0</v>
      </c>
      <c r="W27" s="205">
        <f>IFERROR(IF(W$4="",0,IF($E27="kWh",VLOOKUP(W$4,'[1]4. Billing Determinants'!$B$19:$R$41,4,0)/'[1]4. Billing Determinants'!$E$41*$D27,IF($E27="kW",VLOOKUP(W$4,'[1]4. Billing Determinants'!$B$19:$R$41,5,0)/'[1]4. Billing Determinants'!$F$41*$D27,IF($E27="Non-RPP kWh",VLOOKUP(W$4,'[1]4. Billing Determinants'!$B$19:$R$41,6,0)/'[1]4. Billing Determinants'!$G$41*$D27,IF($E27="Distribution Rev.",VLOOKUP(W$4,'[1]4. Billing Determinants'!$B$19:$R$41,8,0)/'[1]4. Billing Determinants'!$I$41*$D27, VLOOKUP(W$4,'[1]4. Billing Determinants'!$B$19:$R$41,3,0)/'[1]4. Billing Determinants'!$D$41*$D27))))),0)</f>
        <v>0</v>
      </c>
      <c r="X27" s="205">
        <f>IFERROR(IF(X$4="",0,IF($E27="kWh",VLOOKUP(X$4,'[1]4. Billing Determinants'!$B$19:$R$41,4,0)/'[1]4. Billing Determinants'!$E$41*$D27,IF($E27="kW",VLOOKUP(X$4,'[1]4. Billing Determinants'!$B$19:$R$41,5,0)/'[1]4. Billing Determinants'!$F$41*$D27,IF($E27="Non-RPP kWh",VLOOKUP(X$4,'[1]4. Billing Determinants'!$B$19:$R$41,6,0)/'[1]4. Billing Determinants'!$G$41*$D27,IF($E27="Distribution Rev.",VLOOKUP(X$4,'[1]4. Billing Determinants'!$B$19:$R$41,8,0)/'[1]4. Billing Determinants'!$I$41*$D27, VLOOKUP(X$4,'[1]4. Billing Determinants'!$B$19:$R$41,3,0)/'[1]4. Billing Determinants'!$D$41*$D27))))),0)</f>
        <v>0</v>
      </c>
      <c r="Y27" s="205">
        <f>IFERROR(IF(Y$4="",0,IF($E27="kWh",VLOOKUP(Y$4,'[1]4. Billing Determinants'!$B$19:$R$41,4,0)/'[1]4. Billing Determinants'!$E$41*$D27,IF($E27="kW",VLOOKUP(Y$4,'[1]4. Billing Determinants'!$B$19:$R$41,5,0)/'[1]4. Billing Determinants'!$F$41*$D27,IF($E27="Non-RPP kWh",VLOOKUP(Y$4,'[1]4. Billing Determinants'!$B$19:$R$41,6,0)/'[1]4. Billing Determinants'!$G$41*$D27,IF($E27="Distribution Rev.",VLOOKUP(Y$4,'[1]4. Billing Determinants'!$B$19:$R$41,8,0)/'[1]4. Billing Determinants'!$I$41*$D27, VLOOKUP(Y$4,'[1]4. Billing Determinants'!$B$19:$R$41,3,0)/'[1]4. Billing Determinants'!$D$41*$D27))))),0)</f>
        <v>0</v>
      </c>
    </row>
    <row r="28" spans="1:25" x14ac:dyDescent="0.25">
      <c r="B28" s="223">
        <f>IF('[1]2b. Continuity Schedule'!C54="","",'[1]2b. Continuity Schedule'!C54)</f>
        <v>0</v>
      </c>
      <c r="C28" s="215">
        <v>1508</v>
      </c>
      <c r="D28" s="205"/>
      <c r="E28" s="206" t="s">
        <v>285</v>
      </c>
      <c r="F28" s="205">
        <f>IFERROR(IF(F$4="",0,IF($E28="kWh",VLOOKUP(F$4,'[1]4. Billing Determinants'!$B$19:$R$41,4,0)/'[1]4. Billing Determinants'!$E$41*$D28,IF($E28="kW",VLOOKUP(F$4,'[1]4. Billing Determinants'!$B$19:$R$41,5,0)/'[1]4. Billing Determinants'!$F$41*$D28,IF($E28="Non-RPP kWh",VLOOKUP(F$4,'[1]4. Billing Determinants'!$B$19:$R$41,6,0)/'[1]4. Billing Determinants'!$G$41*$D28,IF($E28="Distribution Rev.",VLOOKUP(F$4,'[1]4. Billing Determinants'!$B$19:$R$41,8,0)/'[1]4. Billing Determinants'!$I$41*$D28, VLOOKUP(F$4,'[1]4. Billing Determinants'!$B$19:$R$41,3,0)/'[1]4. Billing Determinants'!$D$41*$D28))))),0)</f>
        <v>0</v>
      </c>
      <c r="G28" s="205">
        <f>IFERROR(IF(G$4="",0,IF($E28="kWh",VLOOKUP(G$4,'[1]4. Billing Determinants'!$B$19:$R$41,4,0)/'[1]4. Billing Determinants'!$E$41*$D28,IF($E28="kW",VLOOKUP(G$4,'[1]4. Billing Determinants'!$B$19:$R$41,5,0)/'[1]4. Billing Determinants'!$F$41*$D28,IF($E28="Non-RPP kWh",VLOOKUP(G$4,'[1]4. Billing Determinants'!$B$19:$R$41,6,0)/'[1]4. Billing Determinants'!$G$41*$D28,IF($E28="Distribution Rev.",VLOOKUP(G$4,'[1]4. Billing Determinants'!$B$19:$R$41,8,0)/'[1]4. Billing Determinants'!$I$41*$D28, VLOOKUP(G$4,'[1]4. Billing Determinants'!$B$19:$R$41,3,0)/'[1]4. Billing Determinants'!$D$41*$D28))))),0)</f>
        <v>0</v>
      </c>
      <c r="H28" s="205">
        <f>IFERROR(IF(H$4="",0,IF($E28="kWh",VLOOKUP(H$4,'[1]4. Billing Determinants'!$B$19:$R$41,4,0)/'[1]4. Billing Determinants'!$E$41*$D28,IF($E28="kW",VLOOKUP(H$4,'[1]4. Billing Determinants'!$B$19:$R$41,5,0)/'[1]4. Billing Determinants'!$F$41*$D28,IF($E28="Non-RPP kWh",VLOOKUP(H$4,'[1]4. Billing Determinants'!$B$19:$R$41,6,0)/'[1]4. Billing Determinants'!$G$41*$D28,IF($E28="Distribution Rev.",VLOOKUP(H$4,'[1]4. Billing Determinants'!$B$19:$R$41,8,0)/'[1]4. Billing Determinants'!$I$41*$D28, VLOOKUP(H$4,'[1]4. Billing Determinants'!$B$19:$R$41,3,0)/'[1]4. Billing Determinants'!$D$41*$D28))))),0)</f>
        <v>0</v>
      </c>
      <c r="I28" s="205">
        <f>IFERROR(IF(I$4="",0,IF($E28="kWh",VLOOKUP(I$4,'[1]4. Billing Determinants'!$B$19:$R$41,4,0)/'[1]4. Billing Determinants'!$E$41*$D28,IF($E28="kW",VLOOKUP(I$4,'[1]4. Billing Determinants'!$B$19:$R$41,5,0)/'[1]4. Billing Determinants'!$F$41*$D28,IF($E28="Non-RPP kWh",VLOOKUP(I$4,'[1]4. Billing Determinants'!$B$19:$R$41,6,0)/'[1]4. Billing Determinants'!$G$41*$D28,IF($E28="Distribution Rev.",VLOOKUP(I$4,'[1]4. Billing Determinants'!$B$19:$R$41,8,0)/'[1]4. Billing Determinants'!$I$41*$D28, VLOOKUP(I$4,'[1]4. Billing Determinants'!$B$19:$R$41,3,0)/'[1]4. Billing Determinants'!$D$41*$D28))))),0)</f>
        <v>0</v>
      </c>
      <c r="J28" s="205">
        <f>IFERROR(IF(J$4="",0,IF($E28="kWh",VLOOKUP(J$4,'[1]4. Billing Determinants'!$B$19:$R$41,4,0)/'[1]4. Billing Determinants'!$E$41*$D28,IF($E28="kW",VLOOKUP(J$4,'[1]4. Billing Determinants'!$B$19:$R$41,5,0)/'[1]4. Billing Determinants'!$F$41*$D28,IF($E28="Non-RPP kWh",VLOOKUP(J$4,'[1]4. Billing Determinants'!$B$19:$R$41,6,0)/'[1]4. Billing Determinants'!$G$41*$D28,IF($E28="Distribution Rev.",VLOOKUP(J$4,'[1]4. Billing Determinants'!$B$19:$R$41,8,0)/'[1]4. Billing Determinants'!$I$41*$D28, VLOOKUP(J$4,'[1]4. Billing Determinants'!$B$19:$R$41,3,0)/'[1]4. Billing Determinants'!$D$41*$D28))))),0)</f>
        <v>0</v>
      </c>
      <c r="K28" s="205">
        <f>IFERROR(IF(K$4="",0,IF($E28="kWh",VLOOKUP(K$4,'[1]4. Billing Determinants'!$B$19:$R$41,4,0)/'[1]4. Billing Determinants'!$E$41*$D28,IF($E28="kW",VLOOKUP(K$4,'[1]4. Billing Determinants'!$B$19:$R$41,5,0)/'[1]4. Billing Determinants'!$F$41*$D28,IF($E28="Non-RPP kWh",VLOOKUP(K$4,'[1]4. Billing Determinants'!$B$19:$R$41,6,0)/'[1]4. Billing Determinants'!$G$41*$D28,IF($E28="Distribution Rev.",VLOOKUP(K$4,'[1]4. Billing Determinants'!$B$19:$R$41,8,0)/'[1]4. Billing Determinants'!$I$41*$D28, VLOOKUP(K$4,'[1]4. Billing Determinants'!$B$19:$R$41,3,0)/'[1]4. Billing Determinants'!$D$41*$D28))))),0)</f>
        <v>0</v>
      </c>
      <c r="L28" s="205">
        <f>IFERROR(IF(L$4="",0,IF($E28="kWh",VLOOKUP(L$4,'[1]4. Billing Determinants'!$B$19:$R$41,4,0)/'[1]4. Billing Determinants'!$E$41*$D28,IF($E28="kW",VLOOKUP(L$4,'[1]4. Billing Determinants'!$B$19:$R$41,5,0)/'[1]4. Billing Determinants'!$F$41*$D28,IF($E28="Non-RPP kWh",VLOOKUP(L$4,'[1]4. Billing Determinants'!$B$19:$R$41,6,0)/'[1]4. Billing Determinants'!$G$41*$D28,IF($E28="Distribution Rev.",VLOOKUP(L$4,'[1]4. Billing Determinants'!$B$19:$R$41,8,0)/'[1]4. Billing Determinants'!$I$41*$D28, VLOOKUP(L$4,'[1]4. Billing Determinants'!$B$19:$R$41,3,0)/'[1]4. Billing Determinants'!$D$41*$D28))))),0)</f>
        <v>0</v>
      </c>
      <c r="M28" s="205">
        <f>IFERROR(IF(M$4="",0,IF($E28="kWh",VLOOKUP(M$4,'[1]4. Billing Determinants'!$B$19:$R$41,4,0)/'[1]4. Billing Determinants'!$E$41*$D28,IF($E28="kW",VLOOKUP(M$4,'[1]4. Billing Determinants'!$B$19:$R$41,5,0)/'[1]4. Billing Determinants'!$F$41*$D28,IF($E28="Non-RPP kWh",VLOOKUP(M$4,'[1]4. Billing Determinants'!$B$19:$R$41,6,0)/'[1]4. Billing Determinants'!$G$41*$D28,IF($E28="Distribution Rev.",VLOOKUP(M$4,'[1]4. Billing Determinants'!$B$19:$R$41,8,0)/'[1]4. Billing Determinants'!$I$41*$D28, VLOOKUP(M$4,'[1]4. Billing Determinants'!$B$19:$R$41,3,0)/'[1]4. Billing Determinants'!$D$41*$D28))))),0)</f>
        <v>0</v>
      </c>
      <c r="N28" s="205">
        <f>IFERROR(IF(N$4="",0,IF($E28="kWh",VLOOKUP(N$4,'[1]4. Billing Determinants'!$B$19:$R$41,4,0)/'[1]4. Billing Determinants'!$E$41*$D28,IF($E28="kW",VLOOKUP(N$4,'[1]4. Billing Determinants'!$B$19:$R$41,5,0)/'[1]4. Billing Determinants'!$F$41*$D28,IF($E28="Non-RPP kWh",VLOOKUP(N$4,'[1]4. Billing Determinants'!$B$19:$R$41,6,0)/'[1]4. Billing Determinants'!$G$41*$D28,IF($E28="Distribution Rev.",VLOOKUP(N$4,'[1]4. Billing Determinants'!$B$19:$R$41,8,0)/'[1]4. Billing Determinants'!$I$41*$D28, VLOOKUP(N$4,'[1]4. Billing Determinants'!$B$19:$R$41,3,0)/'[1]4. Billing Determinants'!$D$41*$D28))))),0)</f>
        <v>0</v>
      </c>
      <c r="O28" s="205">
        <f>IFERROR(IF(O$4="",0,IF($E28="kWh",VLOOKUP(O$4,'[1]4. Billing Determinants'!$B$19:$R$41,4,0)/'[1]4. Billing Determinants'!$E$41*$D28,IF($E28="kW",VLOOKUP(O$4,'[1]4. Billing Determinants'!$B$19:$R$41,5,0)/'[1]4. Billing Determinants'!$F$41*$D28,IF($E28="Non-RPP kWh",VLOOKUP(O$4,'[1]4. Billing Determinants'!$B$19:$R$41,6,0)/'[1]4. Billing Determinants'!$G$41*$D28,IF($E28="Distribution Rev.",VLOOKUP(O$4,'[1]4. Billing Determinants'!$B$19:$R$41,8,0)/'[1]4. Billing Determinants'!$I$41*$D28, VLOOKUP(O$4,'[1]4. Billing Determinants'!$B$19:$R$41,3,0)/'[1]4. Billing Determinants'!$D$41*$D28))))),0)</f>
        <v>0</v>
      </c>
      <c r="P28" s="205">
        <f>IFERROR(IF(P$4="",0,IF($E28="kWh",VLOOKUP(P$4,'[1]4. Billing Determinants'!$B$19:$R$41,4,0)/'[1]4. Billing Determinants'!$E$41*$D28,IF($E28="kW",VLOOKUP(P$4,'[1]4. Billing Determinants'!$B$19:$R$41,5,0)/'[1]4. Billing Determinants'!$F$41*$D28,IF($E28="Non-RPP kWh",VLOOKUP(P$4,'[1]4. Billing Determinants'!$B$19:$R$41,6,0)/'[1]4. Billing Determinants'!$G$41*$D28,IF($E28="Distribution Rev.",VLOOKUP(P$4,'[1]4. Billing Determinants'!$B$19:$R$41,8,0)/'[1]4. Billing Determinants'!$I$41*$D28, VLOOKUP(P$4,'[1]4. Billing Determinants'!$B$19:$R$41,3,0)/'[1]4. Billing Determinants'!$D$41*$D28))))),0)</f>
        <v>0</v>
      </c>
      <c r="Q28" s="205">
        <f>IFERROR(IF(Q$4="",0,IF($E28="kWh",VLOOKUP(Q$4,'[1]4. Billing Determinants'!$B$19:$R$41,4,0)/'[1]4. Billing Determinants'!$E$41*$D28,IF($E28="kW",VLOOKUP(Q$4,'[1]4. Billing Determinants'!$B$19:$R$41,5,0)/'[1]4. Billing Determinants'!$F$41*$D28,IF($E28="Non-RPP kWh",VLOOKUP(Q$4,'[1]4. Billing Determinants'!$B$19:$R$41,6,0)/'[1]4. Billing Determinants'!$G$41*$D28,IF($E28="Distribution Rev.",VLOOKUP(Q$4,'[1]4. Billing Determinants'!$B$19:$R$41,8,0)/'[1]4. Billing Determinants'!$I$41*$D28, VLOOKUP(Q$4,'[1]4. Billing Determinants'!$B$19:$R$41,3,0)/'[1]4. Billing Determinants'!$D$41*$D28))))),0)</f>
        <v>0</v>
      </c>
      <c r="R28" s="205">
        <f>IFERROR(IF(R$4="",0,IF($E28="kWh",VLOOKUP(R$4,'[1]4. Billing Determinants'!$B$19:$R$41,4,0)/'[1]4. Billing Determinants'!$E$41*$D28,IF($E28="kW",VLOOKUP(R$4,'[1]4. Billing Determinants'!$B$19:$R$41,5,0)/'[1]4. Billing Determinants'!$F$41*$D28,IF($E28="Non-RPP kWh",VLOOKUP(R$4,'[1]4. Billing Determinants'!$B$19:$R$41,6,0)/'[1]4. Billing Determinants'!$G$41*$D28,IF($E28="Distribution Rev.",VLOOKUP(R$4,'[1]4. Billing Determinants'!$B$19:$R$41,8,0)/'[1]4. Billing Determinants'!$I$41*$D28, VLOOKUP(R$4,'[1]4. Billing Determinants'!$B$19:$R$41,3,0)/'[1]4. Billing Determinants'!$D$41*$D28))))),0)</f>
        <v>0</v>
      </c>
      <c r="S28" s="205">
        <f>IFERROR(IF(S$4="",0,IF($E28="kWh",VLOOKUP(S$4,'[1]4. Billing Determinants'!$B$19:$R$41,4,0)/'[1]4. Billing Determinants'!$E$41*$D28,IF($E28="kW",VLOOKUP(S$4,'[1]4. Billing Determinants'!$B$19:$R$41,5,0)/'[1]4. Billing Determinants'!$F$41*$D28,IF($E28="Non-RPP kWh",VLOOKUP(S$4,'[1]4. Billing Determinants'!$B$19:$R$41,6,0)/'[1]4. Billing Determinants'!$G$41*$D28,IF($E28="Distribution Rev.",VLOOKUP(S$4,'[1]4. Billing Determinants'!$B$19:$R$41,8,0)/'[1]4. Billing Determinants'!$I$41*$D28, VLOOKUP(S$4,'[1]4. Billing Determinants'!$B$19:$R$41,3,0)/'[1]4. Billing Determinants'!$D$41*$D28))))),0)</f>
        <v>0</v>
      </c>
      <c r="T28" s="205">
        <f>IFERROR(IF(T$4="",0,IF($E28="kWh",VLOOKUP(T$4,'[1]4. Billing Determinants'!$B$19:$R$41,4,0)/'[1]4. Billing Determinants'!$E$41*$D28,IF($E28="kW",VLOOKUP(T$4,'[1]4. Billing Determinants'!$B$19:$R$41,5,0)/'[1]4. Billing Determinants'!$F$41*$D28,IF($E28="Non-RPP kWh",VLOOKUP(T$4,'[1]4. Billing Determinants'!$B$19:$R$41,6,0)/'[1]4. Billing Determinants'!$G$41*$D28,IF($E28="Distribution Rev.",VLOOKUP(T$4,'[1]4. Billing Determinants'!$B$19:$R$41,8,0)/'[1]4. Billing Determinants'!$I$41*$D28, VLOOKUP(T$4,'[1]4. Billing Determinants'!$B$19:$R$41,3,0)/'[1]4. Billing Determinants'!$D$41*$D28))))),0)</f>
        <v>0</v>
      </c>
      <c r="U28" s="205">
        <f>IFERROR(IF(U$4="",0,IF($E28="kWh",VLOOKUP(U$4,'[1]4. Billing Determinants'!$B$19:$R$41,4,0)/'[1]4. Billing Determinants'!$E$41*$D28,IF($E28="kW",VLOOKUP(U$4,'[1]4. Billing Determinants'!$B$19:$R$41,5,0)/'[1]4. Billing Determinants'!$F$41*$D28,IF($E28="Non-RPP kWh",VLOOKUP(U$4,'[1]4. Billing Determinants'!$B$19:$R$41,6,0)/'[1]4. Billing Determinants'!$G$41*$D28,IF($E28="Distribution Rev.",VLOOKUP(U$4,'[1]4. Billing Determinants'!$B$19:$R$41,8,0)/'[1]4. Billing Determinants'!$I$41*$D28, VLOOKUP(U$4,'[1]4. Billing Determinants'!$B$19:$R$41,3,0)/'[1]4. Billing Determinants'!$D$41*$D28))))),0)</f>
        <v>0</v>
      </c>
      <c r="V28" s="205">
        <f>IFERROR(IF(V$4="",0,IF($E28="kWh",VLOOKUP(V$4,'[1]4. Billing Determinants'!$B$19:$R$41,4,0)/'[1]4. Billing Determinants'!$E$41*$D28,IF($E28="kW",VLOOKUP(V$4,'[1]4. Billing Determinants'!$B$19:$R$41,5,0)/'[1]4. Billing Determinants'!$F$41*$D28,IF($E28="Non-RPP kWh",VLOOKUP(V$4,'[1]4. Billing Determinants'!$B$19:$R$41,6,0)/'[1]4. Billing Determinants'!$G$41*$D28,IF($E28="Distribution Rev.",VLOOKUP(V$4,'[1]4. Billing Determinants'!$B$19:$R$41,8,0)/'[1]4. Billing Determinants'!$I$41*$D28, VLOOKUP(V$4,'[1]4. Billing Determinants'!$B$19:$R$41,3,0)/'[1]4. Billing Determinants'!$D$41*$D28))))),0)</f>
        <v>0</v>
      </c>
      <c r="W28" s="205">
        <f>IFERROR(IF(W$4="",0,IF($E28="kWh",VLOOKUP(W$4,'[1]4. Billing Determinants'!$B$19:$R$41,4,0)/'[1]4. Billing Determinants'!$E$41*$D28,IF($E28="kW",VLOOKUP(W$4,'[1]4. Billing Determinants'!$B$19:$R$41,5,0)/'[1]4. Billing Determinants'!$F$41*$D28,IF($E28="Non-RPP kWh",VLOOKUP(W$4,'[1]4. Billing Determinants'!$B$19:$R$41,6,0)/'[1]4. Billing Determinants'!$G$41*$D28,IF($E28="Distribution Rev.",VLOOKUP(W$4,'[1]4. Billing Determinants'!$B$19:$R$41,8,0)/'[1]4. Billing Determinants'!$I$41*$D28, VLOOKUP(W$4,'[1]4. Billing Determinants'!$B$19:$R$41,3,0)/'[1]4. Billing Determinants'!$D$41*$D28))))),0)</f>
        <v>0</v>
      </c>
      <c r="X28" s="205">
        <f>IFERROR(IF(X$4="",0,IF($E28="kWh",VLOOKUP(X$4,'[1]4. Billing Determinants'!$B$19:$R$41,4,0)/'[1]4. Billing Determinants'!$E$41*$D28,IF($E28="kW",VLOOKUP(X$4,'[1]4. Billing Determinants'!$B$19:$R$41,5,0)/'[1]4. Billing Determinants'!$F$41*$D28,IF($E28="Non-RPP kWh",VLOOKUP(X$4,'[1]4. Billing Determinants'!$B$19:$R$41,6,0)/'[1]4. Billing Determinants'!$G$41*$D28,IF($E28="Distribution Rev.",VLOOKUP(X$4,'[1]4. Billing Determinants'!$B$19:$R$41,8,0)/'[1]4. Billing Determinants'!$I$41*$D28, VLOOKUP(X$4,'[1]4. Billing Determinants'!$B$19:$R$41,3,0)/'[1]4. Billing Determinants'!$D$41*$D28))))),0)</f>
        <v>0</v>
      </c>
      <c r="Y28" s="205">
        <f>IFERROR(IF(Y$4="",0,IF($E28="kWh",VLOOKUP(Y$4,'[1]4. Billing Determinants'!$B$19:$R$41,4,0)/'[1]4. Billing Determinants'!$E$41*$D28,IF($E28="kW",VLOOKUP(Y$4,'[1]4. Billing Determinants'!$B$19:$R$41,5,0)/'[1]4. Billing Determinants'!$F$41*$D28,IF($E28="Non-RPP kWh",VLOOKUP(Y$4,'[1]4. Billing Determinants'!$B$19:$R$41,6,0)/'[1]4. Billing Determinants'!$G$41*$D28,IF($E28="Distribution Rev.",VLOOKUP(Y$4,'[1]4. Billing Determinants'!$B$19:$R$41,8,0)/'[1]4. Billing Determinants'!$I$41*$D28, VLOOKUP(Y$4,'[1]4. Billing Determinants'!$B$19:$R$41,3,0)/'[1]4. Billing Determinants'!$D$41*$D28))))),0)</f>
        <v>0</v>
      </c>
    </row>
    <row r="29" spans="1:25" x14ac:dyDescent="0.25">
      <c r="B29" s="223">
        <f>IF('[1]2b. Continuity Schedule'!C55="","",'[1]2b. Continuity Schedule'!C55)</f>
        <v>0</v>
      </c>
      <c r="C29" s="215">
        <v>1508</v>
      </c>
      <c r="D29" s="205"/>
      <c r="E29" s="206" t="s">
        <v>285</v>
      </c>
      <c r="F29" s="205">
        <f>IFERROR(IF(F$4="",0,IF($E29="kWh",VLOOKUP(F$4,'[1]4. Billing Determinants'!$B$19:$R$41,4,0)/'[1]4. Billing Determinants'!$E$41*$D29,IF($E29="kW",VLOOKUP(F$4,'[1]4. Billing Determinants'!$B$19:$R$41,5,0)/'[1]4. Billing Determinants'!$F$41*$D29,IF($E29="Non-RPP kWh",VLOOKUP(F$4,'[1]4. Billing Determinants'!$B$19:$R$41,6,0)/'[1]4. Billing Determinants'!$G$41*$D29,IF($E29="Distribution Rev.",VLOOKUP(F$4,'[1]4. Billing Determinants'!$B$19:$R$41,8,0)/'[1]4. Billing Determinants'!$I$41*$D29, VLOOKUP(F$4,'[1]4. Billing Determinants'!$B$19:$R$41,3,0)/'[1]4. Billing Determinants'!$D$41*$D29))))),0)</f>
        <v>0</v>
      </c>
      <c r="G29" s="205">
        <f>IFERROR(IF(G$4="",0,IF($E29="kWh",VLOOKUP(G$4,'[1]4. Billing Determinants'!$B$19:$R$41,4,0)/'[1]4. Billing Determinants'!$E$41*$D29,IF($E29="kW",VLOOKUP(G$4,'[1]4. Billing Determinants'!$B$19:$R$41,5,0)/'[1]4. Billing Determinants'!$F$41*$D29,IF($E29="Non-RPP kWh",VLOOKUP(G$4,'[1]4. Billing Determinants'!$B$19:$R$41,6,0)/'[1]4. Billing Determinants'!$G$41*$D29,IF($E29="Distribution Rev.",VLOOKUP(G$4,'[1]4. Billing Determinants'!$B$19:$R$41,8,0)/'[1]4. Billing Determinants'!$I$41*$D29, VLOOKUP(G$4,'[1]4. Billing Determinants'!$B$19:$R$41,3,0)/'[1]4. Billing Determinants'!$D$41*$D29))))),0)</f>
        <v>0</v>
      </c>
      <c r="H29" s="205">
        <f>IFERROR(IF(H$4="",0,IF($E29="kWh",VLOOKUP(H$4,'[1]4. Billing Determinants'!$B$19:$R$41,4,0)/'[1]4. Billing Determinants'!$E$41*$D29,IF($E29="kW",VLOOKUP(H$4,'[1]4. Billing Determinants'!$B$19:$R$41,5,0)/'[1]4. Billing Determinants'!$F$41*$D29,IF($E29="Non-RPP kWh",VLOOKUP(H$4,'[1]4. Billing Determinants'!$B$19:$R$41,6,0)/'[1]4. Billing Determinants'!$G$41*$D29,IF($E29="Distribution Rev.",VLOOKUP(H$4,'[1]4. Billing Determinants'!$B$19:$R$41,8,0)/'[1]4. Billing Determinants'!$I$41*$D29, VLOOKUP(H$4,'[1]4. Billing Determinants'!$B$19:$R$41,3,0)/'[1]4. Billing Determinants'!$D$41*$D29))))),0)</f>
        <v>0</v>
      </c>
      <c r="I29" s="205">
        <f>IFERROR(IF(I$4="",0,IF($E29="kWh",VLOOKUP(I$4,'[1]4. Billing Determinants'!$B$19:$R$41,4,0)/'[1]4. Billing Determinants'!$E$41*$D29,IF($E29="kW",VLOOKUP(I$4,'[1]4. Billing Determinants'!$B$19:$R$41,5,0)/'[1]4. Billing Determinants'!$F$41*$D29,IF($E29="Non-RPP kWh",VLOOKUP(I$4,'[1]4. Billing Determinants'!$B$19:$R$41,6,0)/'[1]4. Billing Determinants'!$G$41*$D29,IF($E29="Distribution Rev.",VLOOKUP(I$4,'[1]4. Billing Determinants'!$B$19:$R$41,8,0)/'[1]4. Billing Determinants'!$I$41*$D29, VLOOKUP(I$4,'[1]4. Billing Determinants'!$B$19:$R$41,3,0)/'[1]4. Billing Determinants'!$D$41*$D29))))),0)</f>
        <v>0</v>
      </c>
      <c r="J29" s="205">
        <f>IFERROR(IF(J$4="",0,IF($E29="kWh",VLOOKUP(J$4,'[1]4. Billing Determinants'!$B$19:$R$41,4,0)/'[1]4. Billing Determinants'!$E$41*$D29,IF($E29="kW",VLOOKUP(J$4,'[1]4. Billing Determinants'!$B$19:$R$41,5,0)/'[1]4. Billing Determinants'!$F$41*$D29,IF($E29="Non-RPP kWh",VLOOKUP(J$4,'[1]4. Billing Determinants'!$B$19:$R$41,6,0)/'[1]4. Billing Determinants'!$G$41*$D29,IF($E29="Distribution Rev.",VLOOKUP(J$4,'[1]4. Billing Determinants'!$B$19:$R$41,8,0)/'[1]4. Billing Determinants'!$I$41*$D29, VLOOKUP(J$4,'[1]4. Billing Determinants'!$B$19:$R$41,3,0)/'[1]4. Billing Determinants'!$D$41*$D29))))),0)</f>
        <v>0</v>
      </c>
      <c r="K29" s="205">
        <f>IFERROR(IF(K$4="",0,IF($E29="kWh",VLOOKUP(K$4,'[1]4. Billing Determinants'!$B$19:$R$41,4,0)/'[1]4. Billing Determinants'!$E$41*$D29,IF($E29="kW",VLOOKUP(K$4,'[1]4. Billing Determinants'!$B$19:$R$41,5,0)/'[1]4. Billing Determinants'!$F$41*$D29,IF($E29="Non-RPP kWh",VLOOKUP(K$4,'[1]4. Billing Determinants'!$B$19:$R$41,6,0)/'[1]4. Billing Determinants'!$G$41*$D29,IF($E29="Distribution Rev.",VLOOKUP(K$4,'[1]4. Billing Determinants'!$B$19:$R$41,8,0)/'[1]4. Billing Determinants'!$I$41*$D29, VLOOKUP(K$4,'[1]4. Billing Determinants'!$B$19:$R$41,3,0)/'[1]4. Billing Determinants'!$D$41*$D29))))),0)</f>
        <v>0</v>
      </c>
      <c r="L29" s="205">
        <f>IFERROR(IF(L$4="",0,IF($E29="kWh",VLOOKUP(L$4,'[1]4. Billing Determinants'!$B$19:$R$41,4,0)/'[1]4. Billing Determinants'!$E$41*$D29,IF($E29="kW",VLOOKUP(L$4,'[1]4. Billing Determinants'!$B$19:$R$41,5,0)/'[1]4. Billing Determinants'!$F$41*$D29,IF($E29="Non-RPP kWh",VLOOKUP(L$4,'[1]4. Billing Determinants'!$B$19:$R$41,6,0)/'[1]4. Billing Determinants'!$G$41*$D29,IF($E29="Distribution Rev.",VLOOKUP(L$4,'[1]4. Billing Determinants'!$B$19:$R$41,8,0)/'[1]4. Billing Determinants'!$I$41*$D29, VLOOKUP(L$4,'[1]4. Billing Determinants'!$B$19:$R$41,3,0)/'[1]4. Billing Determinants'!$D$41*$D29))))),0)</f>
        <v>0</v>
      </c>
      <c r="M29" s="205">
        <f>IFERROR(IF(M$4="",0,IF($E29="kWh",VLOOKUP(M$4,'[1]4. Billing Determinants'!$B$19:$R$41,4,0)/'[1]4. Billing Determinants'!$E$41*$D29,IF($E29="kW",VLOOKUP(M$4,'[1]4. Billing Determinants'!$B$19:$R$41,5,0)/'[1]4. Billing Determinants'!$F$41*$D29,IF($E29="Non-RPP kWh",VLOOKUP(M$4,'[1]4. Billing Determinants'!$B$19:$R$41,6,0)/'[1]4. Billing Determinants'!$G$41*$D29,IF($E29="Distribution Rev.",VLOOKUP(M$4,'[1]4. Billing Determinants'!$B$19:$R$41,8,0)/'[1]4. Billing Determinants'!$I$41*$D29, VLOOKUP(M$4,'[1]4. Billing Determinants'!$B$19:$R$41,3,0)/'[1]4. Billing Determinants'!$D$41*$D29))))),0)</f>
        <v>0</v>
      </c>
      <c r="N29" s="205">
        <f>IFERROR(IF(N$4="",0,IF($E29="kWh",VLOOKUP(N$4,'[1]4. Billing Determinants'!$B$19:$R$41,4,0)/'[1]4. Billing Determinants'!$E$41*$D29,IF($E29="kW",VLOOKUP(N$4,'[1]4. Billing Determinants'!$B$19:$R$41,5,0)/'[1]4. Billing Determinants'!$F$41*$D29,IF($E29="Non-RPP kWh",VLOOKUP(N$4,'[1]4. Billing Determinants'!$B$19:$R$41,6,0)/'[1]4. Billing Determinants'!$G$41*$D29,IF($E29="Distribution Rev.",VLOOKUP(N$4,'[1]4. Billing Determinants'!$B$19:$R$41,8,0)/'[1]4. Billing Determinants'!$I$41*$D29, VLOOKUP(N$4,'[1]4. Billing Determinants'!$B$19:$R$41,3,0)/'[1]4. Billing Determinants'!$D$41*$D29))))),0)</f>
        <v>0</v>
      </c>
      <c r="O29" s="205">
        <f>IFERROR(IF(O$4="",0,IF($E29="kWh",VLOOKUP(O$4,'[1]4. Billing Determinants'!$B$19:$R$41,4,0)/'[1]4. Billing Determinants'!$E$41*$D29,IF($E29="kW",VLOOKUP(O$4,'[1]4. Billing Determinants'!$B$19:$R$41,5,0)/'[1]4. Billing Determinants'!$F$41*$D29,IF($E29="Non-RPP kWh",VLOOKUP(O$4,'[1]4. Billing Determinants'!$B$19:$R$41,6,0)/'[1]4. Billing Determinants'!$G$41*$D29,IF($E29="Distribution Rev.",VLOOKUP(O$4,'[1]4. Billing Determinants'!$B$19:$R$41,8,0)/'[1]4. Billing Determinants'!$I$41*$D29, VLOOKUP(O$4,'[1]4. Billing Determinants'!$B$19:$R$41,3,0)/'[1]4. Billing Determinants'!$D$41*$D29))))),0)</f>
        <v>0</v>
      </c>
      <c r="P29" s="205">
        <f>IFERROR(IF(P$4="",0,IF($E29="kWh",VLOOKUP(P$4,'[1]4. Billing Determinants'!$B$19:$R$41,4,0)/'[1]4. Billing Determinants'!$E$41*$D29,IF($E29="kW",VLOOKUP(P$4,'[1]4. Billing Determinants'!$B$19:$R$41,5,0)/'[1]4. Billing Determinants'!$F$41*$D29,IF($E29="Non-RPP kWh",VLOOKUP(P$4,'[1]4. Billing Determinants'!$B$19:$R$41,6,0)/'[1]4. Billing Determinants'!$G$41*$D29,IF($E29="Distribution Rev.",VLOOKUP(P$4,'[1]4. Billing Determinants'!$B$19:$R$41,8,0)/'[1]4. Billing Determinants'!$I$41*$D29, VLOOKUP(P$4,'[1]4. Billing Determinants'!$B$19:$R$41,3,0)/'[1]4. Billing Determinants'!$D$41*$D29))))),0)</f>
        <v>0</v>
      </c>
      <c r="Q29" s="205">
        <f>IFERROR(IF(Q$4="",0,IF($E29="kWh",VLOOKUP(Q$4,'[1]4. Billing Determinants'!$B$19:$R$41,4,0)/'[1]4. Billing Determinants'!$E$41*$D29,IF($E29="kW",VLOOKUP(Q$4,'[1]4. Billing Determinants'!$B$19:$R$41,5,0)/'[1]4. Billing Determinants'!$F$41*$D29,IF($E29="Non-RPP kWh",VLOOKUP(Q$4,'[1]4. Billing Determinants'!$B$19:$R$41,6,0)/'[1]4. Billing Determinants'!$G$41*$D29,IF($E29="Distribution Rev.",VLOOKUP(Q$4,'[1]4. Billing Determinants'!$B$19:$R$41,8,0)/'[1]4. Billing Determinants'!$I$41*$D29, VLOOKUP(Q$4,'[1]4. Billing Determinants'!$B$19:$R$41,3,0)/'[1]4. Billing Determinants'!$D$41*$D29))))),0)</f>
        <v>0</v>
      </c>
      <c r="R29" s="205">
        <f>IFERROR(IF(R$4="",0,IF($E29="kWh",VLOOKUP(R$4,'[1]4. Billing Determinants'!$B$19:$R$41,4,0)/'[1]4. Billing Determinants'!$E$41*$D29,IF($E29="kW",VLOOKUP(R$4,'[1]4. Billing Determinants'!$B$19:$R$41,5,0)/'[1]4. Billing Determinants'!$F$41*$D29,IF($E29="Non-RPP kWh",VLOOKUP(R$4,'[1]4. Billing Determinants'!$B$19:$R$41,6,0)/'[1]4. Billing Determinants'!$G$41*$D29,IF($E29="Distribution Rev.",VLOOKUP(R$4,'[1]4. Billing Determinants'!$B$19:$R$41,8,0)/'[1]4. Billing Determinants'!$I$41*$D29, VLOOKUP(R$4,'[1]4. Billing Determinants'!$B$19:$R$41,3,0)/'[1]4. Billing Determinants'!$D$41*$D29))))),0)</f>
        <v>0</v>
      </c>
      <c r="S29" s="205">
        <f>IFERROR(IF(S$4="",0,IF($E29="kWh",VLOOKUP(S$4,'[1]4. Billing Determinants'!$B$19:$R$41,4,0)/'[1]4. Billing Determinants'!$E$41*$D29,IF($E29="kW",VLOOKUP(S$4,'[1]4. Billing Determinants'!$B$19:$R$41,5,0)/'[1]4. Billing Determinants'!$F$41*$D29,IF($E29="Non-RPP kWh",VLOOKUP(S$4,'[1]4. Billing Determinants'!$B$19:$R$41,6,0)/'[1]4. Billing Determinants'!$G$41*$D29,IF($E29="Distribution Rev.",VLOOKUP(S$4,'[1]4. Billing Determinants'!$B$19:$R$41,8,0)/'[1]4. Billing Determinants'!$I$41*$D29, VLOOKUP(S$4,'[1]4. Billing Determinants'!$B$19:$R$41,3,0)/'[1]4. Billing Determinants'!$D$41*$D29))))),0)</f>
        <v>0</v>
      </c>
      <c r="T29" s="205">
        <f>IFERROR(IF(T$4="",0,IF($E29="kWh",VLOOKUP(T$4,'[1]4. Billing Determinants'!$B$19:$R$41,4,0)/'[1]4. Billing Determinants'!$E$41*$D29,IF($E29="kW",VLOOKUP(T$4,'[1]4. Billing Determinants'!$B$19:$R$41,5,0)/'[1]4. Billing Determinants'!$F$41*$D29,IF($E29="Non-RPP kWh",VLOOKUP(T$4,'[1]4. Billing Determinants'!$B$19:$R$41,6,0)/'[1]4. Billing Determinants'!$G$41*$D29,IF($E29="Distribution Rev.",VLOOKUP(T$4,'[1]4. Billing Determinants'!$B$19:$R$41,8,0)/'[1]4. Billing Determinants'!$I$41*$D29, VLOOKUP(T$4,'[1]4. Billing Determinants'!$B$19:$R$41,3,0)/'[1]4. Billing Determinants'!$D$41*$D29))))),0)</f>
        <v>0</v>
      </c>
      <c r="U29" s="205">
        <f>IFERROR(IF(U$4="",0,IF($E29="kWh",VLOOKUP(U$4,'[1]4. Billing Determinants'!$B$19:$R$41,4,0)/'[1]4. Billing Determinants'!$E$41*$D29,IF($E29="kW",VLOOKUP(U$4,'[1]4. Billing Determinants'!$B$19:$R$41,5,0)/'[1]4. Billing Determinants'!$F$41*$D29,IF($E29="Non-RPP kWh",VLOOKUP(U$4,'[1]4. Billing Determinants'!$B$19:$R$41,6,0)/'[1]4. Billing Determinants'!$G$41*$D29,IF($E29="Distribution Rev.",VLOOKUP(U$4,'[1]4. Billing Determinants'!$B$19:$R$41,8,0)/'[1]4. Billing Determinants'!$I$41*$D29, VLOOKUP(U$4,'[1]4. Billing Determinants'!$B$19:$R$41,3,0)/'[1]4. Billing Determinants'!$D$41*$D29))))),0)</f>
        <v>0</v>
      </c>
      <c r="V29" s="205">
        <f>IFERROR(IF(V$4="",0,IF($E29="kWh",VLOOKUP(V$4,'[1]4. Billing Determinants'!$B$19:$R$41,4,0)/'[1]4. Billing Determinants'!$E$41*$D29,IF($E29="kW",VLOOKUP(V$4,'[1]4. Billing Determinants'!$B$19:$R$41,5,0)/'[1]4. Billing Determinants'!$F$41*$D29,IF($E29="Non-RPP kWh",VLOOKUP(V$4,'[1]4. Billing Determinants'!$B$19:$R$41,6,0)/'[1]4. Billing Determinants'!$G$41*$D29,IF($E29="Distribution Rev.",VLOOKUP(V$4,'[1]4. Billing Determinants'!$B$19:$R$41,8,0)/'[1]4. Billing Determinants'!$I$41*$D29, VLOOKUP(V$4,'[1]4. Billing Determinants'!$B$19:$R$41,3,0)/'[1]4. Billing Determinants'!$D$41*$D29))))),0)</f>
        <v>0</v>
      </c>
      <c r="W29" s="205">
        <f>IFERROR(IF(W$4="",0,IF($E29="kWh",VLOOKUP(W$4,'[1]4. Billing Determinants'!$B$19:$R$41,4,0)/'[1]4. Billing Determinants'!$E$41*$D29,IF($E29="kW",VLOOKUP(W$4,'[1]4. Billing Determinants'!$B$19:$R$41,5,0)/'[1]4. Billing Determinants'!$F$41*$D29,IF($E29="Non-RPP kWh",VLOOKUP(W$4,'[1]4. Billing Determinants'!$B$19:$R$41,6,0)/'[1]4. Billing Determinants'!$G$41*$D29,IF($E29="Distribution Rev.",VLOOKUP(W$4,'[1]4. Billing Determinants'!$B$19:$R$41,8,0)/'[1]4. Billing Determinants'!$I$41*$D29, VLOOKUP(W$4,'[1]4. Billing Determinants'!$B$19:$R$41,3,0)/'[1]4. Billing Determinants'!$D$41*$D29))))),0)</f>
        <v>0</v>
      </c>
      <c r="X29" s="205">
        <f>IFERROR(IF(X$4="",0,IF($E29="kWh",VLOOKUP(X$4,'[1]4. Billing Determinants'!$B$19:$R$41,4,0)/'[1]4. Billing Determinants'!$E$41*$D29,IF($E29="kW",VLOOKUP(X$4,'[1]4. Billing Determinants'!$B$19:$R$41,5,0)/'[1]4. Billing Determinants'!$F$41*$D29,IF($E29="Non-RPP kWh",VLOOKUP(X$4,'[1]4. Billing Determinants'!$B$19:$R$41,6,0)/'[1]4. Billing Determinants'!$G$41*$D29,IF($E29="Distribution Rev.",VLOOKUP(X$4,'[1]4. Billing Determinants'!$B$19:$R$41,8,0)/'[1]4. Billing Determinants'!$I$41*$D29, VLOOKUP(X$4,'[1]4. Billing Determinants'!$B$19:$R$41,3,0)/'[1]4. Billing Determinants'!$D$41*$D29))))),0)</f>
        <v>0</v>
      </c>
      <c r="Y29" s="205">
        <f>IFERROR(IF(Y$4="",0,IF($E29="kWh",VLOOKUP(Y$4,'[1]4. Billing Determinants'!$B$19:$R$41,4,0)/'[1]4. Billing Determinants'!$E$41*$D29,IF($E29="kW",VLOOKUP(Y$4,'[1]4. Billing Determinants'!$B$19:$R$41,5,0)/'[1]4. Billing Determinants'!$F$41*$D29,IF($E29="Non-RPP kWh",VLOOKUP(Y$4,'[1]4. Billing Determinants'!$B$19:$R$41,6,0)/'[1]4. Billing Determinants'!$G$41*$D29,IF($E29="Distribution Rev.",VLOOKUP(Y$4,'[1]4. Billing Determinants'!$B$19:$R$41,8,0)/'[1]4. Billing Determinants'!$I$41*$D29, VLOOKUP(Y$4,'[1]4. Billing Determinants'!$B$19:$R$41,3,0)/'[1]4. Billing Determinants'!$D$41*$D29))))),0)</f>
        <v>0</v>
      </c>
    </row>
    <row r="30" spans="1:25" x14ac:dyDescent="0.25">
      <c r="B30" s="223">
        <f>IF('[1]2b. Continuity Schedule'!C56="","",'[1]2b. Continuity Schedule'!C56)</f>
        <v>0</v>
      </c>
      <c r="C30" s="215">
        <v>1508</v>
      </c>
      <c r="D30" s="205"/>
      <c r="E30" s="206" t="s">
        <v>285</v>
      </c>
      <c r="F30" s="205">
        <f>IFERROR(IF(F$4="",0,IF($E30="kWh",VLOOKUP(F$4,'[1]4. Billing Determinants'!$B$19:$R$41,4,0)/'[1]4. Billing Determinants'!$E$41*$D30,IF($E30="kW",VLOOKUP(F$4,'[1]4. Billing Determinants'!$B$19:$R$41,5,0)/'[1]4. Billing Determinants'!$F$41*$D30,IF($E30="Non-RPP kWh",VLOOKUP(F$4,'[1]4. Billing Determinants'!$B$19:$R$41,6,0)/'[1]4. Billing Determinants'!$G$41*$D30,IF($E30="Distribution Rev.",VLOOKUP(F$4,'[1]4. Billing Determinants'!$B$19:$R$41,8,0)/'[1]4. Billing Determinants'!$I$41*$D30, VLOOKUP(F$4,'[1]4. Billing Determinants'!$B$19:$R$41,3,0)/'[1]4. Billing Determinants'!$D$41*$D30))))),0)</f>
        <v>0</v>
      </c>
      <c r="G30" s="205">
        <f>IFERROR(IF(G$4="",0,IF($E30="kWh",VLOOKUP(G$4,'[1]4. Billing Determinants'!$B$19:$R$41,4,0)/'[1]4. Billing Determinants'!$E$41*$D30,IF($E30="kW",VLOOKUP(G$4,'[1]4. Billing Determinants'!$B$19:$R$41,5,0)/'[1]4. Billing Determinants'!$F$41*$D30,IF($E30="Non-RPP kWh",VLOOKUP(G$4,'[1]4. Billing Determinants'!$B$19:$R$41,6,0)/'[1]4. Billing Determinants'!$G$41*$D30,IF($E30="Distribution Rev.",VLOOKUP(G$4,'[1]4. Billing Determinants'!$B$19:$R$41,8,0)/'[1]4. Billing Determinants'!$I$41*$D30, VLOOKUP(G$4,'[1]4. Billing Determinants'!$B$19:$R$41,3,0)/'[1]4. Billing Determinants'!$D$41*$D30))))),0)</f>
        <v>0</v>
      </c>
      <c r="H30" s="205">
        <f>IFERROR(IF(H$4="",0,IF($E30="kWh",VLOOKUP(H$4,'[1]4. Billing Determinants'!$B$19:$R$41,4,0)/'[1]4. Billing Determinants'!$E$41*$D30,IF($E30="kW",VLOOKUP(H$4,'[1]4. Billing Determinants'!$B$19:$R$41,5,0)/'[1]4. Billing Determinants'!$F$41*$D30,IF($E30="Non-RPP kWh",VLOOKUP(H$4,'[1]4. Billing Determinants'!$B$19:$R$41,6,0)/'[1]4. Billing Determinants'!$G$41*$D30,IF($E30="Distribution Rev.",VLOOKUP(H$4,'[1]4. Billing Determinants'!$B$19:$R$41,8,0)/'[1]4. Billing Determinants'!$I$41*$D30, VLOOKUP(H$4,'[1]4. Billing Determinants'!$B$19:$R$41,3,0)/'[1]4. Billing Determinants'!$D$41*$D30))))),0)</f>
        <v>0</v>
      </c>
      <c r="I30" s="205">
        <f>IFERROR(IF(I$4="",0,IF($E30="kWh",VLOOKUP(I$4,'[1]4. Billing Determinants'!$B$19:$R$41,4,0)/'[1]4. Billing Determinants'!$E$41*$D30,IF($E30="kW",VLOOKUP(I$4,'[1]4. Billing Determinants'!$B$19:$R$41,5,0)/'[1]4. Billing Determinants'!$F$41*$D30,IF($E30="Non-RPP kWh",VLOOKUP(I$4,'[1]4. Billing Determinants'!$B$19:$R$41,6,0)/'[1]4. Billing Determinants'!$G$41*$D30,IF($E30="Distribution Rev.",VLOOKUP(I$4,'[1]4. Billing Determinants'!$B$19:$R$41,8,0)/'[1]4. Billing Determinants'!$I$41*$D30, VLOOKUP(I$4,'[1]4. Billing Determinants'!$B$19:$R$41,3,0)/'[1]4. Billing Determinants'!$D$41*$D30))))),0)</f>
        <v>0</v>
      </c>
      <c r="J30" s="205">
        <f>IFERROR(IF(J$4="",0,IF($E30="kWh",VLOOKUP(J$4,'[1]4. Billing Determinants'!$B$19:$R$41,4,0)/'[1]4. Billing Determinants'!$E$41*$D30,IF($E30="kW",VLOOKUP(J$4,'[1]4. Billing Determinants'!$B$19:$R$41,5,0)/'[1]4. Billing Determinants'!$F$41*$D30,IF($E30="Non-RPP kWh",VLOOKUP(J$4,'[1]4. Billing Determinants'!$B$19:$R$41,6,0)/'[1]4. Billing Determinants'!$G$41*$D30,IF($E30="Distribution Rev.",VLOOKUP(J$4,'[1]4. Billing Determinants'!$B$19:$R$41,8,0)/'[1]4. Billing Determinants'!$I$41*$D30, VLOOKUP(J$4,'[1]4. Billing Determinants'!$B$19:$R$41,3,0)/'[1]4. Billing Determinants'!$D$41*$D30))))),0)</f>
        <v>0</v>
      </c>
      <c r="K30" s="205">
        <f>IFERROR(IF(K$4="",0,IF($E30="kWh",VLOOKUP(K$4,'[1]4. Billing Determinants'!$B$19:$R$41,4,0)/'[1]4. Billing Determinants'!$E$41*$D30,IF($E30="kW",VLOOKUP(K$4,'[1]4. Billing Determinants'!$B$19:$R$41,5,0)/'[1]4. Billing Determinants'!$F$41*$D30,IF($E30="Non-RPP kWh",VLOOKUP(K$4,'[1]4. Billing Determinants'!$B$19:$R$41,6,0)/'[1]4. Billing Determinants'!$G$41*$D30,IF($E30="Distribution Rev.",VLOOKUP(K$4,'[1]4. Billing Determinants'!$B$19:$R$41,8,0)/'[1]4. Billing Determinants'!$I$41*$D30, VLOOKUP(K$4,'[1]4. Billing Determinants'!$B$19:$R$41,3,0)/'[1]4. Billing Determinants'!$D$41*$D30))))),0)</f>
        <v>0</v>
      </c>
      <c r="L30" s="205">
        <f>IFERROR(IF(L$4="",0,IF($E30="kWh",VLOOKUP(L$4,'[1]4. Billing Determinants'!$B$19:$R$41,4,0)/'[1]4. Billing Determinants'!$E$41*$D30,IF($E30="kW",VLOOKUP(L$4,'[1]4. Billing Determinants'!$B$19:$R$41,5,0)/'[1]4. Billing Determinants'!$F$41*$D30,IF($E30="Non-RPP kWh",VLOOKUP(L$4,'[1]4. Billing Determinants'!$B$19:$R$41,6,0)/'[1]4. Billing Determinants'!$G$41*$D30,IF($E30="Distribution Rev.",VLOOKUP(L$4,'[1]4. Billing Determinants'!$B$19:$R$41,8,0)/'[1]4. Billing Determinants'!$I$41*$D30, VLOOKUP(L$4,'[1]4. Billing Determinants'!$B$19:$R$41,3,0)/'[1]4. Billing Determinants'!$D$41*$D30))))),0)</f>
        <v>0</v>
      </c>
      <c r="M30" s="205">
        <f>IFERROR(IF(M$4="",0,IF($E30="kWh",VLOOKUP(M$4,'[1]4. Billing Determinants'!$B$19:$R$41,4,0)/'[1]4. Billing Determinants'!$E$41*$D30,IF($E30="kW",VLOOKUP(M$4,'[1]4. Billing Determinants'!$B$19:$R$41,5,0)/'[1]4. Billing Determinants'!$F$41*$D30,IF($E30="Non-RPP kWh",VLOOKUP(M$4,'[1]4. Billing Determinants'!$B$19:$R$41,6,0)/'[1]4. Billing Determinants'!$G$41*$D30,IF($E30="Distribution Rev.",VLOOKUP(M$4,'[1]4. Billing Determinants'!$B$19:$R$41,8,0)/'[1]4. Billing Determinants'!$I$41*$D30, VLOOKUP(M$4,'[1]4. Billing Determinants'!$B$19:$R$41,3,0)/'[1]4. Billing Determinants'!$D$41*$D30))))),0)</f>
        <v>0</v>
      </c>
      <c r="N30" s="205">
        <f>IFERROR(IF(N$4="",0,IF($E30="kWh",VLOOKUP(N$4,'[1]4. Billing Determinants'!$B$19:$R$41,4,0)/'[1]4. Billing Determinants'!$E$41*$D30,IF($E30="kW",VLOOKUP(N$4,'[1]4. Billing Determinants'!$B$19:$R$41,5,0)/'[1]4. Billing Determinants'!$F$41*$D30,IF($E30="Non-RPP kWh",VLOOKUP(N$4,'[1]4. Billing Determinants'!$B$19:$R$41,6,0)/'[1]4. Billing Determinants'!$G$41*$D30,IF($E30="Distribution Rev.",VLOOKUP(N$4,'[1]4. Billing Determinants'!$B$19:$R$41,8,0)/'[1]4. Billing Determinants'!$I$41*$D30, VLOOKUP(N$4,'[1]4. Billing Determinants'!$B$19:$R$41,3,0)/'[1]4. Billing Determinants'!$D$41*$D30))))),0)</f>
        <v>0</v>
      </c>
      <c r="O30" s="205">
        <f>IFERROR(IF(O$4="",0,IF($E30="kWh",VLOOKUP(O$4,'[1]4. Billing Determinants'!$B$19:$R$41,4,0)/'[1]4. Billing Determinants'!$E$41*$D30,IF($E30="kW",VLOOKUP(O$4,'[1]4. Billing Determinants'!$B$19:$R$41,5,0)/'[1]4. Billing Determinants'!$F$41*$D30,IF($E30="Non-RPP kWh",VLOOKUP(O$4,'[1]4. Billing Determinants'!$B$19:$R$41,6,0)/'[1]4. Billing Determinants'!$G$41*$D30,IF($E30="Distribution Rev.",VLOOKUP(O$4,'[1]4. Billing Determinants'!$B$19:$R$41,8,0)/'[1]4. Billing Determinants'!$I$41*$D30, VLOOKUP(O$4,'[1]4. Billing Determinants'!$B$19:$R$41,3,0)/'[1]4. Billing Determinants'!$D$41*$D30))))),0)</f>
        <v>0</v>
      </c>
      <c r="P30" s="205">
        <f>IFERROR(IF(P$4="",0,IF($E30="kWh",VLOOKUP(P$4,'[1]4. Billing Determinants'!$B$19:$R$41,4,0)/'[1]4. Billing Determinants'!$E$41*$D30,IF($E30="kW",VLOOKUP(P$4,'[1]4. Billing Determinants'!$B$19:$R$41,5,0)/'[1]4. Billing Determinants'!$F$41*$D30,IF($E30="Non-RPP kWh",VLOOKUP(P$4,'[1]4. Billing Determinants'!$B$19:$R$41,6,0)/'[1]4. Billing Determinants'!$G$41*$D30,IF($E30="Distribution Rev.",VLOOKUP(P$4,'[1]4. Billing Determinants'!$B$19:$R$41,8,0)/'[1]4. Billing Determinants'!$I$41*$D30, VLOOKUP(P$4,'[1]4. Billing Determinants'!$B$19:$R$41,3,0)/'[1]4. Billing Determinants'!$D$41*$D30))))),0)</f>
        <v>0</v>
      </c>
      <c r="Q30" s="205">
        <f>IFERROR(IF(Q$4="",0,IF($E30="kWh",VLOOKUP(Q$4,'[1]4. Billing Determinants'!$B$19:$R$41,4,0)/'[1]4. Billing Determinants'!$E$41*$D30,IF($E30="kW",VLOOKUP(Q$4,'[1]4. Billing Determinants'!$B$19:$R$41,5,0)/'[1]4. Billing Determinants'!$F$41*$D30,IF($E30="Non-RPP kWh",VLOOKUP(Q$4,'[1]4. Billing Determinants'!$B$19:$R$41,6,0)/'[1]4. Billing Determinants'!$G$41*$D30,IF($E30="Distribution Rev.",VLOOKUP(Q$4,'[1]4. Billing Determinants'!$B$19:$R$41,8,0)/'[1]4. Billing Determinants'!$I$41*$D30, VLOOKUP(Q$4,'[1]4. Billing Determinants'!$B$19:$R$41,3,0)/'[1]4. Billing Determinants'!$D$41*$D30))))),0)</f>
        <v>0</v>
      </c>
      <c r="R30" s="205">
        <f>IFERROR(IF(R$4="",0,IF($E30="kWh",VLOOKUP(R$4,'[1]4. Billing Determinants'!$B$19:$R$41,4,0)/'[1]4. Billing Determinants'!$E$41*$D30,IF($E30="kW",VLOOKUP(R$4,'[1]4. Billing Determinants'!$B$19:$R$41,5,0)/'[1]4. Billing Determinants'!$F$41*$D30,IF($E30="Non-RPP kWh",VLOOKUP(R$4,'[1]4. Billing Determinants'!$B$19:$R$41,6,0)/'[1]4. Billing Determinants'!$G$41*$D30,IF($E30="Distribution Rev.",VLOOKUP(R$4,'[1]4. Billing Determinants'!$B$19:$R$41,8,0)/'[1]4. Billing Determinants'!$I$41*$D30, VLOOKUP(R$4,'[1]4. Billing Determinants'!$B$19:$R$41,3,0)/'[1]4. Billing Determinants'!$D$41*$D30))))),0)</f>
        <v>0</v>
      </c>
      <c r="S30" s="205">
        <f>IFERROR(IF(S$4="",0,IF($E30="kWh",VLOOKUP(S$4,'[1]4. Billing Determinants'!$B$19:$R$41,4,0)/'[1]4. Billing Determinants'!$E$41*$D30,IF($E30="kW",VLOOKUP(S$4,'[1]4. Billing Determinants'!$B$19:$R$41,5,0)/'[1]4. Billing Determinants'!$F$41*$D30,IF($E30="Non-RPP kWh",VLOOKUP(S$4,'[1]4. Billing Determinants'!$B$19:$R$41,6,0)/'[1]4. Billing Determinants'!$G$41*$D30,IF($E30="Distribution Rev.",VLOOKUP(S$4,'[1]4. Billing Determinants'!$B$19:$R$41,8,0)/'[1]4. Billing Determinants'!$I$41*$D30, VLOOKUP(S$4,'[1]4. Billing Determinants'!$B$19:$R$41,3,0)/'[1]4. Billing Determinants'!$D$41*$D30))))),0)</f>
        <v>0</v>
      </c>
      <c r="T30" s="205">
        <f>IFERROR(IF(T$4="",0,IF($E30="kWh",VLOOKUP(T$4,'[1]4. Billing Determinants'!$B$19:$R$41,4,0)/'[1]4. Billing Determinants'!$E$41*$D30,IF($E30="kW",VLOOKUP(T$4,'[1]4. Billing Determinants'!$B$19:$R$41,5,0)/'[1]4. Billing Determinants'!$F$41*$D30,IF($E30="Non-RPP kWh",VLOOKUP(T$4,'[1]4. Billing Determinants'!$B$19:$R$41,6,0)/'[1]4. Billing Determinants'!$G$41*$D30,IF($E30="Distribution Rev.",VLOOKUP(T$4,'[1]4. Billing Determinants'!$B$19:$R$41,8,0)/'[1]4. Billing Determinants'!$I$41*$D30, VLOOKUP(T$4,'[1]4. Billing Determinants'!$B$19:$R$41,3,0)/'[1]4. Billing Determinants'!$D$41*$D30))))),0)</f>
        <v>0</v>
      </c>
      <c r="U30" s="205">
        <f>IFERROR(IF(U$4="",0,IF($E30="kWh",VLOOKUP(U$4,'[1]4. Billing Determinants'!$B$19:$R$41,4,0)/'[1]4. Billing Determinants'!$E$41*$D30,IF($E30="kW",VLOOKUP(U$4,'[1]4. Billing Determinants'!$B$19:$R$41,5,0)/'[1]4. Billing Determinants'!$F$41*$D30,IF($E30="Non-RPP kWh",VLOOKUP(U$4,'[1]4. Billing Determinants'!$B$19:$R$41,6,0)/'[1]4. Billing Determinants'!$G$41*$D30,IF($E30="Distribution Rev.",VLOOKUP(U$4,'[1]4. Billing Determinants'!$B$19:$R$41,8,0)/'[1]4. Billing Determinants'!$I$41*$D30, VLOOKUP(U$4,'[1]4. Billing Determinants'!$B$19:$R$41,3,0)/'[1]4. Billing Determinants'!$D$41*$D30))))),0)</f>
        <v>0</v>
      </c>
      <c r="V30" s="205">
        <f>IFERROR(IF(V$4="",0,IF($E30="kWh",VLOOKUP(V$4,'[1]4. Billing Determinants'!$B$19:$R$41,4,0)/'[1]4. Billing Determinants'!$E$41*$D30,IF($E30="kW",VLOOKUP(V$4,'[1]4. Billing Determinants'!$B$19:$R$41,5,0)/'[1]4. Billing Determinants'!$F$41*$D30,IF($E30="Non-RPP kWh",VLOOKUP(V$4,'[1]4. Billing Determinants'!$B$19:$R$41,6,0)/'[1]4. Billing Determinants'!$G$41*$D30,IF($E30="Distribution Rev.",VLOOKUP(V$4,'[1]4. Billing Determinants'!$B$19:$R$41,8,0)/'[1]4. Billing Determinants'!$I$41*$D30, VLOOKUP(V$4,'[1]4. Billing Determinants'!$B$19:$R$41,3,0)/'[1]4. Billing Determinants'!$D$41*$D30))))),0)</f>
        <v>0</v>
      </c>
      <c r="W30" s="205">
        <f>IFERROR(IF(W$4="",0,IF($E30="kWh",VLOOKUP(W$4,'[1]4. Billing Determinants'!$B$19:$R$41,4,0)/'[1]4. Billing Determinants'!$E$41*$D30,IF($E30="kW",VLOOKUP(W$4,'[1]4. Billing Determinants'!$B$19:$R$41,5,0)/'[1]4. Billing Determinants'!$F$41*$D30,IF($E30="Non-RPP kWh",VLOOKUP(W$4,'[1]4. Billing Determinants'!$B$19:$R$41,6,0)/'[1]4. Billing Determinants'!$G$41*$D30,IF($E30="Distribution Rev.",VLOOKUP(W$4,'[1]4. Billing Determinants'!$B$19:$R$41,8,0)/'[1]4. Billing Determinants'!$I$41*$D30, VLOOKUP(W$4,'[1]4. Billing Determinants'!$B$19:$R$41,3,0)/'[1]4. Billing Determinants'!$D$41*$D30))))),0)</f>
        <v>0</v>
      </c>
      <c r="X30" s="205">
        <f>IFERROR(IF(X$4="",0,IF($E30="kWh",VLOOKUP(X$4,'[1]4. Billing Determinants'!$B$19:$R$41,4,0)/'[1]4. Billing Determinants'!$E$41*$D30,IF($E30="kW",VLOOKUP(X$4,'[1]4. Billing Determinants'!$B$19:$R$41,5,0)/'[1]4. Billing Determinants'!$F$41*$D30,IF($E30="Non-RPP kWh",VLOOKUP(X$4,'[1]4. Billing Determinants'!$B$19:$R$41,6,0)/'[1]4. Billing Determinants'!$G$41*$D30,IF($E30="Distribution Rev.",VLOOKUP(X$4,'[1]4. Billing Determinants'!$B$19:$R$41,8,0)/'[1]4. Billing Determinants'!$I$41*$D30, VLOOKUP(X$4,'[1]4. Billing Determinants'!$B$19:$R$41,3,0)/'[1]4. Billing Determinants'!$D$41*$D30))))),0)</f>
        <v>0</v>
      </c>
      <c r="Y30" s="205">
        <f>IFERROR(IF(Y$4="",0,IF($E30="kWh",VLOOKUP(Y$4,'[1]4. Billing Determinants'!$B$19:$R$41,4,0)/'[1]4. Billing Determinants'!$E$41*$D30,IF($E30="kW",VLOOKUP(Y$4,'[1]4. Billing Determinants'!$B$19:$R$41,5,0)/'[1]4. Billing Determinants'!$F$41*$D30,IF($E30="Non-RPP kWh",VLOOKUP(Y$4,'[1]4. Billing Determinants'!$B$19:$R$41,6,0)/'[1]4. Billing Determinants'!$G$41*$D30,IF($E30="Distribution Rev.",VLOOKUP(Y$4,'[1]4. Billing Determinants'!$B$19:$R$41,8,0)/'[1]4. Billing Determinants'!$I$41*$D30, VLOOKUP(Y$4,'[1]4. Billing Determinants'!$B$19:$R$41,3,0)/'[1]4. Billing Determinants'!$D$41*$D30))))),0)</f>
        <v>0</v>
      </c>
    </row>
    <row r="31" spans="1:25" x14ac:dyDescent="0.25">
      <c r="B31" s="223">
        <f>IF('[1]2b. Continuity Schedule'!C57="","",'[1]2b. Continuity Schedule'!C57)</f>
        <v>0</v>
      </c>
      <c r="C31" s="215">
        <v>1508</v>
      </c>
      <c r="D31" s="205"/>
      <c r="E31" s="206" t="s">
        <v>285</v>
      </c>
      <c r="F31" s="205">
        <f>IFERROR(IF(F$4="",0,IF($E31="kWh",VLOOKUP(F$4,'[1]4. Billing Determinants'!$B$19:$R$41,4,0)/'[1]4. Billing Determinants'!$E$41*$D31,IF($E31="kW",VLOOKUP(F$4,'[1]4. Billing Determinants'!$B$19:$R$41,5,0)/'[1]4. Billing Determinants'!$F$41*$D31,IF($E31="Non-RPP kWh",VLOOKUP(F$4,'[1]4. Billing Determinants'!$B$19:$R$41,6,0)/'[1]4. Billing Determinants'!$G$41*$D31,IF($E31="Distribution Rev.",VLOOKUP(F$4,'[1]4. Billing Determinants'!$B$19:$R$41,8,0)/'[1]4. Billing Determinants'!$I$41*$D31, VLOOKUP(F$4,'[1]4. Billing Determinants'!$B$19:$R$41,3,0)/'[1]4. Billing Determinants'!$D$41*$D31))))),0)</f>
        <v>0</v>
      </c>
      <c r="G31" s="205">
        <f>IFERROR(IF(G$4="",0,IF($E31="kWh",VLOOKUP(G$4,'[1]4. Billing Determinants'!$B$19:$R$41,4,0)/'[1]4. Billing Determinants'!$E$41*$D31,IF($E31="kW",VLOOKUP(G$4,'[1]4. Billing Determinants'!$B$19:$R$41,5,0)/'[1]4. Billing Determinants'!$F$41*$D31,IF($E31="Non-RPP kWh",VLOOKUP(G$4,'[1]4. Billing Determinants'!$B$19:$R$41,6,0)/'[1]4. Billing Determinants'!$G$41*$D31,IF($E31="Distribution Rev.",VLOOKUP(G$4,'[1]4. Billing Determinants'!$B$19:$R$41,8,0)/'[1]4. Billing Determinants'!$I$41*$D31, VLOOKUP(G$4,'[1]4. Billing Determinants'!$B$19:$R$41,3,0)/'[1]4. Billing Determinants'!$D$41*$D31))))),0)</f>
        <v>0</v>
      </c>
      <c r="H31" s="205">
        <f>IFERROR(IF(H$4="",0,IF($E31="kWh",VLOOKUP(H$4,'[1]4. Billing Determinants'!$B$19:$R$41,4,0)/'[1]4. Billing Determinants'!$E$41*$D31,IF($E31="kW",VLOOKUP(H$4,'[1]4. Billing Determinants'!$B$19:$R$41,5,0)/'[1]4. Billing Determinants'!$F$41*$D31,IF($E31="Non-RPP kWh",VLOOKUP(H$4,'[1]4. Billing Determinants'!$B$19:$R$41,6,0)/'[1]4. Billing Determinants'!$G$41*$D31,IF($E31="Distribution Rev.",VLOOKUP(H$4,'[1]4. Billing Determinants'!$B$19:$R$41,8,0)/'[1]4. Billing Determinants'!$I$41*$D31, VLOOKUP(H$4,'[1]4. Billing Determinants'!$B$19:$R$41,3,0)/'[1]4. Billing Determinants'!$D$41*$D31))))),0)</f>
        <v>0</v>
      </c>
      <c r="I31" s="205">
        <f>IFERROR(IF(I$4="",0,IF($E31="kWh",VLOOKUP(I$4,'[1]4. Billing Determinants'!$B$19:$R$41,4,0)/'[1]4. Billing Determinants'!$E$41*$D31,IF($E31="kW",VLOOKUP(I$4,'[1]4. Billing Determinants'!$B$19:$R$41,5,0)/'[1]4. Billing Determinants'!$F$41*$D31,IF($E31="Non-RPP kWh",VLOOKUP(I$4,'[1]4. Billing Determinants'!$B$19:$R$41,6,0)/'[1]4. Billing Determinants'!$G$41*$D31,IF($E31="Distribution Rev.",VLOOKUP(I$4,'[1]4. Billing Determinants'!$B$19:$R$41,8,0)/'[1]4. Billing Determinants'!$I$41*$D31, VLOOKUP(I$4,'[1]4. Billing Determinants'!$B$19:$R$41,3,0)/'[1]4. Billing Determinants'!$D$41*$D31))))),0)</f>
        <v>0</v>
      </c>
      <c r="J31" s="205">
        <f>IFERROR(IF(J$4="",0,IF($E31="kWh",VLOOKUP(J$4,'[1]4. Billing Determinants'!$B$19:$R$41,4,0)/'[1]4. Billing Determinants'!$E$41*$D31,IF($E31="kW",VLOOKUP(J$4,'[1]4. Billing Determinants'!$B$19:$R$41,5,0)/'[1]4. Billing Determinants'!$F$41*$D31,IF($E31="Non-RPP kWh",VLOOKUP(J$4,'[1]4. Billing Determinants'!$B$19:$R$41,6,0)/'[1]4. Billing Determinants'!$G$41*$D31,IF($E31="Distribution Rev.",VLOOKUP(J$4,'[1]4. Billing Determinants'!$B$19:$R$41,8,0)/'[1]4. Billing Determinants'!$I$41*$D31, VLOOKUP(J$4,'[1]4. Billing Determinants'!$B$19:$R$41,3,0)/'[1]4. Billing Determinants'!$D$41*$D31))))),0)</f>
        <v>0</v>
      </c>
      <c r="K31" s="205">
        <f>IFERROR(IF(K$4="",0,IF($E31="kWh",VLOOKUP(K$4,'[1]4. Billing Determinants'!$B$19:$R$41,4,0)/'[1]4. Billing Determinants'!$E$41*$D31,IF($E31="kW",VLOOKUP(K$4,'[1]4. Billing Determinants'!$B$19:$R$41,5,0)/'[1]4. Billing Determinants'!$F$41*$D31,IF($E31="Non-RPP kWh",VLOOKUP(K$4,'[1]4. Billing Determinants'!$B$19:$R$41,6,0)/'[1]4. Billing Determinants'!$G$41*$D31,IF($E31="Distribution Rev.",VLOOKUP(K$4,'[1]4. Billing Determinants'!$B$19:$R$41,8,0)/'[1]4. Billing Determinants'!$I$41*$D31, VLOOKUP(K$4,'[1]4. Billing Determinants'!$B$19:$R$41,3,0)/'[1]4. Billing Determinants'!$D$41*$D31))))),0)</f>
        <v>0</v>
      </c>
      <c r="L31" s="205">
        <f>IFERROR(IF(L$4="",0,IF($E31="kWh",VLOOKUP(L$4,'[1]4. Billing Determinants'!$B$19:$R$41,4,0)/'[1]4. Billing Determinants'!$E$41*$D31,IF($E31="kW",VLOOKUP(L$4,'[1]4. Billing Determinants'!$B$19:$R$41,5,0)/'[1]4. Billing Determinants'!$F$41*$D31,IF($E31="Non-RPP kWh",VLOOKUP(L$4,'[1]4. Billing Determinants'!$B$19:$R$41,6,0)/'[1]4. Billing Determinants'!$G$41*$D31,IF($E31="Distribution Rev.",VLOOKUP(L$4,'[1]4. Billing Determinants'!$B$19:$R$41,8,0)/'[1]4. Billing Determinants'!$I$41*$D31, VLOOKUP(L$4,'[1]4. Billing Determinants'!$B$19:$R$41,3,0)/'[1]4. Billing Determinants'!$D$41*$D31))))),0)</f>
        <v>0</v>
      </c>
      <c r="M31" s="205">
        <f>IFERROR(IF(M$4="",0,IF($E31="kWh",VLOOKUP(M$4,'[1]4. Billing Determinants'!$B$19:$R$41,4,0)/'[1]4. Billing Determinants'!$E$41*$D31,IF($E31="kW",VLOOKUP(M$4,'[1]4. Billing Determinants'!$B$19:$R$41,5,0)/'[1]4. Billing Determinants'!$F$41*$D31,IF($E31="Non-RPP kWh",VLOOKUP(M$4,'[1]4. Billing Determinants'!$B$19:$R$41,6,0)/'[1]4. Billing Determinants'!$G$41*$D31,IF($E31="Distribution Rev.",VLOOKUP(M$4,'[1]4. Billing Determinants'!$B$19:$R$41,8,0)/'[1]4. Billing Determinants'!$I$41*$D31, VLOOKUP(M$4,'[1]4. Billing Determinants'!$B$19:$R$41,3,0)/'[1]4. Billing Determinants'!$D$41*$D31))))),0)</f>
        <v>0</v>
      </c>
      <c r="N31" s="205">
        <f>IFERROR(IF(N$4="",0,IF($E31="kWh",VLOOKUP(N$4,'[1]4. Billing Determinants'!$B$19:$R$41,4,0)/'[1]4. Billing Determinants'!$E$41*$D31,IF($E31="kW",VLOOKUP(N$4,'[1]4. Billing Determinants'!$B$19:$R$41,5,0)/'[1]4. Billing Determinants'!$F$41*$D31,IF($E31="Non-RPP kWh",VLOOKUP(N$4,'[1]4. Billing Determinants'!$B$19:$R$41,6,0)/'[1]4. Billing Determinants'!$G$41*$D31,IF($E31="Distribution Rev.",VLOOKUP(N$4,'[1]4. Billing Determinants'!$B$19:$R$41,8,0)/'[1]4. Billing Determinants'!$I$41*$D31, VLOOKUP(N$4,'[1]4. Billing Determinants'!$B$19:$R$41,3,0)/'[1]4. Billing Determinants'!$D$41*$D31))))),0)</f>
        <v>0</v>
      </c>
      <c r="O31" s="205">
        <f>IFERROR(IF(O$4="",0,IF($E31="kWh",VLOOKUP(O$4,'[1]4. Billing Determinants'!$B$19:$R$41,4,0)/'[1]4. Billing Determinants'!$E$41*$D31,IF($E31="kW",VLOOKUP(O$4,'[1]4. Billing Determinants'!$B$19:$R$41,5,0)/'[1]4. Billing Determinants'!$F$41*$D31,IF($E31="Non-RPP kWh",VLOOKUP(O$4,'[1]4. Billing Determinants'!$B$19:$R$41,6,0)/'[1]4. Billing Determinants'!$G$41*$D31,IF($E31="Distribution Rev.",VLOOKUP(O$4,'[1]4. Billing Determinants'!$B$19:$R$41,8,0)/'[1]4. Billing Determinants'!$I$41*$D31, VLOOKUP(O$4,'[1]4. Billing Determinants'!$B$19:$R$41,3,0)/'[1]4. Billing Determinants'!$D$41*$D31))))),0)</f>
        <v>0</v>
      </c>
      <c r="P31" s="205">
        <f>IFERROR(IF(P$4="",0,IF($E31="kWh",VLOOKUP(P$4,'[1]4. Billing Determinants'!$B$19:$R$41,4,0)/'[1]4. Billing Determinants'!$E$41*$D31,IF($E31="kW",VLOOKUP(P$4,'[1]4. Billing Determinants'!$B$19:$R$41,5,0)/'[1]4. Billing Determinants'!$F$41*$D31,IF($E31="Non-RPP kWh",VLOOKUP(P$4,'[1]4. Billing Determinants'!$B$19:$R$41,6,0)/'[1]4. Billing Determinants'!$G$41*$D31,IF($E31="Distribution Rev.",VLOOKUP(P$4,'[1]4. Billing Determinants'!$B$19:$R$41,8,0)/'[1]4. Billing Determinants'!$I$41*$D31, VLOOKUP(P$4,'[1]4. Billing Determinants'!$B$19:$R$41,3,0)/'[1]4. Billing Determinants'!$D$41*$D31))))),0)</f>
        <v>0</v>
      </c>
      <c r="Q31" s="205">
        <f>IFERROR(IF(Q$4="",0,IF($E31="kWh",VLOOKUP(Q$4,'[1]4. Billing Determinants'!$B$19:$R$41,4,0)/'[1]4. Billing Determinants'!$E$41*$D31,IF($E31="kW",VLOOKUP(Q$4,'[1]4. Billing Determinants'!$B$19:$R$41,5,0)/'[1]4. Billing Determinants'!$F$41*$D31,IF($E31="Non-RPP kWh",VLOOKUP(Q$4,'[1]4. Billing Determinants'!$B$19:$R$41,6,0)/'[1]4. Billing Determinants'!$G$41*$D31,IF($E31="Distribution Rev.",VLOOKUP(Q$4,'[1]4. Billing Determinants'!$B$19:$R$41,8,0)/'[1]4. Billing Determinants'!$I$41*$D31, VLOOKUP(Q$4,'[1]4. Billing Determinants'!$B$19:$R$41,3,0)/'[1]4. Billing Determinants'!$D$41*$D31))))),0)</f>
        <v>0</v>
      </c>
      <c r="R31" s="205">
        <f>IFERROR(IF(R$4="",0,IF($E31="kWh",VLOOKUP(R$4,'[1]4. Billing Determinants'!$B$19:$R$41,4,0)/'[1]4. Billing Determinants'!$E$41*$D31,IF($E31="kW",VLOOKUP(R$4,'[1]4. Billing Determinants'!$B$19:$R$41,5,0)/'[1]4. Billing Determinants'!$F$41*$D31,IF($E31="Non-RPP kWh",VLOOKUP(R$4,'[1]4. Billing Determinants'!$B$19:$R$41,6,0)/'[1]4. Billing Determinants'!$G$41*$D31,IF($E31="Distribution Rev.",VLOOKUP(R$4,'[1]4. Billing Determinants'!$B$19:$R$41,8,0)/'[1]4. Billing Determinants'!$I$41*$D31, VLOOKUP(R$4,'[1]4. Billing Determinants'!$B$19:$R$41,3,0)/'[1]4. Billing Determinants'!$D$41*$D31))))),0)</f>
        <v>0</v>
      </c>
      <c r="S31" s="205">
        <f>IFERROR(IF(S$4="",0,IF($E31="kWh",VLOOKUP(S$4,'[1]4. Billing Determinants'!$B$19:$R$41,4,0)/'[1]4. Billing Determinants'!$E$41*$D31,IF($E31="kW",VLOOKUP(S$4,'[1]4. Billing Determinants'!$B$19:$R$41,5,0)/'[1]4. Billing Determinants'!$F$41*$D31,IF($E31="Non-RPP kWh",VLOOKUP(S$4,'[1]4. Billing Determinants'!$B$19:$R$41,6,0)/'[1]4. Billing Determinants'!$G$41*$D31,IF($E31="Distribution Rev.",VLOOKUP(S$4,'[1]4. Billing Determinants'!$B$19:$R$41,8,0)/'[1]4. Billing Determinants'!$I$41*$D31, VLOOKUP(S$4,'[1]4. Billing Determinants'!$B$19:$R$41,3,0)/'[1]4. Billing Determinants'!$D$41*$D31))))),0)</f>
        <v>0</v>
      </c>
      <c r="T31" s="205">
        <f>IFERROR(IF(T$4="",0,IF($E31="kWh",VLOOKUP(T$4,'[1]4. Billing Determinants'!$B$19:$R$41,4,0)/'[1]4. Billing Determinants'!$E$41*$D31,IF($E31="kW",VLOOKUP(T$4,'[1]4. Billing Determinants'!$B$19:$R$41,5,0)/'[1]4. Billing Determinants'!$F$41*$D31,IF($E31="Non-RPP kWh",VLOOKUP(T$4,'[1]4. Billing Determinants'!$B$19:$R$41,6,0)/'[1]4. Billing Determinants'!$G$41*$D31,IF($E31="Distribution Rev.",VLOOKUP(T$4,'[1]4. Billing Determinants'!$B$19:$R$41,8,0)/'[1]4. Billing Determinants'!$I$41*$D31, VLOOKUP(T$4,'[1]4. Billing Determinants'!$B$19:$R$41,3,0)/'[1]4. Billing Determinants'!$D$41*$D31))))),0)</f>
        <v>0</v>
      </c>
      <c r="U31" s="205">
        <f>IFERROR(IF(U$4="",0,IF($E31="kWh",VLOOKUP(U$4,'[1]4. Billing Determinants'!$B$19:$R$41,4,0)/'[1]4. Billing Determinants'!$E$41*$D31,IF($E31="kW",VLOOKUP(U$4,'[1]4. Billing Determinants'!$B$19:$R$41,5,0)/'[1]4. Billing Determinants'!$F$41*$D31,IF($E31="Non-RPP kWh",VLOOKUP(U$4,'[1]4. Billing Determinants'!$B$19:$R$41,6,0)/'[1]4. Billing Determinants'!$G$41*$D31,IF($E31="Distribution Rev.",VLOOKUP(U$4,'[1]4. Billing Determinants'!$B$19:$R$41,8,0)/'[1]4. Billing Determinants'!$I$41*$D31, VLOOKUP(U$4,'[1]4. Billing Determinants'!$B$19:$R$41,3,0)/'[1]4. Billing Determinants'!$D$41*$D31))))),0)</f>
        <v>0</v>
      </c>
      <c r="V31" s="205">
        <f>IFERROR(IF(V$4="",0,IF($E31="kWh",VLOOKUP(V$4,'[1]4. Billing Determinants'!$B$19:$R$41,4,0)/'[1]4. Billing Determinants'!$E$41*$D31,IF($E31="kW",VLOOKUP(V$4,'[1]4. Billing Determinants'!$B$19:$R$41,5,0)/'[1]4. Billing Determinants'!$F$41*$D31,IF($E31="Non-RPP kWh",VLOOKUP(V$4,'[1]4. Billing Determinants'!$B$19:$R$41,6,0)/'[1]4. Billing Determinants'!$G$41*$D31,IF($E31="Distribution Rev.",VLOOKUP(V$4,'[1]4. Billing Determinants'!$B$19:$R$41,8,0)/'[1]4. Billing Determinants'!$I$41*$D31, VLOOKUP(V$4,'[1]4. Billing Determinants'!$B$19:$R$41,3,0)/'[1]4. Billing Determinants'!$D$41*$D31))))),0)</f>
        <v>0</v>
      </c>
      <c r="W31" s="205">
        <f>IFERROR(IF(W$4="",0,IF($E31="kWh",VLOOKUP(W$4,'[1]4. Billing Determinants'!$B$19:$R$41,4,0)/'[1]4. Billing Determinants'!$E$41*$D31,IF($E31="kW",VLOOKUP(W$4,'[1]4. Billing Determinants'!$B$19:$R$41,5,0)/'[1]4. Billing Determinants'!$F$41*$D31,IF($E31="Non-RPP kWh",VLOOKUP(W$4,'[1]4. Billing Determinants'!$B$19:$R$41,6,0)/'[1]4. Billing Determinants'!$G$41*$D31,IF($E31="Distribution Rev.",VLOOKUP(W$4,'[1]4. Billing Determinants'!$B$19:$R$41,8,0)/'[1]4. Billing Determinants'!$I$41*$D31, VLOOKUP(W$4,'[1]4. Billing Determinants'!$B$19:$R$41,3,0)/'[1]4. Billing Determinants'!$D$41*$D31))))),0)</f>
        <v>0</v>
      </c>
      <c r="X31" s="205">
        <f>IFERROR(IF(X$4="",0,IF($E31="kWh",VLOOKUP(X$4,'[1]4. Billing Determinants'!$B$19:$R$41,4,0)/'[1]4. Billing Determinants'!$E$41*$D31,IF($E31="kW",VLOOKUP(X$4,'[1]4. Billing Determinants'!$B$19:$R$41,5,0)/'[1]4. Billing Determinants'!$F$41*$D31,IF($E31="Non-RPP kWh",VLOOKUP(X$4,'[1]4. Billing Determinants'!$B$19:$R$41,6,0)/'[1]4. Billing Determinants'!$G$41*$D31,IF($E31="Distribution Rev.",VLOOKUP(X$4,'[1]4. Billing Determinants'!$B$19:$R$41,8,0)/'[1]4. Billing Determinants'!$I$41*$D31, VLOOKUP(X$4,'[1]4. Billing Determinants'!$B$19:$R$41,3,0)/'[1]4. Billing Determinants'!$D$41*$D31))))),0)</f>
        <v>0</v>
      </c>
      <c r="Y31" s="205">
        <f>IFERROR(IF(Y$4="",0,IF($E31="kWh",VLOOKUP(Y$4,'[1]4. Billing Determinants'!$B$19:$R$41,4,0)/'[1]4. Billing Determinants'!$E$41*$D31,IF($E31="kW",VLOOKUP(Y$4,'[1]4. Billing Determinants'!$B$19:$R$41,5,0)/'[1]4. Billing Determinants'!$F$41*$D31,IF($E31="Non-RPP kWh",VLOOKUP(Y$4,'[1]4. Billing Determinants'!$B$19:$R$41,6,0)/'[1]4. Billing Determinants'!$G$41*$D31,IF($E31="Distribution Rev.",VLOOKUP(Y$4,'[1]4. Billing Determinants'!$B$19:$R$41,8,0)/'[1]4. Billing Determinants'!$I$41*$D31, VLOOKUP(Y$4,'[1]4. Billing Determinants'!$B$19:$R$41,3,0)/'[1]4. Billing Determinants'!$D$41*$D31))))),0)</f>
        <v>0</v>
      </c>
    </row>
    <row r="32" spans="1:25" x14ac:dyDescent="0.25">
      <c r="B32" s="223">
        <f>IF('[1]2b. Continuity Schedule'!C58="","",'[1]2b. Continuity Schedule'!C58)</f>
        <v>0</v>
      </c>
      <c r="C32" s="215">
        <v>1508</v>
      </c>
      <c r="D32" s="205"/>
      <c r="E32" s="206" t="s">
        <v>285</v>
      </c>
      <c r="F32" s="205">
        <f>IFERROR(IF(F$4="",0,IF($E32="kWh",VLOOKUP(F$4,'[1]4. Billing Determinants'!$B$19:$R$41,4,0)/'[1]4. Billing Determinants'!$E$41*$D32,IF($E32="kW",VLOOKUP(F$4,'[1]4. Billing Determinants'!$B$19:$R$41,5,0)/'[1]4. Billing Determinants'!$F$41*$D32,IF($E32="Non-RPP kWh",VLOOKUP(F$4,'[1]4. Billing Determinants'!$B$19:$R$41,6,0)/'[1]4. Billing Determinants'!$G$41*$D32,IF($E32="Distribution Rev.",VLOOKUP(F$4,'[1]4. Billing Determinants'!$B$19:$R$41,8,0)/'[1]4. Billing Determinants'!$I$41*$D32, VLOOKUP(F$4,'[1]4. Billing Determinants'!$B$19:$R$41,3,0)/'[1]4. Billing Determinants'!$D$41*$D32))))),0)</f>
        <v>0</v>
      </c>
      <c r="G32" s="205">
        <f>IFERROR(IF(G$4="",0,IF($E32="kWh",VLOOKUP(G$4,'[1]4. Billing Determinants'!$B$19:$R$41,4,0)/'[1]4. Billing Determinants'!$E$41*$D32,IF($E32="kW",VLOOKUP(G$4,'[1]4. Billing Determinants'!$B$19:$R$41,5,0)/'[1]4. Billing Determinants'!$F$41*$D32,IF($E32="Non-RPP kWh",VLOOKUP(G$4,'[1]4. Billing Determinants'!$B$19:$R$41,6,0)/'[1]4. Billing Determinants'!$G$41*$D32,IF($E32="Distribution Rev.",VLOOKUP(G$4,'[1]4. Billing Determinants'!$B$19:$R$41,8,0)/'[1]4. Billing Determinants'!$I$41*$D32, VLOOKUP(G$4,'[1]4. Billing Determinants'!$B$19:$R$41,3,0)/'[1]4. Billing Determinants'!$D$41*$D32))))),0)</f>
        <v>0</v>
      </c>
      <c r="H32" s="205">
        <f>IFERROR(IF(H$4="",0,IF($E32="kWh",VLOOKUP(H$4,'[1]4. Billing Determinants'!$B$19:$R$41,4,0)/'[1]4. Billing Determinants'!$E$41*$D32,IF($E32="kW",VLOOKUP(H$4,'[1]4. Billing Determinants'!$B$19:$R$41,5,0)/'[1]4. Billing Determinants'!$F$41*$D32,IF($E32="Non-RPP kWh",VLOOKUP(H$4,'[1]4. Billing Determinants'!$B$19:$R$41,6,0)/'[1]4. Billing Determinants'!$G$41*$D32,IF($E32="Distribution Rev.",VLOOKUP(H$4,'[1]4. Billing Determinants'!$B$19:$R$41,8,0)/'[1]4. Billing Determinants'!$I$41*$D32, VLOOKUP(H$4,'[1]4. Billing Determinants'!$B$19:$R$41,3,0)/'[1]4. Billing Determinants'!$D$41*$D32))))),0)</f>
        <v>0</v>
      </c>
      <c r="I32" s="205">
        <f>IFERROR(IF(I$4="",0,IF($E32="kWh",VLOOKUP(I$4,'[1]4. Billing Determinants'!$B$19:$R$41,4,0)/'[1]4. Billing Determinants'!$E$41*$D32,IF($E32="kW",VLOOKUP(I$4,'[1]4. Billing Determinants'!$B$19:$R$41,5,0)/'[1]4. Billing Determinants'!$F$41*$D32,IF($E32="Non-RPP kWh",VLOOKUP(I$4,'[1]4. Billing Determinants'!$B$19:$R$41,6,0)/'[1]4. Billing Determinants'!$G$41*$D32,IF($E32="Distribution Rev.",VLOOKUP(I$4,'[1]4. Billing Determinants'!$B$19:$R$41,8,0)/'[1]4. Billing Determinants'!$I$41*$D32, VLOOKUP(I$4,'[1]4. Billing Determinants'!$B$19:$R$41,3,0)/'[1]4. Billing Determinants'!$D$41*$D32))))),0)</f>
        <v>0</v>
      </c>
      <c r="J32" s="205">
        <f>IFERROR(IF(J$4="",0,IF($E32="kWh",VLOOKUP(J$4,'[1]4. Billing Determinants'!$B$19:$R$41,4,0)/'[1]4. Billing Determinants'!$E$41*$D32,IF($E32="kW",VLOOKUP(J$4,'[1]4. Billing Determinants'!$B$19:$R$41,5,0)/'[1]4. Billing Determinants'!$F$41*$D32,IF($E32="Non-RPP kWh",VLOOKUP(J$4,'[1]4. Billing Determinants'!$B$19:$R$41,6,0)/'[1]4. Billing Determinants'!$G$41*$D32,IF($E32="Distribution Rev.",VLOOKUP(J$4,'[1]4. Billing Determinants'!$B$19:$R$41,8,0)/'[1]4. Billing Determinants'!$I$41*$D32, VLOOKUP(J$4,'[1]4. Billing Determinants'!$B$19:$R$41,3,0)/'[1]4. Billing Determinants'!$D$41*$D32))))),0)</f>
        <v>0</v>
      </c>
      <c r="K32" s="205">
        <f>IFERROR(IF(K$4="",0,IF($E32="kWh",VLOOKUP(K$4,'[1]4. Billing Determinants'!$B$19:$R$41,4,0)/'[1]4. Billing Determinants'!$E$41*$D32,IF($E32="kW",VLOOKUP(K$4,'[1]4. Billing Determinants'!$B$19:$R$41,5,0)/'[1]4. Billing Determinants'!$F$41*$D32,IF($E32="Non-RPP kWh",VLOOKUP(K$4,'[1]4. Billing Determinants'!$B$19:$R$41,6,0)/'[1]4. Billing Determinants'!$G$41*$D32,IF($E32="Distribution Rev.",VLOOKUP(K$4,'[1]4. Billing Determinants'!$B$19:$R$41,8,0)/'[1]4. Billing Determinants'!$I$41*$D32, VLOOKUP(K$4,'[1]4. Billing Determinants'!$B$19:$R$41,3,0)/'[1]4. Billing Determinants'!$D$41*$D32))))),0)</f>
        <v>0</v>
      </c>
      <c r="L32" s="205">
        <f>IFERROR(IF(L$4="",0,IF($E32="kWh",VLOOKUP(L$4,'[1]4. Billing Determinants'!$B$19:$R$41,4,0)/'[1]4. Billing Determinants'!$E$41*$D32,IF($E32="kW",VLOOKUP(L$4,'[1]4. Billing Determinants'!$B$19:$R$41,5,0)/'[1]4. Billing Determinants'!$F$41*$D32,IF($E32="Non-RPP kWh",VLOOKUP(L$4,'[1]4. Billing Determinants'!$B$19:$R$41,6,0)/'[1]4. Billing Determinants'!$G$41*$D32,IF($E32="Distribution Rev.",VLOOKUP(L$4,'[1]4. Billing Determinants'!$B$19:$R$41,8,0)/'[1]4. Billing Determinants'!$I$41*$D32, VLOOKUP(L$4,'[1]4. Billing Determinants'!$B$19:$R$41,3,0)/'[1]4. Billing Determinants'!$D$41*$D32))))),0)</f>
        <v>0</v>
      </c>
      <c r="M32" s="205">
        <f>IFERROR(IF(M$4="",0,IF($E32="kWh",VLOOKUP(M$4,'[1]4. Billing Determinants'!$B$19:$R$41,4,0)/'[1]4. Billing Determinants'!$E$41*$D32,IF($E32="kW",VLOOKUP(M$4,'[1]4. Billing Determinants'!$B$19:$R$41,5,0)/'[1]4. Billing Determinants'!$F$41*$D32,IF($E32="Non-RPP kWh",VLOOKUP(M$4,'[1]4. Billing Determinants'!$B$19:$R$41,6,0)/'[1]4. Billing Determinants'!$G$41*$D32,IF($E32="Distribution Rev.",VLOOKUP(M$4,'[1]4. Billing Determinants'!$B$19:$R$41,8,0)/'[1]4. Billing Determinants'!$I$41*$D32, VLOOKUP(M$4,'[1]4. Billing Determinants'!$B$19:$R$41,3,0)/'[1]4. Billing Determinants'!$D$41*$D32))))),0)</f>
        <v>0</v>
      </c>
      <c r="N32" s="205">
        <f>IFERROR(IF(N$4="",0,IF($E32="kWh",VLOOKUP(N$4,'[1]4. Billing Determinants'!$B$19:$R$41,4,0)/'[1]4. Billing Determinants'!$E$41*$D32,IF($E32="kW",VLOOKUP(N$4,'[1]4. Billing Determinants'!$B$19:$R$41,5,0)/'[1]4. Billing Determinants'!$F$41*$D32,IF($E32="Non-RPP kWh",VLOOKUP(N$4,'[1]4. Billing Determinants'!$B$19:$R$41,6,0)/'[1]4. Billing Determinants'!$G$41*$D32,IF($E32="Distribution Rev.",VLOOKUP(N$4,'[1]4. Billing Determinants'!$B$19:$R$41,8,0)/'[1]4. Billing Determinants'!$I$41*$D32, VLOOKUP(N$4,'[1]4. Billing Determinants'!$B$19:$R$41,3,0)/'[1]4. Billing Determinants'!$D$41*$D32))))),0)</f>
        <v>0</v>
      </c>
      <c r="O32" s="205">
        <f>IFERROR(IF(O$4="",0,IF($E32="kWh",VLOOKUP(O$4,'[1]4. Billing Determinants'!$B$19:$R$41,4,0)/'[1]4. Billing Determinants'!$E$41*$D32,IF($E32="kW",VLOOKUP(O$4,'[1]4. Billing Determinants'!$B$19:$R$41,5,0)/'[1]4. Billing Determinants'!$F$41*$D32,IF($E32="Non-RPP kWh",VLOOKUP(O$4,'[1]4. Billing Determinants'!$B$19:$R$41,6,0)/'[1]4. Billing Determinants'!$G$41*$D32,IF($E32="Distribution Rev.",VLOOKUP(O$4,'[1]4. Billing Determinants'!$B$19:$R$41,8,0)/'[1]4. Billing Determinants'!$I$41*$D32, VLOOKUP(O$4,'[1]4. Billing Determinants'!$B$19:$R$41,3,0)/'[1]4. Billing Determinants'!$D$41*$D32))))),0)</f>
        <v>0</v>
      </c>
      <c r="P32" s="205">
        <f>IFERROR(IF(P$4="",0,IF($E32="kWh",VLOOKUP(P$4,'[1]4. Billing Determinants'!$B$19:$R$41,4,0)/'[1]4. Billing Determinants'!$E$41*$D32,IF($E32="kW",VLOOKUP(P$4,'[1]4. Billing Determinants'!$B$19:$R$41,5,0)/'[1]4. Billing Determinants'!$F$41*$D32,IF($E32="Non-RPP kWh",VLOOKUP(P$4,'[1]4. Billing Determinants'!$B$19:$R$41,6,0)/'[1]4. Billing Determinants'!$G$41*$D32,IF($E32="Distribution Rev.",VLOOKUP(P$4,'[1]4. Billing Determinants'!$B$19:$R$41,8,0)/'[1]4. Billing Determinants'!$I$41*$D32, VLOOKUP(P$4,'[1]4. Billing Determinants'!$B$19:$R$41,3,0)/'[1]4. Billing Determinants'!$D$41*$D32))))),0)</f>
        <v>0</v>
      </c>
      <c r="Q32" s="205">
        <f>IFERROR(IF(Q$4="",0,IF($E32="kWh",VLOOKUP(Q$4,'[1]4. Billing Determinants'!$B$19:$R$41,4,0)/'[1]4. Billing Determinants'!$E$41*$D32,IF($E32="kW",VLOOKUP(Q$4,'[1]4. Billing Determinants'!$B$19:$R$41,5,0)/'[1]4. Billing Determinants'!$F$41*$D32,IF($E32="Non-RPP kWh",VLOOKUP(Q$4,'[1]4. Billing Determinants'!$B$19:$R$41,6,0)/'[1]4. Billing Determinants'!$G$41*$D32,IF($E32="Distribution Rev.",VLOOKUP(Q$4,'[1]4. Billing Determinants'!$B$19:$R$41,8,0)/'[1]4. Billing Determinants'!$I$41*$D32, VLOOKUP(Q$4,'[1]4. Billing Determinants'!$B$19:$R$41,3,0)/'[1]4. Billing Determinants'!$D$41*$D32))))),0)</f>
        <v>0</v>
      </c>
      <c r="R32" s="205">
        <f>IFERROR(IF(R$4="",0,IF($E32="kWh",VLOOKUP(R$4,'[1]4. Billing Determinants'!$B$19:$R$41,4,0)/'[1]4. Billing Determinants'!$E$41*$D32,IF($E32="kW",VLOOKUP(R$4,'[1]4. Billing Determinants'!$B$19:$R$41,5,0)/'[1]4. Billing Determinants'!$F$41*$D32,IF($E32="Non-RPP kWh",VLOOKUP(R$4,'[1]4. Billing Determinants'!$B$19:$R$41,6,0)/'[1]4. Billing Determinants'!$G$41*$D32,IF($E32="Distribution Rev.",VLOOKUP(R$4,'[1]4. Billing Determinants'!$B$19:$R$41,8,0)/'[1]4. Billing Determinants'!$I$41*$D32, VLOOKUP(R$4,'[1]4. Billing Determinants'!$B$19:$R$41,3,0)/'[1]4. Billing Determinants'!$D$41*$D32))))),0)</f>
        <v>0</v>
      </c>
      <c r="S32" s="205">
        <f>IFERROR(IF(S$4="",0,IF($E32="kWh",VLOOKUP(S$4,'[1]4. Billing Determinants'!$B$19:$R$41,4,0)/'[1]4. Billing Determinants'!$E$41*$D32,IF($E32="kW",VLOOKUP(S$4,'[1]4. Billing Determinants'!$B$19:$R$41,5,0)/'[1]4. Billing Determinants'!$F$41*$D32,IF($E32="Non-RPP kWh",VLOOKUP(S$4,'[1]4. Billing Determinants'!$B$19:$R$41,6,0)/'[1]4. Billing Determinants'!$G$41*$D32,IF($E32="Distribution Rev.",VLOOKUP(S$4,'[1]4. Billing Determinants'!$B$19:$R$41,8,0)/'[1]4. Billing Determinants'!$I$41*$D32, VLOOKUP(S$4,'[1]4. Billing Determinants'!$B$19:$R$41,3,0)/'[1]4. Billing Determinants'!$D$41*$D32))))),0)</f>
        <v>0</v>
      </c>
      <c r="T32" s="205">
        <f>IFERROR(IF(T$4="",0,IF($E32="kWh",VLOOKUP(T$4,'[1]4. Billing Determinants'!$B$19:$R$41,4,0)/'[1]4. Billing Determinants'!$E$41*$D32,IF($E32="kW",VLOOKUP(T$4,'[1]4. Billing Determinants'!$B$19:$R$41,5,0)/'[1]4. Billing Determinants'!$F$41*$D32,IF($E32="Non-RPP kWh",VLOOKUP(T$4,'[1]4. Billing Determinants'!$B$19:$R$41,6,0)/'[1]4. Billing Determinants'!$G$41*$D32,IF($E32="Distribution Rev.",VLOOKUP(T$4,'[1]4. Billing Determinants'!$B$19:$R$41,8,0)/'[1]4. Billing Determinants'!$I$41*$D32, VLOOKUP(T$4,'[1]4. Billing Determinants'!$B$19:$R$41,3,0)/'[1]4. Billing Determinants'!$D$41*$D32))))),0)</f>
        <v>0</v>
      </c>
      <c r="U32" s="205">
        <f>IFERROR(IF(U$4="",0,IF($E32="kWh",VLOOKUP(U$4,'[1]4. Billing Determinants'!$B$19:$R$41,4,0)/'[1]4. Billing Determinants'!$E$41*$D32,IF($E32="kW",VLOOKUP(U$4,'[1]4. Billing Determinants'!$B$19:$R$41,5,0)/'[1]4. Billing Determinants'!$F$41*$D32,IF($E32="Non-RPP kWh",VLOOKUP(U$4,'[1]4. Billing Determinants'!$B$19:$R$41,6,0)/'[1]4. Billing Determinants'!$G$41*$D32,IF($E32="Distribution Rev.",VLOOKUP(U$4,'[1]4. Billing Determinants'!$B$19:$R$41,8,0)/'[1]4. Billing Determinants'!$I$41*$D32, VLOOKUP(U$4,'[1]4. Billing Determinants'!$B$19:$R$41,3,0)/'[1]4. Billing Determinants'!$D$41*$D32))))),0)</f>
        <v>0</v>
      </c>
      <c r="V32" s="205">
        <f>IFERROR(IF(V$4="",0,IF($E32="kWh",VLOOKUP(V$4,'[1]4. Billing Determinants'!$B$19:$R$41,4,0)/'[1]4. Billing Determinants'!$E$41*$D32,IF($E32="kW",VLOOKUP(V$4,'[1]4. Billing Determinants'!$B$19:$R$41,5,0)/'[1]4. Billing Determinants'!$F$41*$D32,IF($E32="Non-RPP kWh",VLOOKUP(V$4,'[1]4. Billing Determinants'!$B$19:$R$41,6,0)/'[1]4. Billing Determinants'!$G$41*$D32,IF($E32="Distribution Rev.",VLOOKUP(V$4,'[1]4. Billing Determinants'!$B$19:$R$41,8,0)/'[1]4. Billing Determinants'!$I$41*$D32, VLOOKUP(V$4,'[1]4. Billing Determinants'!$B$19:$R$41,3,0)/'[1]4. Billing Determinants'!$D$41*$D32))))),0)</f>
        <v>0</v>
      </c>
      <c r="W32" s="205">
        <f>IFERROR(IF(W$4="",0,IF($E32="kWh",VLOOKUP(W$4,'[1]4. Billing Determinants'!$B$19:$R$41,4,0)/'[1]4. Billing Determinants'!$E$41*$D32,IF($E32="kW",VLOOKUP(W$4,'[1]4. Billing Determinants'!$B$19:$R$41,5,0)/'[1]4. Billing Determinants'!$F$41*$D32,IF($E32="Non-RPP kWh",VLOOKUP(W$4,'[1]4. Billing Determinants'!$B$19:$R$41,6,0)/'[1]4. Billing Determinants'!$G$41*$D32,IF($E32="Distribution Rev.",VLOOKUP(W$4,'[1]4. Billing Determinants'!$B$19:$R$41,8,0)/'[1]4. Billing Determinants'!$I$41*$D32, VLOOKUP(W$4,'[1]4. Billing Determinants'!$B$19:$R$41,3,0)/'[1]4. Billing Determinants'!$D$41*$D32))))),0)</f>
        <v>0</v>
      </c>
      <c r="X32" s="205">
        <f>IFERROR(IF(X$4="",0,IF($E32="kWh",VLOOKUP(X$4,'[1]4. Billing Determinants'!$B$19:$R$41,4,0)/'[1]4. Billing Determinants'!$E$41*$D32,IF($E32="kW",VLOOKUP(X$4,'[1]4. Billing Determinants'!$B$19:$R$41,5,0)/'[1]4. Billing Determinants'!$F$41*$D32,IF($E32="Non-RPP kWh",VLOOKUP(X$4,'[1]4. Billing Determinants'!$B$19:$R$41,6,0)/'[1]4. Billing Determinants'!$G$41*$D32,IF($E32="Distribution Rev.",VLOOKUP(X$4,'[1]4. Billing Determinants'!$B$19:$R$41,8,0)/'[1]4. Billing Determinants'!$I$41*$D32, VLOOKUP(X$4,'[1]4. Billing Determinants'!$B$19:$R$41,3,0)/'[1]4. Billing Determinants'!$D$41*$D32))))),0)</f>
        <v>0</v>
      </c>
      <c r="Y32" s="205">
        <f>IFERROR(IF(Y$4="",0,IF($E32="kWh",VLOOKUP(Y$4,'[1]4. Billing Determinants'!$B$19:$R$41,4,0)/'[1]4. Billing Determinants'!$E$41*$D32,IF($E32="kW",VLOOKUP(Y$4,'[1]4. Billing Determinants'!$B$19:$R$41,5,0)/'[1]4. Billing Determinants'!$F$41*$D32,IF($E32="Non-RPP kWh",VLOOKUP(Y$4,'[1]4. Billing Determinants'!$B$19:$R$41,6,0)/'[1]4. Billing Determinants'!$G$41*$D32,IF($E32="Distribution Rev.",VLOOKUP(Y$4,'[1]4. Billing Determinants'!$B$19:$R$41,8,0)/'[1]4. Billing Determinants'!$I$41*$D32, VLOOKUP(Y$4,'[1]4. Billing Determinants'!$B$19:$R$41,3,0)/'[1]4. Billing Determinants'!$D$41*$D32))))),0)</f>
        <v>0</v>
      </c>
    </row>
    <row r="33" spans="1:25" x14ac:dyDescent="0.25">
      <c r="B33" s="223">
        <f>IF('[1]2b. Continuity Schedule'!C59="","",'[1]2b. Continuity Schedule'!C59)</f>
        <v>0</v>
      </c>
      <c r="C33" s="215">
        <v>1508</v>
      </c>
      <c r="D33" s="205"/>
      <c r="E33" s="206" t="s">
        <v>285</v>
      </c>
      <c r="F33" s="205">
        <f>IFERROR(IF(F$4="",0,IF($E33="kWh",VLOOKUP(F$4,'[1]4. Billing Determinants'!$B$19:$R$41,4,0)/'[1]4. Billing Determinants'!$E$41*$D33,IF($E33="kW",VLOOKUP(F$4,'[1]4. Billing Determinants'!$B$19:$R$41,5,0)/'[1]4. Billing Determinants'!$F$41*$D33,IF($E33="Non-RPP kWh",VLOOKUP(F$4,'[1]4. Billing Determinants'!$B$19:$R$41,6,0)/'[1]4. Billing Determinants'!$G$41*$D33,IF($E33="Distribution Rev.",VLOOKUP(F$4,'[1]4. Billing Determinants'!$B$19:$R$41,8,0)/'[1]4. Billing Determinants'!$I$41*$D33, VLOOKUP(F$4,'[1]4. Billing Determinants'!$B$19:$R$41,3,0)/'[1]4. Billing Determinants'!$D$41*$D33))))),0)</f>
        <v>0</v>
      </c>
      <c r="G33" s="205">
        <f>IFERROR(IF(G$4="",0,IF($E33="kWh",VLOOKUP(G$4,'[1]4. Billing Determinants'!$B$19:$R$41,4,0)/'[1]4. Billing Determinants'!$E$41*$D33,IF($E33="kW",VLOOKUP(G$4,'[1]4. Billing Determinants'!$B$19:$R$41,5,0)/'[1]4. Billing Determinants'!$F$41*$D33,IF($E33="Non-RPP kWh",VLOOKUP(G$4,'[1]4. Billing Determinants'!$B$19:$R$41,6,0)/'[1]4. Billing Determinants'!$G$41*$D33,IF($E33="Distribution Rev.",VLOOKUP(G$4,'[1]4. Billing Determinants'!$B$19:$R$41,8,0)/'[1]4. Billing Determinants'!$I$41*$D33, VLOOKUP(G$4,'[1]4. Billing Determinants'!$B$19:$R$41,3,0)/'[1]4. Billing Determinants'!$D$41*$D33))))),0)</f>
        <v>0</v>
      </c>
      <c r="H33" s="205">
        <f>IFERROR(IF(H$4="",0,IF($E33="kWh",VLOOKUP(H$4,'[1]4. Billing Determinants'!$B$19:$R$41,4,0)/'[1]4. Billing Determinants'!$E$41*$D33,IF($E33="kW",VLOOKUP(H$4,'[1]4. Billing Determinants'!$B$19:$R$41,5,0)/'[1]4. Billing Determinants'!$F$41*$D33,IF($E33="Non-RPP kWh",VLOOKUP(H$4,'[1]4. Billing Determinants'!$B$19:$R$41,6,0)/'[1]4. Billing Determinants'!$G$41*$D33,IF($E33="Distribution Rev.",VLOOKUP(H$4,'[1]4. Billing Determinants'!$B$19:$R$41,8,0)/'[1]4. Billing Determinants'!$I$41*$D33, VLOOKUP(H$4,'[1]4. Billing Determinants'!$B$19:$R$41,3,0)/'[1]4. Billing Determinants'!$D$41*$D33))))),0)</f>
        <v>0</v>
      </c>
      <c r="I33" s="205">
        <f>IFERROR(IF(I$4="",0,IF($E33="kWh",VLOOKUP(I$4,'[1]4. Billing Determinants'!$B$19:$R$41,4,0)/'[1]4. Billing Determinants'!$E$41*$D33,IF($E33="kW",VLOOKUP(I$4,'[1]4. Billing Determinants'!$B$19:$R$41,5,0)/'[1]4. Billing Determinants'!$F$41*$D33,IF($E33="Non-RPP kWh",VLOOKUP(I$4,'[1]4. Billing Determinants'!$B$19:$R$41,6,0)/'[1]4. Billing Determinants'!$G$41*$D33,IF($E33="Distribution Rev.",VLOOKUP(I$4,'[1]4. Billing Determinants'!$B$19:$R$41,8,0)/'[1]4. Billing Determinants'!$I$41*$D33, VLOOKUP(I$4,'[1]4. Billing Determinants'!$B$19:$R$41,3,0)/'[1]4. Billing Determinants'!$D$41*$D33))))),0)</f>
        <v>0</v>
      </c>
      <c r="J33" s="205">
        <f>IFERROR(IF(J$4="",0,IF($E33="kWh",VLOOKUP(J$4,'[1]4. Billing Determinants'!$B$19:$R$41,4,0)/'[1]4. Billing Determinants'!$E$41*$D33,IF($E33="kW",VLOOKUP(J$4,'[1]4. Billing Determinants'!$B$19:$R$41,5,0)/'[1]4. Billing Determinants'!$F$41*$D33,IF($E33="Non-RPP kWh",VLOOKUP(J$4,'[1]4. Billing Determinants'!$B$19:$R$41,6,0)/'[1]4. Billing Determinants'!$G$41*$D33,IF($E33="Distribution Rev.",VLOOKUP(J$4,'[1]4. Billing Determinants'!$B$19:$R$41,8,0)/'[1]4. Billing Determinants'!$I$41*$D33, VLOOKUP(J$4,'[1]4. Billing Determinants'!$B$19:$R$41,3,0)/'[1]4. Billing Determinants'!$D$41*$D33))))),0)</f>
        <v>0</v>
      </c>
      <c r="K33" s="205">
        <f>IFERROR(IF(K$4="",0,IF($E33="kWh",VLOOKUP(K$4,'[1]4. Billing Determinants'!$B$19:$R$41,4,0)/'[1]4. Billing Determinants'!$E$41*$D33,IF($E33="kW",VLOOKUP(K$4,'[1]4. Billing Determinants'!$B$19:$R$41,5,0)/'[1]4. Billing Determinants'!$F$41*$D33,IF($E33="Non-RPP kWh",VLOOKUP(K$4,'[1]4. Billing Determinants'!$B$19:$R$41,6,0)/'[1]4. Billing Determinants'!$G$41*$D33,IF($E33="Distribution Rev.",VLOOKUP(K$4,'[1]4. Billing Determinants'!$B$19:$R$41,8,0)/'[1]4. Billing Determinants'!$I$41*$D33, VLOOKUP(K$4,'[1]4. Billing Determinants'!$B$19:$R$41,3,0)/'[1]4. Billing Determinants'!$D$41*$D33))))),0)</f>
        <v>0</v>
      </c>
      <c r="L33" s="205">
        <f>IFERROR(IF(L$4="",0,IF($E33="kWh",VLOOKUP(L$4,'[1]4. Billing Determinants'!$B$19:$R$41,4,0)/'[1]4. Billing Determinants'!$E$41*$D33,IF($E33="kW",VLOOKUP(L$4,'[1]4. Billing Determinants'!$B$19:$R$41,5,0)/'[1]4. Billing Determinants'!$F$41*$D33,IF($E33="Non-RPP kWh",VLOOKUP(L$4,'[1]4. Billing Determinants'!$B$19:$R$41,6,0)/'[1]4. Billing Determinants'!$G$41*$D33,IF($E33="Distribution Rev.",VLOOKUP(L$4,'[1]4. Billing Determinants'!$B$19:$R$41,8,0)/'[1]4. Billing Determinants'!$I$41*$D33, VLOOKUP(L$4,'[1]4. Billing Determinants'!$B$19:$R$41,3,0)/'[1]4. Billing Determinants'!$D$41*$D33))))),0)</f>
        <v>0</v>
      </c>
      <c r="M33" s="205">
        <f>IFERROR(IF(M$4="",0,IF($E33="kWh",VLOOKUP(M$4,'[1]4. Billing Determinants'!$B$19:$R$41,4,0)/'[1]4. Billing Determinants'!$E$41*$D33,IF($E33="kW",VLOOKUP(M$4,'[1]4. Billing Determinants'!$B$19:$R$41,5,0)/'[1]4. Billing Determinants'!$F$41*$D33,IF($E33="Non-RPP kWh",VLOOKUP(M$4,'[1]4. Billing Determinants'!$B$19:$R$41,6,0)/'[1]4. Billing Determinants'!$G$41*$D33,IF($E33="Distribution Rev.",VLOOKUP(M$4,'[1]4. Billing Determinants'!$B$19:$R$41,8,0)/'[1]4. Billing Determinants'!$I$41*$D33, VLOOKUP(M$4,'[1]4. Billing Determinants'!$B$19:$R$41,3,0)/'[1]4. Billing Determinants'!$D$41*$D33))))),0)</f>
        <v>0</v>
      </c>
      <c r="N33" s="205">
        <f>IFERROR(IF(N$4="",0,IF($E33="kWh",VLOOKUP(N$4,'[1]4. Billing Determinants'!$B$19:$R$41,4,0)/'[1]4. Billing Determinants'!$E$41*$D33,IF($E33="kW",VLOOKUP(N$4,'[1]4. Billing Determinants'!$B$19:$R$41,5,0)/'[1]4. Billing Determinants'!$F$41*$D33,IF($E33="Non-RPP kWh",VLOOKUP(N$4,'[1]4. Billing Determinants'!$B$19:$R$41,6,0)/'[1]4. Billing Determinants'!$G$41*$D33,IF($E33="Distribution Rev.",VLOOKUP(N$4,'[1]4. Billing Determinants'!$B$19:$R$41,8,0)/'[1]4. Billing Determinants'!$I$41*$D33, VLOOKUP(N$4,'[1]4. Billing Determinants'!$B$19:$R$41,3,0)/'[1]4. Billing Determinants'!$D$41*$D33))))),0)</f>
        <v>0</v>
      </c>
      <c r="O33" s="205">
        <f>IFERROR(IF(O$4="",0,IF($E33="kWh",VLOOKUP(O$4,'[1]4. Billing Determinants'!$B$19:$R$41,4,0)/'[1]4. Billing Determinants'!$E$41*$D33,IF($E33="kW",VLOOKUP(O$4,'[1]4. Billing Determinants'!$B$19:$R$41,5,0)/'[1]4. Billing Determinants'!$F$41*$D33,IF($E33="Non-RPP kWh",VLOOKUP(O$4,'[1]4. Billing Determinants'!$B$19:$R$41,6,0)/'[1]4. Billing Determinants'!$G$41*$D33,IF($E33="Distribution Rev.",VLOOKUP(O$4,'[1]4. Billing Determinants'!$B$19:$R$41,8,0)/'[1]4. Billing Determinants'!$I$41*$D33, VLOOKUP(O$4,'[1]4. Billing Determinants'!$B$19:$R$41,3,0)/'[1]4. Billing Determinants'!$D$41*$D33))))),0)</f>
        <v>0</v>
      </c>
      <c r="P33" s="205">
        <f>IFERROR(IF(P$4="",0,IF($E33="kWh",VLOOKUP(P$4,'[1]4. Billing Determinants'!$B$19:$R$41,4,0)/'[1]4. Billing Determinants'!$E$41*$D33,IF($E33="kW",VLOOKUP(P$4,'[1]4. Billing Determinants'!$B$19:$R$41,5,0)/'[1]4. Billing Determinants'!$F$41*$D33,IF($E33="Non-RPP kWh",VLOOKUP(P$4,'[1]4. Billing Determinants'!$B$19:$R$41,6,0)/'[1]4. Billing Determinants'!$G$41*$D33,IF($E33="Distribution Rev.",VLOOKUP(P$4,'[1]4. Billing Determinants'!$B$19:$R$41,8,0)/'[1]4. Billing Determinants'!$I$41*$D33, VLOOKUP(P$4,'[1]4. Billing Determinants'!$B$19:$R$41,3,0)/'[1]4. Billing Determinants'!$D$41*$D33))))),0)</f>
        <v>0</v>
      </c>
      <c r="Q33" s="205">
        <f>IFERROR(IF(Q$4="",0,IF($E33="kWh",VLOOKUP(Q$4,'[1]4. Billing Determinants'!$B$19:$R$41,4,0)/'[1]4. Billing Determinants'!$E$41*$D33,IF($E33="kW",VLOOKUP(Q$4,'[1]4. Billing Determinants'!$B$19:$R$41,5,0)/'[1]4. Billing Determinants'!$F$41*$D33,IF($E33="Non-RPP kWh",VLOOKUP(Q$4,'[1]4. Billing Determinants'!$B$19:$R$41,6,0)/'[1]4. Billing Determinants'!$G$41*$D33,IF($E33="Distribution Rev.",VLOOKUP(Q$4,'[1]4. Billing Determinants'!$B$19:$R$41,8,0)/'[1]4. Billing Determinants'!$I$41*$D33, VLOOKUP(Q$4,'[1]4. Billing Determinants'!$B$19:$R$41,3,0)/'[1]4. Billing Determinants'!$D$41*$D33))))),0)</f>
        <v>0</v>
      </c>
      <c r="R33" s="205">
        <f>IFERROR(IF(R$4="",0,IF($E33="kWh",VLOOKUP(R$4,'[1]4. Billing Determinants'!$B$19:$R$41,4,0)/'[1]4. Billing Determinants'!$E$41*$D33,IF($E33="kW",VLOOKUP(R$4,'[1]4. Billing Determinants'!$B$19:$R$41,5,0)/'[1]4. Billing Determinants'!$F$41*$D33,IF($E33="Non-RPP kWh",VLOOKUP(R$4,'[1]4. Billing Determinants'!$B$19:$R$41,6,0)/'[1]4. Billing Determinants'!$G$41*$D33,IF($E33="Distribution Rev.",VLOOKUP(R$4,'[1]4. Billing Determinants'!$B$19:$R$41,8,0)/'[1]4. Billing Determinants'!$I$41*$D33, VLOOKUP(R$4,'[1]4. Billing Determinants'!$B$19:$R$41,3,0)/'[1]4. Billing Determinants'!$D$41*$D33))))),0)</f>
        <v>0</v>
      </c>
      <c r="S33" s="205">
        <f>IFERROR(IF(S$4="",0,IF($E33="kWh",VLOOKUP(S$4,'[1]4. Billing Determinants'!$B$19:$R$41,4,0)/'[1]4. Billing Determinants'!$E$41*$D33,IF($E33="kW",VLOOKUP(S$4,'[1]4. Billing Determinants'!$B$19:$R$41,5,0)/'[1]4. Billing Determinants'!$F$41*$D33,IF($E33="Non-RPP kWh",VLOOKUP(S$4,'[1]4. Billing Determinants'!$B$19:$R$41,6,0)/'[1]4. Billing Determinants'!$G$41*$D33,IF($E33="Distribution Rev.",VLOOKUP(S$4,'[1]4. Billing Determinants'!$B$19:$R$41,8,0)/'[1]4. Billing Determinants'!$I$41*$D33, VLOOKUP(S$4,'[1]4. Billing Determinants'!$B$19:$R$41,3,0)/'[1]4. Billing Determinants'!$D$41*$D33))))),0)</f>
        <v>0</v>
      </c>
      <c r="T33" s="205">
        <f>IFERROR(IF(T$4="",0,IF($E33="kWh",VLOOKUP(T$4,'[1]4. Billing Determinants'!$B$19:$R$41,4,0)/'[1]4. Billing Determinants'!$E$41*$D33,IF($E33="kW",VLOOKUP(T$4,'[1]4. Billing Determinants'!$B$19:$R$41,5,0)/'[1]4. Billing Determinants'!$F$41*$D33,IF($E33="Non-RPP kWh",VLOOKUP(T$4,'[1]4. Billing Determinants'!$B$19:$R$41,6,0)/'[1]4. Billing Determinants'!$G$41*$D33,IF($E33="Distribution Rev.",VLOOKUP(T$4,'[1]4. Billing Determinants'!$B$19:$R$41,8,0)/'[1]4. Billing Determinants'!$I$41*$D33, VLOOKUP(T$4,'[1]4. Billing Determinants'!$B$19:$R$41,3,0)/'[1]4. Billing Determinants'!$D$41*$D33))))),0)</f>
        <v>0</v>
      </c>
      <c r="U33" s="205">
        <f>IFERROR(IF(U$4="",0,IF($E33="kWh",VLOOKUP(U$4,'[1]4. Billing Determinants'!$B$19:$R$41,4,0)/'[1]4. Billing Determinants'!$E$41*$D33,IF($E33="kW",VLOOKUP(U$4,'[1]4. Billing Determinants'!$B$19:$R$41,5,0)/'[1]4. Billing Determinants'!$F$41*$D33,IF($E33="Non-RPP kWh",VLOOKUP(U$4,'[1]4. Billing Determinants'!$B$19:$R$41,6,0)/'[1]4. Billing Determinants'!$G$41*$D33,IF($E33="Distribution Rev.",VLOOKUP(U$4,'[1]4. Billing Determinants'!$B$19:$R$41,8,0)/'[1]4. Billing Determinants'!$I$41*$D33, VLOOKUP(U$4,'[1]4. Billing Determinants'!$B$19:$R$41,3,0)/'[1]4. Billing Determinants'!$D$41*$D33))))),0)</f>
        <v>0</v>
      </c>
      <c r="V33" s="205">
        <f>IFERROR(IF(V$4="",0,IF($E33="kWh",VLOOKUP(V$4,'[1]4. Billing Determinants'!$B$19:$R$41,4,0)/'[1]4. Billing Determinants'!$E$41*$D33,IF($E33="kW",VLOOKUP(V$4,'[1]4. Billing Determinants'!$B$19:$R$41,5,0)/'[1]4. Billing Determinants'!$F$41*$D33,IF($E33="Non-RPP kWh",VLOOKUP(V$4,'[1]4. Billing Determinants'!$B$19:$R$41,6,0)/'[1]4. Billing Determinants'!$G$41*$D33,IF($E33="Distribution Rev.",VLOOKUP(V$4,'[1]4. Billing Determinants'!$B$19:$R$41,8,0)/'[1]4. Billing Determinants'!$I$41*$D33, VLOOKUP(V$4,'[1]4. Billing Determinants'!$B$19:$R$41,3,0)/'[1]4. Billing Determinants'!$D$41*$D33))))),0)</f>
        <v>0</v>
      </c>
      <c r="W33" s="205">
        <f>IFERROR(IF(W$4="",0,IF($E33="kWh",VLOOKUP(W$4,'[1]4. Billing Determinants'!$B$19:$R$41,4,0)/'[1]4. Billing Determinants'!$E$41*$D33,IF($E33="kW",VLOOKUP(W$4,'[1]4. Billing Determinants'!$B$19:$R$41,5,0)/'[1]4. Billing Determinants'!$F$41*$D33,IF($E33="Non-RPP kWh",VLOOKUP(W$4,'[1]4. Billing Determinants'!$B$19:$R$41,6,0)/'[1]4. Billing Determinants'!$G$41*$D33,IF($E33="Distribution Rev.",VLOOKUP(W$4,'[1]4. Billing Determinants'!$B$19:$R$41,8,0)/'[1]4. Billing Determinants'!$I$41*$D33, VLOOKUP(W$4,'[1]4. Billing Determinants'!$B$19:$R$41,3,0)/'[1]4. Billing Determinants'!$D$41*$D33))))),0)</f>
        <v>0</v>
      </c>
      <c r="X33" s="205">
        <f>IFERROR(IF(X$4="",0,IF($E33="kWh",VLOOKUP(X$4,'[1]4. Billing Determinants'!$B$19:$R$41,4,0)/'[1]4. Billing Determinants'!$E$41*$D33,IF($E33="kW",VLOOKUP(X$4,'[1]4. Billing Determinants'!$B$19:$R$41,5,0)/'[1]4. Billing Determinants'!$F$41*$D33,IF($E33="Non-RPP kWh",VLOOKUP(X$4,'[1]4. Billing Determinants'!$B$19:$R$41,6,0)/'[1]4. Billing Determinants'!$G$41*$D33,IF($E33="Distribution Rev.",VLOOKUP(X$4,'[1]4. Billing Determinants'!$B$19:$R$41,8,0)/'[1]4. Billing Determinants'!$I$41*$D33, VLOOKUP(X$4,'[1]4. Billing Determinants'!$B$19:$R$41,3,0)/'[1]4. Billing Determinants'!$D$41*$D33))))),0)</f>
        <v>0</v>
      </c>
      <c r="Y33" s="205">
        <f>IFERROR(IF(Y$4="",0,IF($E33="kWh",VLOOKUP(Y$4,'[1]4. Billing Determinants'!$B$19:$R$41,4,0)/'[1]4. Billing Determinants'!$E$41*$D33,IF($E33="kW",VLOOKUP(Y$4,'[1]4. Billing Determinants'!$B$19:$R$41,5,0)/'[1]4. Billing Determinants'!$F$41*$D33,IF($E33="Non-RPP kWh",VLOOKUP(Y$4,'[1]4. Billing Determinants'!$B$19:$R$41,6,0)/'[1]4. Billing Determinants'!$G$41*$D33,IF($E33="Distribution Rev.",VLOOKUP(Y$4,'[1]4. Billing Determinants'!$B$19:$R$41,8,0)/'[1]4. Billing Determinants'!$I$41*$D33, VLOOKUP(Y$4,'[1]4. Billing Determinants'!$B$19:$R$41,3,0)/'[1]4. Billing Determinants'!$D$41*$D33))))),0)</f>
        <v>0</v>
      </c>
    </row>
    <row r="34" spans="1:25" x14ac:dyDescent="0.25">
      <c r="B34" s="223">
        <f>IF('[1]2b. Continuity Schedule'!C60="","",'[1]2b. Continuity Schedule'!C60)</f>
        <v>0</v>
      </c>
      <c r="C34" s="215">
        <v>1508</v>
      </c>
      <c r="D34" s="205"/>
      <c r="E34" s="206" t="s">
        <v>285</v>
      </c>
      <c r="F34" s="205">
        <f>IFERROR(IF(F$4="",0,IF($E34="kWh",VLOOKUP(F$4,'[1]4. Billing Determinants'!$B$19:$R$41,4,0)/'[1]4. Billing Determinants'!$E$41*$D34,IF($E34="kW",VLOOKUP(F$4,'[1]4. Billing Determinants'!$B$19:$R$41,5,0)/'[1]4. Billing Determinants'!$F$41*$D34,IF($E34="Non-RPP kWh",VLOOKUP(F$4,'[1]4. Billing Determinants'!$B$19:$R$41,6,0)/'[1]4. Billing Determinants'!$G$41*$D34,IF($E34="Distribution Rev.",VLOOKUP(F$4,'[1]4. Billing Determinants'!$B$19:$R$41,8,0)/'[1]4. Billing Determinants'!$I$41*$D34, VLOOKUP(F$4,'[1]4. Billing Determinants'!$B$19:$R$41,3,0)/'[1]4. Billing Determinants'!$D$41*$D34))))),0)</f>
        <v>0</v>
      </c>
      <c r="G34" s="205">
        <f>IFERROR(IF(G$4="",0,IF($E34="kWh",VLOOKUP(G$4,'[1]4. Billing Determinants'!$B$19:$R$41,4,0)/'[1]4. Billing Determinants'!$E$41*$D34,IF($E34="kW",VLOOKUP(G$4,'[1]4. Billing Determinants'!$B$19:$R$41,5,0)/'[1]4. Billing Determinants'!$F$41*$D34,IF($E34="Non-RPP kWh",VLOOKUP(G$4,'[1]4. Billing Determinants'!$B$19:$R$41,6,0)/'[1]4. Billing Determinants'!$G$41*$D34,IF($E34="Distribution Rev.",VLOOKUP(G$4,'[1]4. Billing Determinants'!$B$19:$R$41,8,0)/'[1]4. Billing Determinants'!$I$41*$D34, VLOOKUP(G$4,'[1]4. Billing Determinants'!$B$19:$R$41,3,0)/'[1]4. Billing Determinants'!$D$41*$D34))))),0)</f>
        <v>0</v>
      </c>
      <c r="H34" s="205">
        <f>IFERROR(IF(H$4="",0,IF($E34="kWh",VLOOKUP(H$4,'[1]4. Billing Determinants'!$B$19:$R$41,4,0)/'[1]4. Billing Determinants'!$E$41*$D34,IF($E34="kW",VLOOKUP(H$4,'[1]4. Billing Determinants'!$B$19:$R$41,5,0)/'[1]4. Billing Determinants'!$F$41*$D34,IF($E34="Non-RPP kWh",VLOOKUP(H$4,'[1]4. Billing Determinants'!$B$19:$R$41,6,0)/'[1]4. Billing Determinants'!$G$41*$D34,IF($E34="Distribution Rev.",VLOOKUP(H$4,'[1]4. Billing Determinants'!$B$19:$R$41,8,0)/'[1]4. Billing Determinants'!$I$41*$D34, VLOOKUP(H$4,'[1]4. Billing Determinants'!$B$19:$R$41,3,0)/'[1]4. Billing Determinants'!$D$41*$D34))))),0)</f>
        <v>0</v>
      </c>
      <c r="I34" s="205">
        <f>IFERROR(IF(I$4="",0,IF($E34="kWh",VLOOKUP(I$4,'[1]4. Billing Determinants'!$B$19:$R$41,4,0)/'[1]4. Billing Determinants'!$E$41*$D34,IF($E34="kW",VLOOKUP(I$4,'[1]4. Billing Determinants'!$B$19:$R$41,5,0)/'[1]4. Billing Determinants'!$F$41*$D34,IF($E34="Non-RPP kWh",VLOOKUP(I$4,'[1]4. Billing Determinants'!$B$19:$R$41,6,0)/'[1]4. Billing Determinants'!$G$41*$D34,IF($E34="Distribution Rev.",VLOOKUP(I$4,'[1]4. Billing Determinants'!$B$19:$R$41,8,0)/'[1]4. Billing Determinants'!$I$41*$D34, VLOOKUP(I$4,'[1]4. Billing Determinants'!$B$19:$R$41,3,0)/'[1]4. Billing Determinants'!$D$41*$D34))))),0)</f>
        <v>0</v>
      </c>
      <c r="J34" s="205">
        <f>IFERROR(IF(J$4="",0,IF($E34="kWh",VLOOKUP(J$4,'[1]4. Billing Determinants'!$B$19:$R$41,4,0)/'[1]4. Billing Determinants'!$E$41*$D34,IF($E34="kW",VLOOKUP(J$4,'[1]4. Billing Determinants'!$B$19:$R$41,5,0)/'[1]4. Billing Determinants'!$F$41*$D34,IF($E34="Non-RPP kWh",VLOOKUP(J$4,'[1]4. Billing Determinants'!$B$19:$R$41,6,0)/'[1]4. Billing Determinants'!$G$41*$D34,IF($E34="Distribution Rev.",VLOOKUP(J$4,'[1]4. Billing Determinants'!$B$19:$R$41,8,0)/'[1]4. Billing Determinants'!$I$41*$D34, VLOOKUP(J$4,'[1]4. Billing Determinants'!$B$19:$R$41,3,0)/'[1]4. Billing Determinants'!$D$41*$D34))))),0)</f>
        <v>0</v>
      </c>
      <c r="K34" s="205">
        <f>IFERROR(IF(K$4="",0,IF($E34="kWh",VLOOKUP(K$4,'[1]4. Billing Determinants'!$B$19:$R$41,4,0)/'[1]4. Billing Determinants'!$E$41*$D34,IF($E34="kW",VLOOKUP(K$4,'[1]4. Billing Determinants'!$B$19:$R$41,5,0)/'[1]4. Billing Determinants'!$F$41*$D34,IF($E34="Non-RPP kWh",VLOOKUP(K$4,'[1]4. Billing Determinants'!$B$19:$R$41,6,0)/'[1]4. Billing Determinants'!$G$41*$D34,IF($E34="Distribution Rev.",VLOOKUP(K$4,'[1]4. Billing Determinants'!$B$19:$R$41,8,0)/'[1]4. Billing Determinants'!$I$41*$D34, VLOOKUP(K$4,'[1]4. Billing Determinants'!$B$19:$R$41,3,0)/'[1]4. Billing Determinants'!$D$41*$D34))))),0)</f>
        <v>0</v>
      </c>
      <c r="L34" s="205">
        <f>IFERROR(IF(L$4="",0,IF($E34="kWh",VLOOKUP(L$4,'[1]4. Billing Determinants'!$B$19:$R$41,4,0)/'[1]4. Billing Determinants'!$E$41*$D34,IF($E34="kW",VLOOKUP(L$4,'[1]4. Billing Determinants'!$B$19:$R$41,5,0)/'[1]4. Billing Determinants'!$F$41*$D34,IF($E34="Non-RPP kWh",VLOOKUP(L$4,'[1]4. Billing Determinants'!$B$19:$R$41,6,0)/'[1]4. Billing Determinants'!$G$41*$D34,IF($E34="Distribution Rev.",VLOOKUP(L$4,'[1]4. Billing Determinants'!$B$19:$R$41,8,0)/'[1]4. Billing Determinants'!$I$41*$D34, VLOOKUP(L$4,'[1]4. Billing Determinants'!$B$19:$R$41,3,0)/'[1]4. Billing Determinants'!$D$41*$D34))))),0)</f>
        <v>0</v>
      </c>
      <c r="M34" s="205">
        <f>IFERROR(IF(M$4="",0,IF($E34="kWh",VLOOKUP(M$4,'[1]4. Billing Determinants'!$B$19:$R$41,4,0)/'[1]4. Billing Determinants'!$E$41*$D34,IF($E34="kW",VLOOKUP(M$4,'[1]4. Billing Determinants'!$B$19:$R$41,5,0)/'[1]4. Billing Determinants'!$F$41*$D34,IF($E34="Non-RPP kWh",VLOOKUP(M$4,'[1]4. Billing Determinants'!$B$19:$R$41,6,0)/'[1]4. Billing Determinants'!$G$41*$D34,IF($E34="Distribution Rev.",VLOOKUP(M$4,'[1]4. Billing Determinants'!$B$19:$R$41,8,0)/'[1]4. Billing Determinants'!$I$41*$D34, VLOOKUP(M$4,'[1]4. Billing Determinants'!$B$19:$R$41,3,0)/'[1]4. Billing Determinants'!$D$41*$D34))))),0)</f>
        <v>0</v>
      </c>
      <c r="N34" s="205">
        <f>IFERROR(IF(N$4="",0,IF($E34="kWh",VLOOKUP(N$4,'[1]4. Billing Determinants'!$B$19:$R$41,4,0)/'[1]4. Billing Determinants'!$E$41*$D34,IF($E34="kW",VLOOKUP(N$4,'[1]4. Billing Determinants'!$B$19:$R$41,5,0)/'[1]4. Billing Determinants'!$F$41*$D34,IF($E34="Non-RPP kWh",VLOOKUP(N$4,'[1]4. Billing Determinants'!$B$19:$R$41,6,0)/'[1]4. Billing Determinants'!$G$41*$D34,IF($E34="Distribution Rev.",VLOOKUP(N$4,'[1]4. Billing Determinants'!$B$19:$R$41,8,0)/'[1]4. Billing Determinants'!$I$41*$D34, VLOOKUP(N$4,'[1]4. Billing Determinants'!$B$19:$R$41,3,0)/'[1]4. Billing Determinants'!$D$41*$D34))))),0)</f>
        <v>0</v>
      </c>
      <c r="O34" s="205">
        <f>IFERROR(IF(O$4="",0,IF($E34="kWh",VLOOKUP(O$4,'[1]4. Billing Determinants'!$B$19:$R$41,4,0)/'[1]4. Billing Determinants'!$E$41*$D34,IF($E34="kW",VLOOKUP(O$4,'[1]4. Billing Determinants'!$B$19:$R$41,5,0)/'[1]4. Billing Determinants'!$F$41*$D34,IF($E34="Non-RPP kWh",VLOOKUP(O$4,'[1]4. Billing Determinants'!$B$19:$R$41,6,0)/'[1]4. Billing Determinants'!$G$41*$D34,IF($E34="Distribution Rev.",VLOOKUP(O$4,'[1]4. Billing Determinants'!$B$19:$R$41,8,0)/'[1]4. Billing Determinants'!$I$41*$D34, VLOOKUP(O$4,'[1]4. Billing Determinants'!$B$19:$R$41,3,0)/'[1]4. Billing Determinants'!$D$41*$D34))))),0)</f>
        <v>0</v>
      </c>
      <c r="P34" s="205">
        <f>IFERROR(IF(P$4="",0,IF($E34="kWh",VLOOKUP(P$4,'[1]4. Billing Determinants'!$B$19:$R$41,4,0)/'[1]4. Billing Determinants'!$E$41*$D34,IF($E34="kW",VLOOKUP(P$4,'[1]4. Billing Determinants'!$B$19:$R$41,5,0)/'[1]4. Billing Determinants'!$F$41*$D34,IF($E34="Non-RPP kWh",VLOOKUP(P$4,'[1]4. Billing Determinants'!$B$19:$R$41,6,0)/'[1]4. Billing Determinants'!$G$41*$D34,IF($E34="Distribution Rev.",VLOOKUP(P$4,'[1]4. Billing Determinants'!$B$19:$R$41,8,0)/'[1]4. Billing Determinants'!$I$41*$D34, VLOOKUP(P$4,'[1]4. Billing Determinants'!$B$19:$R$41,3,0)/'[1]4. Billing Determinants'!$D$41*$D34))))),0)</f>
        <v>0</v>
      </c>
      <c r="Q34" s="205">
        <f>IFERROR(IF(Q$4="",0,IF($E34="kWh",VLOOKUP(Q$4,'[1]4. Billing Determinants'!$B$19:$R$41,4,0)/'[1]4. Billing Determinants'!$E$41*$D34,IF($E34="kW",VLOOKUP(Q$4,'[1]4. Billing Determinants'!$B$19:$R$41,5,0)/'[1]4. Billing Determinants'!$F$41*$D34,IF($E34="Non-RPP kWh",VLOOKUP(Q$4,'[1]4. Billing Determinants'!$B$19:$R$41,6,0)/'[1]4. Billing Determinants'!$G$41*$D34,IF($E34="Distribution Rev.",VLOOKUP(Q$4,'[1]4. Billing Determinants'!$B$19:$R$41,8,0)/'[1]4. Billing Determinants'!$I$41*$D34, VLOOKUP(Q$4,'[1]4. Billing Determinants'!$B$19:$R$41,3,0)/'[1]4. Billing Determinants'!$D$41*$D34))))),0)</f>
        <v>0</v>
      </c>
      <c r="R34" s="205">
        <f>IFERROR(IF(R$4="",0,IF($E34="kWh",VLOOKUP(R$4,'[1]4. Billing Determinants'!$B$19:$R$41,4,0)/'[1]4. Billing Determinants'!$E$41*$D34,IF($E34="kW",VLOOKUP(R$4,'[1]4. Billing Determinants'!$B$19:$R$41,5,0)/'[1]4. Billing Determinants'!$F$41*$D34,IF($E34="Non-RPP kWh",VLOOKUP(R$4,'[1]4. Billing Determinants'!$B$19:$R$41,6,0)/'[1]4. Billing Determinants'!$G$41*$D34,IF($E34="Distribution Rev.",VLOOKUP(R$4,'[1]4. Billing Determinants'!$B$19:$R$41,8,0)/'[1]4. Billing Determinants'!$I$41*$D34, VLOOKUP(R$4,'[1]4. Billing Determinants'!$B$19:$R$41,3,0)/'[1]4. Billing Determinants'!$D$41*$D34))))),0)</f>
        <v>0</v>
      </c>
      <c r="S34" s="205">
        <f>IFERROR(IF(S$4="",0,IF($E34="kWh",VLOOKUP(S$4,'[1]4. Billing Determinants'!$B$19:$R$41,4,0)/'[1]4. Billing Determinants'!$E$41*$D34,IF($E34="kW",VLOOKUP(S$4,'[1]4. Billing Determinants'!$B$19:$R$41,5,0)/'[1]4. Billing Determinants'!$F$41*$D34,IF($E34="Non-RPP kWh",VLOOKUP(S$4,'[1]4. Billing Determinants'!$B$19:$R$41,6,0)/'[1]4. Billing Determinants'!$G$41*$D34,IF($E34="Distribution Rev.",VLOOKUP(S$4,'[1]4. Billing Determinants'!$B$19:$R$41,8,0)/'[1]4. Billing Determinants'!$I$41*$D34, VLOOKUP(S$4,'[1]4. Billing Determinants'!$B$19:$R$41,3,0)/'[1]4. Billing Determinants'!$D$41*$D34))))),0)</f>
        <v>0</v>
      </c>
      <c r="T34" s="205">
        <f>IFERROR(IF(T$4="",0,IF($E34="kWh",VLOOKUP(T$4,'[1]4. Billing Determinants'!$B$19:$R$41,4,0)/'[1]4. Billing Determinants'!$E$41*$D34,IF($E34="kW",VLOOKUP(T$4,'[1]4. Billing Determinants'!$B$19:$R$41,5,0)/'[1]4. Billing Determinants'!$F$41*$D34,IF($E34="Non-RPP kWh",VLOOKUP(T$4,'[1]4. Billing Determinants'!$B$19:$R$41,6,0)/'[1]4. Billing Determinants'!$G$41*$D34,IF($E34="Distribution Rev.",VLOOKUP(T$4,'[1]4. Billing Determinants'!$B$19:$R$41,8,0)/'[1]4. Billing Determinants'!$I$41*$D34, VLOOKUP(T$4,'[1]4. Billing Determinants'!$B$19:$R$41,3,0)/'[1]4. Billing Determinants'!$D$41*$D34))))),0)</f>
        <v>0</v>
      </c>
      <c r="U34" s="205">
        <f>IFERROR(IF(U$4="",0,IF($E34="kWh",VLOOKUP(U$4,'[1]4. Billing Determinants'!$B$19:$R$41,4,0)/'[1]4. Billing Determinants'!$E$41*$D34,IF($E34="kW",VLOOKUP(U$4,'[1]4. Billing Determinants'!$B$19:$R$41,5,0)/'[1]4. Billing Determinants'!$F$41*$D34,IF($E34="Non-RPP kWh",VLOOKUP(U$4,'[1]4. Billing Determinants'!$B$19:$R$41,6,0)/'[1]4. Billing Determinants'!$G$41*$D34,IF($E34="Distribution Rev.",VLOOKUP(U$4,'[1]4. Billing Determinants'!$B$19:$R$41,8,0)/'[1]4. Billing Determinants'!$I$41*$D34, VLOOKUP(U$4,'[1]4. Billing Determinants'!$B$19:$R$41,3,0)/'[1]4. Billing Determinants'!$D$41*$D34))))),0)</f>
        <v>0</v>
      </c>
      <c r="V34" s="205">
        <f>IFERROR(IF(V$4="",0,IF($E34="kWh",VLOOKUP(V$4,'[1]4. Billing Determinants'!$B$19:$R$41,4,0)/'[1]4. Billing Determinants'!$E$41*$D34,IF($E34="kW",VLOOKUP(V$4,'[1]4. Billing Determinants'!$B$19:$R$41,5,0)/'[1]4. Billing Determinants'!$F$41*$D34,IF($E34="Non-RPP kWh",VLOOKUP(V$4,'[1]4. Billing Determinants'!$B$19:$R$41,6,0)/'[1]4. Billing Determinants'!$G$41*$D34,IF($E34="Distribution Rev.",VLOOKUP(V$4,'[1]4. Billing Determinants'!$B$19:$R$41,8,0)/'[1]4. Billing Determinants'!$I$41*$D34, VLOOKUP(V$4,'[1]4. Billing Determinants'!$B$19:$R$41,3,0)/'[1]4. Billing Determinants'!$D$41*$D34))))),0)</f>
        <v>0</v>
      </c>
      <c r="W34" s="205">
        <f>IFERROR(IF(W$4="",0,IF($E34="kWh",VLOOKUP(W$4,'[1]4. Billing Determinants'!$B$19:$R$41,4,0)/'[1]4. Billing Determinants'!$E$41*$D34,IF($E34="kW",VLOOKUP(W$4,'[1]4. Billing Determinants'!$B$19:$R$41,5,0)/'[1]4. Billing Determinants'!$F$41*$D34,IF($E34="Non-RPP kWh",VLOOKUP(W$4,'[1]4. Billing Determinants'!$B$19:$R$41,6,0)/'[1]4. Billing Determinants'!$G$41*$D34,IF($E34="Distribution Rev.",VLOOKUP(W$4,'[1]4. Billing Determinants'!$B$19:$R$41,8,0)/'[1]4. Billing Determinants'!$I$41*$D34, VLOOKUP(W$4,'[1]4. Billing Determinants'!$B$19:$R$41,3,0)/'[1]4. Billing Determinants'!$D$41*$D34))))),0)</f>
        <v>0</v>
      </c>
      <c r="X34" s="205">
        <f>IFERROR(IF(X$4="",0,IF($E34="kWh",VLOOKUP(X$4,'[1]4. Billing Determinants'!$B$19:$R$41,4,0)/'[1]4. Billing Determinants'!$E$41*$D34,IF($E34="kW",VLOOKUP(X$4,'[1]4. Billing Determinants'!$B$19:$R$41,5,0)/'[1]4. Billing Determinants'!$F$41*$D34,IF($E34="Non-RPP kWh",VLOOKUP(X$4,'[1]4. Billing Determinants'!$B$19:$R$41,6,0)/'[1]4. Billing Determinants'!$G$41*$D34,IF($E34="Distribution Rev.",VLOOKUP(X$4,'[1]4. Billing Determinants'!$B$19:$R$41,8,0)/'[1]4. Billing Determinants'!$I$41*$D34, VLOOKUP(X$4,'[1]4. Billing Determinants'!$B$19:$R$41,3,0)/'[1]4. Billing Determinants'!$D$41*$D34))))),0)</f>
        <v>0</v>
      </c>
      <c r="Y34" s="205">
        <f>IFERROR(IF(Y$4="",0,IF($E34="kWh",VLOOKUP(Y$4,'[1]4. Billing Determinants'!$B$19:$R$41,4,0)/'[1]4. Billing Determinants'!$E$41*$D34,IF($E34="kW",VLOOKUP(Y$4,'[1]4. Billing Determinants'!$B$19:$R$41,5,0)/'[1]4. Billing Determinants'!$F$41*$D34,IF($E34="Non-RPP kWh",VLOOKUP(Y$4,'[1]4. Billing Determinants'!$B$19:$R$41,6,0)/'[1]4. Billing Determinants'!$G$41*$D34,IF($E34="Distribution Rev.",VLOOKUP(Y$4,'[1]4. Billing Determinants'!$B$19:$R$41,8,0)/'[1]4. Billing Determinants'!$I$41*$D34, VLOOKUP(Y$4,'[1]4. Billing Determinants'!$B$19:$R$41,3,0)/'[1]4. Billing Determinants'!$D$41*$D34))))),0)</f>
        <v>0</v>
      </c>
    </row>
    <row r="35" spans="1:25" x14ac:dyDescent="0.25">
      <c r="B35" s="223">
        <f>IF('[1]2b. Continuity Schedule'!C61="","",'[1]2b. Continuity Schedule'!C61)</f>
        <v>0</v>
      </c>
      <c r="C35" s="215">
        <v>1508</v>
      </c>
      <c r="D35" s="205"/>
      <c r="E35" s="206" t="s">
        <v>285</v>
      </c>
      <c r="F35" s="205">
        <f>IFERROR(IF(F$4="",0,IF($E35="kWh",VLOOKUP(F$4,'[1]4. Billing Determinants'!$B$19:$R$41,4,0)/'[1]4. Billing Determinants'!$E$41*$D35,IF($E35="kW",VLOOKUP(F$4,'[1]4. Billing Determinants'!$B$19:$R$41,5,0)/'[1]4. Billing Determinants'!$F$41*$D35,IF($E35="Non-RPP kWh",VLOOKUP(F$4,'[1]4. Billing Determinants'!$B$19:$R$41,6,0)/'[1]4. Billing Determinants'!$G$41*$D35,IF($E35="Distribution Rev.",VLOOKUP(F$4,'[1]4. Billing Determinants'!$B$19:$R$41,8,0)/'[1]4. Billing Determinants'!$I$41*$D35, VLOOKUP(F$4,'[1]4. Billing Determinants'!$B$19:$R$41,3,0)/'[1]4. Billing Determinants'!$D$41*$D35))))),0)</f>
        <v>0</v>
      </c>
      <c r="G35" s="205">
        <f>IFERROR(IF(G$4="",0,IF($E35="kWh",VLOOKUP(G$4,'[1]4. Billing Determinants'!$B$19:$R$41,4,0)/'[1]4. Billing Determinants'!$E$41*$D35,IF($E35="kW",VLOOKUP(G$4,'[1]4. Billing Determinants'!$B$19:$R$41,5,0)/'[1]4. Billing Determinants'!$F$41*$D35,IF($E35="Non-RPP kWh",VLOOKUP(G$4,'[1]4. Billing Determinants'!$B$19:$R$41,6,0)/'[1]4. Billing Determinants'!$G$41*$D35,IF($E35="Distribution Rev.",VLOOKUP(G$4,'[1]4. Billing Determinants'!$B$19:$R$41,8,0)/'[1]4. Billing Determinants'!$I$41*$D35, VLOOKUP(G$4,'[1]4. Billing Determinants'!$B$19:$R$41,3,0)/'[1]4. Billing Determinants'!$D$41*$D35))))),0)</f>
        <v>0</v>
      </c>
      <c r="H35" s="205">
        <f>IFERROR(IF(H$4="",0,IF($E35="kWh",VLOOKUP(H$4,'[1]4. Billing Determinants'!$B$19:$R$41,4,0)/'[1]4. Billing Determinants'!$E$41*$D35,IF($E35="kW",VLOOKUP(H$4,'[1]4. Billing Determinants'!$B$19:$R$41,5,0)/'[1]4. Billing Determinants'!$F$41*$D35,IF($E35="Non-RPP kWh",VLOOKUP(H$4,'[1]4. Billing Determinants'!$B$19:$R$41,6,0)/'[1]4. Billing Determinants'!$G$41*$D35,IF($E35="Distribution Rev.",VLOOKUP(H$4,'[1]4. Billing Determinants'!$B$19:$R$41,8,0)/'[1]4. Billing Determinants'!$I$41*$D35, VLOOKUP(H$4,'[1]4. Billing Determinants'!$B$19:$R$41,3,0)/'[1]4. Billing Determinants'!$D$41*$D35))))),0)</f>
        <v>0</v>
      </c>
      <c r="I35" s="205">
        <f>IFERROR(IF(I$4="",0,IF($E35="kWh",VLOOKUP(I$4,'[1]4. Billing Determinants'!$B$19:$R$41,4,0)/'[1]4. Billing Determinants'!$E$41*$D35,IF($E35="kW",VLOOKUP(I$4,'[1]4. Billing Determinants'!$B$19:$R$41,5,0)/'[1]4. Billing Determinants'!$F$41*$D35,IF($E35="Non-RPP kWh",VLOOKUP(I$4,'[1]4. Billing Determinants'!$B$19:$R$41,6,0)/'[1]4. Billing Determinants'!$G$41*$D35,IF($E35="Distribution Rev.",VLOOKUP(I$4,'[1]4. Billing Determinants'!$B$19:$R$41,8,0)/'[1]4. Billing Determinants'!$I$41*$D35, VLOOKUP(I$4,'[1]4. Billing Determinants'!$B$19:$R$41,3,0)/'[1]4. Billing Determinants'!$D$41*$D35))))),0)</f>
        <v>0</v>
      </c>
      <c r="J35" s="205">
        <f>IFERROR(IF(J$4="",0,IF($E35="kWh",VLOOKUP(J$4,'[1]4. Billing Determinants'!$B$19:$R$41,4,0)/'[1]4. Billing Determinants'!$E$41*$D35,IF($E35="kW",VLOOKUP(J$4,'[1]4. Billing Determinants'!$B$19:$R$41,5,0)/'[1]4. Billing Determinants'!$F$41*$D35,IF($E35="Non-RPP kWh",VLOOKUP(J$4,'[1]4. Billing Determinants'!$B$19:$R$41,6,0)/'[1]4. Billing Determinants'!$G$41*$D35,IF($E35="Distribution Rev.",VLOOKUP(J$4,'[1]4. Billing Determinants'!$B$19:$R$41,8,0)/'[1]4. Billing Determinants'!$I$41*$D35, VLOOKUP(J$4,'[1]4. Billing Determinants'!$B$19:$R$41,3,0)/'[1]4. Billing Determinants'!$D$41*$D35))))),0)</f>
        <v>0</v>
      </c>
      <c r="K35" s="205">
        <f>IFERROR(IF(K$4="",0,IF($E35="kWh",VLOOKUP(K$4,'[1]4. Billing Determinants'!$B$19:$R$41,4,0)/'[1]4. Billing Determinants'!$E$41*$D35,IF($E35="kW",VLOOKUP(K$4,'[1]4. Billing Determinants'!$B$19:$R$41,5,0)/'[1]4. Billing Determinants'!$F$41*$D35,IF($E35="Non-RPP kWh",VLOOKUP(K$4,'[1]4. Billing Determinants'!$B$19:$R$41,6,0)/'[1]4. Billing Determinants'!$G$41*$D35,IF($E35="Distribution Rev.",VLOOKUP(K$4,'[1]4. Billing Determinants'!$B$19:$R$41,8,0)/'[1]4. Billing Determinants'!$I$41*$D35, VLOOKUP(K$4,'[1]4. Billing Determinants'!$B$19:$R$41,3,0)/'[1]4. Billing Determinants'!$D$41*$D35))))),0)</f>
        <v>0</v>
      </c>
      <c r="L35" s="205">
        <f>IFERROR(IF(L$4="",0,IF($E35="kWh",VLOOKUP(L$4,'[1]4. Billing Determinants'!$B$19:$R$41,4,0)/'[1]4. Billing Determinants'!$E$41*$D35,IF($E35="kW",VLOOKUP(L$4,'[1]4. Billing Determinants'!$B$19:$R$41,5,0)/'[1]4. Billing Determinants'!$F$41*$D35,IF($E35="Non-RPP kWh",VLOOKUP(L$4,'[1]4. Billing Determinants'!$B$19:$R$41,6,0)/'[1]4. Billing Determinants'!$G$41*$D35,IF($E35="Distribution Rev.",VLOOKUP(L$4,'[1]4. Billing Determinants'!$B$19:$R$41,8,0)/'[1]4. Billing Determinants'!$I$41*$D35, VLOOKUP(L$4,'[1]4. Billing Determinants'!$B$19:$R$41,3,0)/'[1]4. Billing Determinants'!$D$41*$D35))))),0)</f>
        <v>0</v>
      </c>
      <c r="M35" s="205">
        <f>IFERROR(IF(M$4="",0,IF($E35="kWh",VLOOKUP(M$4,'[1]4. Billing Determinants'!$B$19:$R$41,4,0)/'[1]4. Billing Determinants'!$E$41*$D35,IF($E35="kW",VLOOKUP(M$4,'[1]4. Billing Determinants'!$B$19:$R$41,5,0)/'[1]4. Billing Determinants'!$F$41*$D35,IF($E35="Non-RPP kWh",VLOOKUP(M$4,'[1]4. Billing Determinants'!$B$19:$R$41,6,0)/'[1]4. Billing Determinants'!$G$41*$D35,IF($E35="Distribution Rev.",VLOOKUP(M$4,'[1]4. Billing Determinants'!$B$19:$R$41,8,0)/'[1]4. Billing Determinants'!$I$41*$D35, VLOOKUP(M$4,'[1]4. Billing Determinants'!$B$19:$R$41,3,0)/'[1]4. Billing Determinants'!$D$41*$D35))))),0)</f>
        <v>0</v>
      </c>
      <c r="N35" s="205">
        <f>IFERROR(IF(N$4="",0,IF($E35="kWh",VLOOKUP(N$4,'[1]4. Billing Determinants'!$B$19:$R$41,4,0)/'[1]4. Billing Determinants'!$E$41*$D35,IF($E35="kW",VLOOKUP(N$4,'[1]4. Billing Determinants'!$B$19:$R$41,5,0)/'[1]4. Billing Determinants'!$F$41*$D35,IF($E35="Non-RPP kWh",VLOOKUP(N$4,'[1]4. Billing Determinants'!$B$19:$R$41,6,0)/'[1]4. Billing Determinants'!$G$41*$D35,IF($E35="Distribution Rev.",VLOOKUP(N$4,'[1]4. Billing Determinants'!$B$19:$R$41,8,0)/'[1]4. Billing Determinants'!$I$41*$D35, VLOOKUP(N$4,'[1]4. Billing Determinants'!$B$19:$R$41,3,0)/'[1]4. Billing Determinants'!$D$41*$D35))))),0)</f>
        <v>0</v>
      </c>
      <c r="O35" s="205">
        <f>IFERROR(IF(O$4="",0,IF($E35="kWh",VLOOKUP(O$4,'[1]4. Billing Determinants'!$B$19:$R$41,4,0)/'[1]4. Billing Determinants'!$E$41*$D35,IF($E35="kW",VLOOKUP(O$4,'[1]4. Billing Determinants'!$B$19:$R$41,5,0)/'[1]4. Billing Determinants'!$F$41*$D35,IF($E35="Non-RPP kWh",VLOOKUP(O$4,'[1]4. Billing Determinants'!$B$19:$R$41,6,0)/'[1]4. Billing Determinants'!$G$41*$D35,IF($E35="Distribution Rev.",VLOOKUP(O$4,'[1]4. Billing Determinants'!$B$19:$R$41,8,0)/'[1]4. Billing Determinants'!$I$41*$D35, VLOOKUP(O$4,'[1]4. Billing Determinants'!$B$19:$R$41,3,0)/'[1]4. Billing Determinants'!$D$41*$D35))))),0)</f>
        <v>0</v>
      </c>
      <c r="P35" s="205">
        <f>IFERROR(IF(P$4="",0,IF($E35="kWh",VLOOKUP(P$4,'[1]4. Billing Determinants'!$B$19:$R$41,4,0)/'[1]4. Billing Determinants'!$E$41*$D35,IF($E35="kW",VLOOKUP(P$4,'[1]4. Billing Determinants'!$B$19:$R$41,5,0)/'[1]4. Billing Determinants'!$F$41*$D35,IF($E35="Non-RPP kWh",VLOOKUP(P$4,'[1]4. Billing Determinants'!$B$19:$R$41,6,0)/'[1]4. Billing Determinants'!$G$41*$D35,IF($E35="Distribution Rev.",VLOOKUP(P$4,'[1]4. Billing Determinants'!$B$19:$R$41,8,0)/'[1]4. Billing Determinants'!$I$41*$D35, VLOOKUP(P$4,'[1]4. Billing Determinants'!$B$19:$R$41,3,0)/'[1]4. Billing Determinants'!$D$41*$D35))))),0)</f>
        <v>0</v>
      </c>
      <c r="Q35" s="205">
        <f>IFERROR(IF(Q$4="",0,IF($E35="kWh",VLOOKUP(Q$4,'[1]4. Billing Determinants'!$B$19:$R$41,4,0)/'[1]4. Billing Determinants'!$E$41*$D35,IF($E35="kW",VLOOKUP(Q$4,'[1]4. Billing Determinants'!$B$19:$R$41,5,0)/'[1]4. Billing Determinants'!$F$41*$D35,IF($E35="Non-RPP kWh",VLOOKUP(Q$4,'[1]4. Billing Determinants'!$B$19:$R$41,6,0)/'[1]4. Billing Determinants'!$G$41*$D35,IF($E35="Distribution Rev.",VLOOKUP(Q$4,'[1]4. Billing Determinants'!$B$19:$R$41,8,0)/'[1]4. Billing Determinants'!$I$41*$D35, VLOOKUP(Q$4,'[1]4. Billing Determinants'!$B$19:$R$41,3,0)/'[1]4. Billing Determinants'!$D$41*$D35))))),0)</f>
        <v>0</v>
      </c>
      <c r="R35" s="205">
        <f>IFERROR(IF(R$4="",0,IF($E35="kWh",VLOOKUP(R$4,'[1]4. Billing Determinants'!$B$19:$R$41,4,0)/'[1]4. Billing Determinants'!$E$41*$D35,IF($E35="kW",VLOOKUP(R$4,'[1]4. Billing Determinants'!$B$19:$R$41,5,0)/'[1]4. Billing Determinants'!$F$41*$D35,IF($E35="Non-RPP kWh",VLOOKUP(R$4,'[1]4. Billing Determinants'!$B$19:$R$41,6,0)/'[1]4. Billing Determinants'!$G$41*$D35,IF($E35="Distribution Rev.",VLOOKUP(R$4,'[1]4. Billing Determinants'!$B$19:$R$41,8,0)/'[1]4. Billing Determinants'!$I$41*$D35, VLOOKUP(R$4,'[1]4. Billing Determinants'!$B$19:$R$41,3,0)/'[1]4. Billing Determinants'!$D$41*$D35))))),0)</f>
        <v>0</v>
      </c>
      <c r="S35" s="205">
        <f>IFERROR(IF(S$4="",0,IF($E35="kWh",VLOOKUP(S$4,'[1]4. Billing Determinants'!$B$19:$R$41,4,0)/'[1]4. Billing Determinants'!$E$41*$D35,IF($E35="kW",VLOOKUP(S$4,'[1]4. Billing Determinants'!$B$19:$R$41,5,0)/'[1]4. Billing Determinants'!$F$41*$D35,IF($E35="Non-RPP kWh",VLOOKUP(S$4,'[1]4. Billing Determinants'!$B$19:$R$41,6,0)/'[1]4. Billing Determinants'!$G$41*$D35,IF($E35="Distribution Rev.",VLOOKUP(S$4,'[1]4. Billing Determinants'!$B$19:$R$41,8,0)/'[1]4. Billing Determinants'!$I$41*$D35, VLOOKUP(S$4,'[1]4. Billing Determinants'!$B$19:$R$41,3,0)/'[1]4. Billing Determinants'!$D$41*$D35))))),0)</f>
        <v>0</v>
      </c>
      <c r="T35" s="205">
        <f>IFERROR(IF(T$4="",0,IF($E35="kWh",VLOOKUP(T$4,'[1]4. Billing Determinants'!$B$19:$R$41,4,0)/'[1]4. Billing Determinants'!$E$41*$D35,IF($E35="kW",VLOOKUP(T$4,'[1]4. Billing Determinants'!$B$19:$R$41,5,0)/'[1]4. Billing Determinants'!$F$41*$D35,IF($E35="Non-RPP kWh",VLOOKUP(T$4,'[1]4. Billing Determinants'!$B$19:$R$41,6,0)/'[1]4. Billing Determinants'!$G$41*$D35,IF($E35="Distribution Rev.",VLOOKUP(T$4,'[1]4. Billing Determinants'!$B$19:$R$41,8,0)/'[1]4. Billing Determinants'!$I$41*$D35, VLOOKUP(T$4,'[1]4. Billing Determinants'!$B$19:$R$41,3,0)/'[1]4. Billing Determinants'!$D$41*$D35))))),0)</f>
        <v>0</v>
      </c>
      <c r="U35" s="205">
        <f>IFERROR(IF(U$4="",0,IF($E35="kWh",VLOOKUP(U$4,'[1]4. Billing Determinants'!$B$19:$R$41,4,0)/'[1]4. Billing Determinants'!$E$41*$D35,IF($E35="kW",VLOOKUP(U$4,'[1]4. Billing Determinants'!$B$19:$R$41,5,0)/'[1]4. Billing Determinants'!$F$41*$D35,IF($E35="Non-RPP kWh",VLOOKUP(U$4,'[1]4. Billing Determinants'!$B$19:$R$41,6,0)/'[1]4. Billing Determinants'!$G$41*$D35,IF($E35="Distribution Rev.",VLOOKUP(U$4,'[1]4. Billing Determinants'!$B$19:$R$41,8,0)/'[1]4. Billing Determinants'!$I$41*$D35, VLOOKUP(U$4,'[1]4. Billing Determinants'!$B$19:$R$41,3,0)/'[1]4. Billing Determinants'!$D$41*$D35))))),0)</f>
        <v>0</v>
      </c>
      <c r="V35" s="205">
        <f>IFERROR(IF(V$4="",0,IF($E35="kWh",VLOOKUP(V$4,'[1]4. Billing Determinants'!$B$19:$R$41,4,0)/'[1]4. Billing Determinants'!$E$41*$D35,IF($E35="kW",VLOOKUP(V$4,'[1]4. Billing Determinants'!$B$19:$R$41,5,0)/'[1]4. Billing Determinants'!$F$41*$D35,IF($E35="Non-RPP kWh",VLOOKUP(V$4,'[1]4. Billing Determinants'!$B$19:$R$41,6,0)/'[1]4. Billing Determinants'!$G$41*$D35,IF($E35="Distribution Rev.",VLOOKUP(V$4,'[1]4. Billing Determinants'!$B$19:$R$41,8,0)/'[1]4. Billing Determinants'!$I$41*$D35, VLOOKUP(V$4,'[1]4. Billing Determinants'!$B$19:$R$41,3,0)/'[1]4. Billing Determinants'!$D$41*$D35))))),0)</f>
        <v>0</v>
      </c>
      <c r="W35" s="205">
        <f>IFERROR(IF(W$4="",0,IF($E35="kWh",VLOOKUP(W$4,'[1]4. Billing Determinants'!$B$19:$R$41,4,0)/'[1]4. Billing Determinants'!$E$41*$D35,IF($E35="kW",VLOOKUP(W$4,'[1]4. Billing Determinants'!$B$19:$R$41,5,0)/'[1]4. Billing Determinants'!$F$41*$D35,IF($E35="Non-RPP kWh",VLOOKUP(W$4,'[1]4. Billing Determinants'!$B$19:$R$41,6,0)/'[1]4. Billing Determinants'!$G$41*$D35,IF($E35="Distribution Rev.",VLOOKUP(W$4,'[1]4. Billing Determinants'!$B$19:$R$41,8,0)/'[1]4. Billing Determinants'!$I$41*$D35, VLOOKUP(W$4,'[1]4. Billing Determinants'!$B$19:$R$41,3,0)/'[1]4. Billing Determinants'!$D$41*$D35))))),0)</f>
        <v>0</v>
      </c>
      <c r="X35" s="205">
        <f>IFERROR(IF(X$4="",0,IF($E35="kWh",VLOOKUP(X$4,'[1]4. Billing Determinants'!$B$19:$R$41,4,0)/'[1]4. Billing Determinants'!$E$41*$D35,IF($E35="kW",VLOOKUP(X$4,'[1]4. Billing Determinants'!$B$19:$R$41,5,0)/'[1]4. Billing Determinants'!$F$41*$D35,IF($E35="Non-RPP kWh",VLOOKUP(X$4,'[1]4. Billing Determinants'!$B$19:$R$41,6,0)/'[1]4. Billing Determinants'!$G$41*$D35,IF($E35="Distribution Rev.",VLOOKUP(X$4,'[1]4. Billing Determinants'!$B$19:$R$41,8,0)/'[1]4. Billing Determinants'!$I$41*$D35, VLOOKUP(X$4,'[1]4. Billing Determinants'!$B$19:$R$41,3,0)/'[1]4. Billing Determinants'!$D$41*$D35))))),0)</f>
        <v>0</v>
      </c>
      <c r="Y35" s="205">
        <f>IFERROR(IF(Y$4="",0,IF($E35="kWh",VLOOKUP(Y$4,'[1]4. Billing Determinants'!$B$19:$R$41,4,0)/'[1]4. Billing Determinants'!$E$41*$D35,IF($E35="kW",VLOOKUP(Y$4,'[1]4. Billing Determinants'!$B$19:$R$41,5,0)/'[1]4. Billing Determinants'!$F$41*$D35,IF($E35="Non-RPP kWh",VLOOKUP(Y$4,'[1]4. Billing Determinants'!$B$19:$R$41,6,0)/'[1]4. Billing Determinants'!$G$41*$D35,IF($E35="Distribution Rev.",VLOOKUP(Y$4,'[1]4. Billing Determinants'!$B$19:$R$41,8,0)/'[1]4. Billing Determinants'!$I$41*$D35, VLOOKUP(Y$4,'[1]4. Billing Determinants'!$B$19:$R$41,3,0)/'[1]4. Billing Determinants'!$D$41*$D35))))),0)</f>
        <v>0</v>
      </c>
    </row>
    <row r="36" spans="1:25" x14ac:dyDescent="0.25">
      <c r="B36" s="223">
        <f>IF('[1]2b. Continuity Schedule'!C62="","",'[1]2b. Continuity Schedule'!C62)</f>
        <v>0</v>
      </c>
      <c r="C36" s="215">
        <v>1508</v>
      </c>
      <c r="D36" s="205"/>
      <c r="E36" s="206" t="s">
        <v>285</v>
      </c>
      <c r="F36" s="205">
        <f>IFERROR(IF(F$4="",0,IF($E36="kWh",VLOOKUP(F$4,'[1]4. Billing Determinants'!$B$19:$R$41,4,0)/'[1]4. Billing Determinants'!$E$41*$D36,IF($E36="kW",VLOOKUP(F$4,'[1]4. Billing Determinants'!$B$19:$R$41,5,0)/'[1]4. Billing Determinants'!$F$41*$D36,IF($E36="Non-RPP kWh",VLOOKUP(F$4,'[1]4. Billing Determinants'!$B$19:$R$41,6,0)/'[1]4. Billing Determinants'!$G$41*$D36,IF($E36="Distribution Rev.",VLOOKUP(F$4,'[1]4. Billing Determinants'!$B$19:$R$41,8,0)/'[1]4. Billing Determinants'!$I$41*$D36, VLOOKUP(F$4,'[1]4. Billing Determinants'!$B$19:$R$41,3,0)/'[1]4. Billing Determinants'!$D$41*$D36))))),0)</f>
        <v>0</v>
      </c>
      <c r="G36" s="205">
        <f>IFERROR(IF(G$4="",0,IF($E36="kWh",VLOOKUP(G$4,'[1]4. Billing Determinants'!$B$19:$R$41,4,0)/'[1]4. Billing Determinants'!$E$41*$D36,IF($E36="kW",VLOOKUP(G$4,'[1]4. Billing Determinants'!$B$19:$R$41,5,0)/'[1]4. Billing Determinants'!$F$41*$D36,IF($E36="Non-RPP kWh",VLOOKUP(G$4,'[1]4. Billing Determinants'!$B$19:$R$41,6,0)/'[1]4. Billing Determinants'!$G$41*$D36,IF($E36="Distribution Rev.",VLOOKUP(G$4,'[1]4. Billing Determinants'!$B$19:$R$41,8,0)/'[1]4. Billing Determinants'!$I$41*$D36, VLOOKUP(G$4,'[1]4. Billing Determinants'!$B$19:$R$41,3,0)/'[1]4. Billing Determinants'!$D$41*$D36))))),0)</f>
        <v>0</v>
      </c>
      <c r="H36" s="205">
        <f>IFERROR(IF(H$4="",0,IF($E36="kWh",VLOOKUP(H$4,'[1]4. Billing Determinants'!$B$19:$R$41,4,0)/'[1]4. Billing Determinants'!$E$41*$D36,IF($E36="kW",VLOOKUP(H$4,'[1]4. Billing Determinants'!$B$19:$R$41,5,0)/'[1]4. Billing Determinants'!$F$41*$D36,IF($E36="Non-RPP kWh",VLOOKUP(H$4,'[1]4. Billing Determinants'!$B$19:$R$41,6,0)/'[1]4. Billing Determinants'!$G$41*$D36,IF($E36="Distribution Rev.",VLOOKUP(H$4,'[1]4. Billing Determinants'!$B$19:$R$41,8,0)/'[1]4. Billing Determinants'!$I$41*$D36, VLOOKUP(H$4,'[1]4. Billing Determinants'!$B$19:$R$41,3,0)/'[1]4. Billing Determinants'!$D$41*$D36))))),0)</f>
        <v>0</v>
      </c>
      <c r="I36" s="205">
        <f>IFERROR(IF(I$4="",0,IF($E36="kWh",VLOOKUP(I$4,'[1]4. Billing Determinants'!$B$19:$R$41,4,0)/'[1]4. Billing Determinants'!$E$41*$D36,IF($E36="kW",VLOOKUP(I$4,'[1]4. Billing Determinants'!$B$19:$R$41,5,0)/'[1]4. Billing Determinants'!$F$41*$D36,IF($E36="Non-RPP kWh",VLOOKUP(I$4,'[1]4. Billing Determinants'!$B$19:$R$41,6,0)/'[1]4. Billing Determinants'!$G$41*$D36,IF($E36="Distribution Rev.",VLOOKUP(I$4,'[1]4. Billing Determinants'!$B$19:$R$41,8,0)/'[1]4. Billing Determinants'!$I$41*$D36, VLOOKUP(I$4,'[1]4. Billing Determinants'!$B$19:$R$41,3,0)/'[1]4. Billing Determinants'!$D$41*$D36))))),0)</f>
        <v>0</v>
      </c>
      <c r="J36" s="205">
        <f>IFERROR(IF(J$4="",0,IF($E36="kWh",VLOOKUP(J$4,'[1]4. Billing Determinants'!$B$19:$R$41,4,0)/'[1]4. Billing Determinants'!$E$41*$D36,IF($E36="kW",VLOOKUP(J$4,'[1]4. Billing Determinants'!$B$19:$R$41,5,0)/'[1]4. Billing Determinants'!$F$41*$D36,IF($E36="Non-RPP kWh",VLOOKUP(J$4,'[1]4. Billing Determinants'!$B$19:$R$41,6,0)/'[1]4. Billing Determinants'!$G$41*$D36,IF($E36="Distribution Rev.",VLOOKUP(J$4,'[1]4. Billing Determinants'!$B$19:$R$41,8,0)/'[1]4. Billing Determinants'!$I$41*$D36, VLOOKUP(J$4,'[1]4. Billing Determinants'!$B$19:$R$41,3,0)/'[1]4. Billing Determinants'!$D$41*$D36))))),0)</f>
        <v>0</v>
      </c>
      <c r="K36" s="205">
        <f>IFERROR(IF(K$4="",0,IF($E36="kWh",VLOOKUP(K$4,'[1]4. Billing Determinants'!$B$19:$R$41,4,0)/'[1]4. Billing Determinants'!$E$41*$D36,IF($E36="kW",VLOOKUP(K$4,'[1]4. Billing Determinants'!$B$19:$R$41,5,0)/'[1]4. Billing Determinants'!$F$41*$D36,IF($E36="Non-RPP kWh",VLOOKUP(K$4,'[1]4. Billing Determinants'!$B$19:$R$41,6,0)/'[1]4. Billing Determinants'!$G$41*$D36,IF($E36="Distribution Rev.",VLOOKUP(K$4,'[1]4. Billing Determinants'!$B$19:$R$41,8,0)/'[1]4. Billing Determinants'!$I$41*$D36, VLOOKUP(K$4,'[1]4. Billing Determinants'!$B$19:$R$41,3,0)/'[1]4. Billing Determinants'!$D$41*$D36))))),0)</f>
        <v>0</v>
      </c>
      <c r="L36" s="205">
        <f>IFERROR(IF(L$4="",0,IF($E36="kWh",VLOOKUP(L$4,'[1]4. Billing Determinants'!$B$19:$R$41,4,0)/'[1]4. Billing Determinants'!$E$41*$D36,IF($E36="kW",VLOOKUP(L$4,'[1]4. Billing Determinants'!$B$19:$R$41,5,0)/'[1]4. Billing Determinants'!$F$41*$D36,IF($E36="Non-RPP kWh",VLOOKUP(L$4,'[1]4. Billing Determinants'!$B$19:$R$41,6,0)/'[1]4. Billing Determinants'!$G$41*$D36,IF($E36="Distribution Rev.",VLOOKUP(L$4,'[1]4. Billing Determinants'!$B$19:$R$41,8,0)/'[1]4. Billing Determinants'!$I$41*$D36, VLOOKUP(L$4,'[1]4. Billing Determinants'!$B$19:$R$41,3,0)/'[1]4. Billing Determinants'!$D$41*$D36))))),0)</f>
        <v>0</v>
      </c>
      <c r="M36" s="205">
        <f>IFERROR(IF(M$4="",0,IF($E36="kWh",VLOOKUP(M$4,'[1]4. Billing Determinants'!$B$19:$R$41,4,0)/'[1]4. Billing Determinants'!$E$41*$D36,IF($E36="kW",VLOOKUP(M$4,'[1]4. Billing Determinants'!$B$19:$R$41,5,0)/'[1]4. Billing Determinants'!$F$41*$D36,IF($E36="Non-RPP kWh",VLOOKUP(M$4,'[1]4. Billing Determinants'!$B$19:$R$41,6,0)/'[1]4. Billing Determinants'!$G$41*$D36,IF($E36="Distribution Rev.",VLOOKUP(M$4,'[1]4. Billing Determinants'!$B$19:$R$41,8,0)/'[1]4. Billing Determinants'!$I$41*$D36, VLOOKUP(M$4,'[1]4. Billing Determinants'!$B$19:$R$41,3,0)/'[1]4. Billing Determinants'!$D$41*$D36))))),0)</f>
        <v>0</v>
      </c>
      <c r="N36" s="205">
        <f>IFERROR(IF(N$4="",0,IF($E36="kWh",VLOOKUP(N$4,'[1]4. Billing Determinants'!$B$19:$R$41,4,0)/'[1]4. Billing Determinants'!$E$41*$D36,IF($E36="kW",VLOOKUP(N$4,'[1]4. Billing Determinants'!$B$19:$R$41,5,0)/'[1]4. Billing Determinants'!$F$41*$D36,IF($E36="Non-RPP kWh",VLOOKUP(N$4,'[1]4. Billing Determinants'!$B$19:$R$41,6,0)/'[1]4. Billing Determinants'!$G$41*$D36,IF($E36="Distribution Rev.",VLOOKUP(N$4,'[1]4. Billing Determinants'!$B$19:$R$41,8,0)/'[1]4. Billing Determinants'!$I$41*$D36, VLOOKUP(N$4,'[1]4. Billing Determinants'!$B$19:$R$41,3,0)/'[1]4. Billing Determinants'!$D$41*$D36))))),0)</f>
        <v>0</v>
      </c>
      <c r="O36" s="205">
        <f>IFERROR(IF(O$4="",0,IF($E36="kWh",VLOOKUP(O$4,'[1]4. Billing Determinants'!$B$19:$R$41,4,0)/'[1]4. Billing Determinants'!$E$41*$D36,IF($E36="kW",VLOOKUP(O$4,'[1]4. Billing Determinants'!$B$19:$R$41,5,0)/'[1]4. Billing Determinants'!$F$41*$D36,IF($E36="Non-RPP kWh",VLOOKUP(O$4,'[1]4. Billing Determinants'!$B$19:$R$41,6,0)/'[1]4. Billing Determinants'!$G$41*$D36,IF($E36="Distribution Rev.",VLOOKUP(O$4,'[1]4. Billing Determinants'!$B$19:$R$41,8,0)/'[1]4. Billing Determinants'!$I$41*$D36, VLOOKUP(O$4,'[1]4. Billing Determinants'!$B$19:$R$41,3,0)/'[1]4. Billing Determinants'!$D$41*$D36))))),0)</f>
        <v>0</v>
      </c>
      <c r="P36" s="205">
        <f>IFERROR(IF(P$4="",0,IF($E36="kWh",VLOOKUP(P$4,'[1]4. Billing Determinants'!$B$19:$R$41,4,0)/'[1]4. Billing Determinants'!$E$41*$D36,IF($E36="kW",VLOOKUP(P$4,'[1]4. Billing Determinants'!$B$19:$R$41,5,0)/'[1]4. Billing Determinants'!$F$41*$D36,IF($E36="Non-RPP kWh",VLOOKUP(P$4,'[1]4. Billing Determinants'!$B$19:$R$41,6,0)/'[1]4. Billing Determinants'!$G$41*$D36,IF($E36="Distribution Rev.",VLOOKUP(P$4,'[1]4. Billing Determinants'!$B$19:$R$41,8,0)/'[1]4. Billing Determinants'!$I$41*$D36, VLOOKUP(P$4,'[1]4. Billing Determinants'!$B$19:$R$41,3,0)/'[1]4. Billing Determinants'!$D$41*$D36))))),0)</f>
        <v>0</v>
      </c>
      <c r="Q36" s="205">
        <f>IFERROR(IF(Q$4="",0,IF($E36="kWh",VLOOKUP(Q$4,'[1]4. Billing Determinants'!$B$19:$R$41,4,0)/'[1]4. Billing Determinants'!$E$41*$D36,IF($E36="kW",VLOOKUP(Q$4,'[1]4. Billing Determinants'!$B$19:$R$41,5,0)/'[1]4. Billing Determinants'!$F$41*$D36,IF($E36="Non-RPP kWh",VLOOKUP(Q$4,'[1]4. Billing Determinants'!$B$19:$R$41,6,0)/'[1]4. Billing Determinants'!$G$41*$D36,IF($E36="Distribution Rev.",VLOOKUP(Q$4,'[1]4. Billing Determinants'!$B$19:$R$41,8,0)/'[1]4. Billing Determinants'!$I$41*$D36, VLOOKUP(Q$4,'[1]4. Billing Determinants'!$B$19:$R$41,3,0)/'[1]4. Billing Determinants'!$D$41*$D36))))),0)</f>
        <v>0</v>
      </c>
      <c r="R36" s="205">
        <f>IFERROR(IF(R$4="",0,IF($E36="kWh",VLOOKUP(R$4,'[1]4. Billing Determinants'!$B$19:$R$41,4,0)/'[1]4. Billing Determinants'!$E$41*$D36,IF($E36="kW",VLOOKUP(R$4,'[1]4. Billing Determinants'!$B$19:$R$41,5,0)/'[1]4. Billing Determinants'!$F$41*$D36,IF($E36="Non-RPP kWh",VLOOKUP(R$4,'[1]4. Billing Determinants'!$B$19:$R$41,6,0)/'[1]4. Billing Determinants'!$G$41*$D36,IF($E36="Distribution Rev.",VLOOKUP(R$4,'[1]4. Billing Determinants'!$B$19:$R$41,8,0)/'[1]4. Billing Determinants'!$I$41*$D36, VLOOKUP(R$4,'[1]4. Billing Determinants'!$B$19:$R$41,3,0)/'[1]4. Billing Determinants'!$D$41*$D36))))),0)</f>
        <v>0</v>
      </c>
      <c r="S36" s="205">
        <f>IFERROR(IF(S$4="",0,IF($E36="kWh",VLOOKUP(S$4,'[1]4. Billing Determinants'!$B$19:$R$41,4,0)/'[1]4. Billing Determinants'!$E$41*$D36,IF($E36="kW",VLOOKUP(S$4,'[1]4. Billing Determinants'!$B$19:$R$41,5,0)/'[1]4. Billing Determinants'!$F$41*$D36,IF($E36="Non-RPP kWh",VLOOKUP(S$4,'[1]4. Billing Determinants'!$B$19:$R$41,6,0)/'[1]4. Billing Determinants'!$G$41*$D36,IF($E36="Distribution Rev.",VLOOKUP(S$4,'[1]4. Billing Determinants'!$B$19:$R$41,8,0)/'[1]4. Billing Determinants'!$I$41*$D36, VLOOKUP(S$4,'[1]4. Billing Determinants'!$B$19:$R$41,3,0)/'[1]4. Billing Determinants'!$D$41*$D36))))),0)</f>
        <v>0</v>
      </c>
      <c r="T36" s="205">
        <f>IFERROR(IF(T$4="",0,IF($E36="kWh",VLOOKUP(T$4,'[1]4. Billing Determinants'!$B$19:$R$41,4,0)/'[1]4. Billing Determinants'!$E$41*$D36,IF($E36="kW",VLOOKUP(T$4,'[1]4. Billing Determinants'!$B$19:$R$41,5,0)/'[1]4. Billing Determinants'!$F$41*$D36,IF($E36="Non-RPP kWh",VLOOKUP(T$4,'[1]4. Billing Determinants'!$B$19:$R$41,6,0)/'[1]4. Billing Determinants'!$G$41*$D36,IF($E36="Distribution Rev.",VLOOKUP(T$4,'[1]4. Billing Determinants'!$B$19:$R$41,8,0)/'[1]4. Billing Determinants'!$I$41*$D36, VLOOKUP(T$4,'[1]4. Billing Determinants'!$B$19:$R$41,3,0)/'[1]4. Billing Determinants'!$D$41*$D36))))),0)</f>
        <v>0</v>
      </c>
      <c r="U36" s="205">
        <f>IFERROR(IF(U$4="",0,IF($E36="kWh",VLOOKUP(U$4,'[1]4. Billing Determinants'!$B$19:$R$41,4,0)/'[1]4. Billing Determinants'!$E$41*$D36,IF($E36="kW",VLOOKUP(U$4,'[1]4. Billing Determinants'!$B$19:$R$41,5,0)/'[1]4. Billing Determinants'!$F$41*$D36,IF($E36="Non-RPP kWh",VLOOKUP(U$4,'[1]4. Billing Determinants'!$B$19:$R$41,6,0)/'[1]4. Billing Determinants'!$G$41*$D36,IF($E36="Distribution Rev.",VLOOKUP(U$4,'[1]4. Billing Determinants'!$B$19:$R$41,8,0)/'[1]4. Billing Determinants'!$I$41*$D36, VLOOKUP(U$4,'[1]4. Billing Determinants'!$B$19:$R$41,3,0)/'[1]4. Billing Determinants'!$D$41*$D36))))),0)</f>
        <v>0</v>
      </c>
      <c r="V36" s="205">
        <f>IFERROR(IF(V$4="",0,IF($E36="kWh",VLOOKUP(V$4,'[1]4. Billing Determinants'!$B$19:$R$41,4,0)/'[1]4. Billing Determinants'!$E$41*$D36,IF($E36="kW",VLOOKUP(V$4,'[1]4. Billing Determinants'!$B$19:$R$41,5,0)/'[1]4. Billing Determinants'!$F$41*$D36,IF($E36="Non-RPP kWh",VLOOKUP(V$4,'[1]4. Billing Determinants'!$B$19:$R$41,6,0)/'[1]4. Billing Determinants'!$G$41*$D36,IF($E36="Distribution Rev.",VLOOKUP(V$4,'[1]4. Billing Determinants'!$B$19:$R$41,8,0)/'[1]4. Billing Determinants'!$I$41*$D36, VLOOKUP(V$4,'[1]4. Billing Determinants'!$B$19:$R$41,3,0)/'[1]4. Billing Determinants'!$D$41*$D36))))),0)</f>
        <v>0</v>
      </c>
      <c r="W36" s="205">
        <f>IFERROR(IF(W$4="",0,IF($E36="kWh",VLOOKUP(W$4,'[1]4. Billing Determinants'!$B$19:$R$41,4,0)/'[1]4. Billing Determinants'!$E$41*$D36,IF($E36="kW",VLOOKUP(W$4,'[1]4. Billing Determinants'!$B$19:$R$41,5,0)/'[1]4. Billing Determinants'!$F$41*$D36,IF($E36="Non-RPP kWh",VLOOKUP(W$4,'[1]4. Billing Determinants'!$B$19:$R$41,6,0)/'[1]4. Billing Determinants'!$G$41*$D36,IF($E36="Distribution Rev.",VLOOKUP(W$4,'[1]4. Billing Determinants'!$B$19:$R$41,8,0)/'[1]4. Billing Determinants'!$I$41*$D36, VLOOKUP(W$4,'[1]4. Billing Determinants'!$B$19:$R$41,3,0)/'[1]4. Billing Determinants'!$D$41*$D36))))),0)</f>
        <v>0</v>
      </c>
      <c r="X36" s="205">
        <f>IFERROR(IF(X$4="",0,IF($E36="kWh",VLOOKUP(X$4,'[1]4. Billing Determinants'!$B$19:$R$41,4,0)/'[1]4. Billing Determinants'!$E$41*$D36,IF($E36="kW",VLOOKUP(X$4,'[1]4. Billing Determinants'!$B$19:$R$41,5,0)/'[1]4. Billing Determinants'!$F$41*$D36,IF($E36="Non-RPP kWh",VLOOKUP(X$4,'[1]4. Billing Determinants'!$B$19:$R$41,6,0)/'[1]4. Billing Determinants'!$G$41*$D36,IF($E36="Distribution Rev.",VLOOKUP(X$4,'[1]4. Billing Determinants'!$B$19:$R$41,8,0)/'[1]4. Billing Determinants'!$I$41*$D36, VLOOKUP(X$4,'[1]4. Billing Determinants'!$B$19:$R$41,3,0)/'[1]4. Billing Determinants'!$D$41*$D36))))),0)</f>
        <v>0</v>
      </c>
      <c r="Y36" s="205">
        <f>IFERROR(IF(Y$4="",0,IF($E36="kWh",VLOOKUP(Y$4,'[1]4. Billing Determinants'!$B$19:$R$41,4,0)/'[1]4. Billing Determinants'!$E$41*$D36,IF($E36="kW",VLOOKUP(Y$4,'[1]4. Billing Determinants'!$B$19:$R$41,5,0)/'[1]4. Billing Determinants'!$F$41*$D36,IF($E36="Non-RPP kWh",VLOOKUP(Y$4,'[1]4. Billing Determinants'!$B$19:$R$41,6,0)/'[1]4. Billing Determinants'!$G$41*$D36,IF($E36="Distribution Rev.",VLOOKUP(Y$4,'[1]4. Billing Determinants'!$B$19:$R$41,8,0)/'[1]4. Billing Determinants'!$I$41*$D36, VLOOKUP(Y$4,'[1]4. Billing Determinants'!$B$19:$R$41,3,0)/'[1]4. Billing Determinants'!$D$41*$D36))))),0)</f>
        <v>0</v>
      </c>
    </row>
    <row r="37" spans="1:25" x14ac:dyDescent="0.25">
      <c r="B37" s="223">
        <f>IF('[1]2b. Continuity Schedule'!C63="","",'[1]2b. Continuity Schedule'!C63)</f>
        <v>0</v>
      </c>
      <c r="C37" s="215">
        <v>1508</v>
      </c>
      <c r="D37" s="205"/>
      <c r="E37" s="206" t="s">
        <v>285</v>
      </c>
      <c r="F37" s="205">
        <f>IFERROR(IF(F$4="",0,IF($E37="kWh",VLOOKUP(F$4,'[1]4. Billing Determinants'!$B$19:$R$41,4,0)/'[1]4. Billing Determinants'!$E$41*$D37,IF($E37="kW",VLOOKUP(F$4,'[1]4. Billing Determinants'!$B$19:$R$41,5,0)/'[1]4. Billing Determinants'!$F$41*$D37,IF($E37="Non-RPP kWh",VLOOKUP(F$4,'[1]4. Billing Determinants'!$B$19:$R$41,6,0)/'[1]4. Billing Determinants'!$G$41*$D37,IF($E37="Distribution Rev.",VLOOKUP(F$4,'[1]4. Billing Determinants'!$B$19:$R$41,8,0)/'[1]4. Billing Determinants'!$I$41*$D37, VLOOKUP(F$4,'[1]4. Billing Determinants'!$B$19:$R$41,3,0)/'[1]4. Billing Determinants'!$D$41*$D37))))),0)</f>
        <v>0</v>
      </c>
      <c r="G37" s="205">
        <f>IFERROR(IF(G$4="",0,IF($E37="kWh",VLOOKUP(G$4,'[1]4. Billing Determinants'!$B$19:$R$41,4,0)/'[1]4. Billing Determinants'!$E$41*$D37,IF($E37="kW",VLOOKUP(G$4,'[1]4. Billing Determinants'!$B$19:$R$41,5,0)/'[1]4. Billing Determinants'!$F$41*$D37,IF($E37="Non-RPP kWh",VLOOKUP(G$4,'[1]4. Billing Determinants'!$B$19:$R$41,6,0)/'[1]4. Billing Determinants'!$G$41*$D37,IF($E37="Distribution Rev.",VLOOKUP(G$4,'[1]4. Billing Determinants'!$B$19:$R$41,8,0)/'[1]4. Billing Determinants'!$I$41*$D37, VLOOKUP(G$4,'[1]4. Billing Determinants'!$B$19:$R$41,3,0)/'[1]4. Billing Determinants'!$D$41*$D37))))),0)</f>
        <v>0</v>
      </c>
      <c r="H37" s="205">
        <f>IFERROR(IF(H$4="",0,IF($E37="kWh",VLOOKUP(H$4,'[1]4. Billing Determinants'!$B$19:$R$41,4,0)/'[1]4. Billing Determinants'!$E$41*$D37,IF($E37="kW",VLOOKUP(H$4,'[1]4. Billing Determinants'!$B$19:$R$41,5,0)/'[1]4. Billing Determinants'!$F$41*$D37,IF($E37="Non-RPP kWh",VLOOKUP(H$4,'[1]4. Billing Determinants'!$B$19:$R$41,6,0)/'[1]4. Billing Determinants'!$G$41*$D37,IF($E37="Distribution Rev.",VLOOKUP(H$4,'[1]4. Billing Determinants'!$B$19:$R$41,8,0)/'[1]4. Billing Determinants'!$I$41*$D37, VLOOKUP(H$4,'[1]4. Billing Determinants'!$B$19:$R$41,3,0)/'[1]4. Billing Determinants'!$D$41*$D37))))),0)</f>
        <v>0</v>
      </c>
      <c r="I37" s="205">
        <f>IFERROR(IF(I$4="",0,IF($E37="kWh",VLOOKUP(I$4,'[1]4. Billing Determinants'!$B$19:$R$41,4,0)/'[1]4. Billing Determinants'!$E$41*$D37,IF($E37="kW",VLOOKUP(I$4,'[1]4. Billing Determinants'!$B$19:$R$41,5,0)/'[1]4. Billing Determinants'!$F$41*$D37,IF($E37="Non-RPP kWh",VLOOKUP(I$4,'[1]4. Billing Determinants'!$B$19:$R$41,6,0)/'[1]4. Billing Determinants'!$G$41*$D37,IF($E37="Distribution Rev.",VLOOKUP(I$4,'[1]4. Billing Determinants'!$B$19:$R$41,8,0)/'[1]4. Billing Determinants'!$I$41*$D37, VLOOKUP(I$4,'[1]4. Billing Determinants'!$B$19:$R$41,3,0)/'[1]4. Billing Determinants'!$D$41*$D37))))),0)</f>
        <v>0</v>
      </c>
      <c r="J37" s="205">
        <f>IFERROR(IF(J$4="",0,IF($E37="kWh",VLOOKUP(J$4,'[1]4. Billing Determinants'!$B$19:$R$41,4,0)/'[1]4. Billing Determinants'!$E$41*$D37,IF($E37="kW",VLOOKUP(J$4,'[1]4. Billing Determinants'!$B$19:$R$41,5,0)/'[1]4. Billing Determinants'!$F$41*$D37,IF($E37="Non-RPP kWh",VLOOKUP(J$4,'[1]4. Billing Determinants'!$B$19:$R$41,6,0)/'[1]4. Billing Determinants'!$G$41*$D37,IF($E37="Distribution Rev.",VLOOKUP(J$4,'[1]4. Billing Determinants'!$B$19:$R$41,8,0)/'[1]4. Billing Determinants'!$I$41*$D37, VLOOKUP(J$4,'[1]4. Billing Determinants'!$B$19:$R$41,3,0)/'[1]4. Billing Determinants'!$D$41*$D37))))),0)</f>
        <v>0</v>
      </c>
      <c r="K37" s="205">
        <f>IFERROR(IF(K$4="",0,IF($E37="kWh",VLOOKUP(K$4,'[1]4. Billing Determinants'!$B$19:$R$41,4,0)/'[1]4. Billing Determinants'!$E$41*$D37,IF($E37="kW",VLOOKUP(K$4,'[1]4. Billing Determinants'!$B$19:$R$41,5,0)/'[1]4. Billing Determinants'!$F$41*$D37,IF($E37="Non-RPP kWh",VLOOKUP(K$4,'[1]4. Billing Determinants'!$B$19:$R$41,6,0)/'[1]4. Billing Determinants'!$G$41*$D37,IF($E37="Distribution Rev.",VLOOKUP(K$4,'[1]4. Billing Determinants'!$B$19:$R$41,8,0)/'[1]4. Billing Determinants'!$I$41*$D37, VLOOKUP(K$4,'[1]4. Billing Determinants'!$B$19:$R$41,3,0)/'[1]4. Billing Determinants'!$D$41*$D37))))),0)</f>
        <v>0</v>
      </c>
      <c r="L37" s="205">
        <f>IFERROR(IF(L$4="",0,IF($E37="kWh",VLOOKUP(L$4,'[1]4. Billing Determinants'!$B$19:$R$41,4,0)/'[1]4. Billing Determinants'!$E$41*$D37,IF($E37="kW",VLOOKUP(L$4,'[1]4. Billing Determinants'!$B$19:$R$41,5,0)/'[1]4. Billing Determinants'!$F$41*$D37,IF($E37="Non-RPP kWh",VLOOKUP(L$4,'[1]4. Billing Determinants'!$B$19:$R$41,6,0)/'[1]4. Billing Determinants'!$G$41*$D37,IF($E37="Distribution Rev.",VLOOKUP(L$4,'[1]4. Billing Determinants'!$B$19:$R$41,8,0)/'[1]4. Billing Determinants'!$I$41*$D37, VLOOKUP(L$4,'[1]4. Billing Determinants'!$B$19:$R$41,3,0)/'[1]4. Billing Determinants'!$D$41*$D37))))),0)</f>
        <v>0</v>
      </c>
      <c r="M37" s="205">
        <f>IFERROR(IF(M$4="",0,IF($E37="kWh",VLOOKUP(M$4,'[1]4. Billing Determinants'!$B$19:$R$41,4,0)/'[1]4. Billing Determinants'!$E$41*$D37,IF($E37="kW",VLOOKUP(M$4,'[1]4. Billing Determinants'!$B$19:$R$41,5,0)/'[1]4. Billing Determinants'!$F$41*$D37,IF($E37="Non-RPP kWh",VLOOKUP(M$4,'[1]4. Billing Determinants'!$B$19:$R$41,6,0)/'[1]4. Billing Determinants'!$G$41*$D37,IF($E37="Distribution Rev.",VLOOKUP(M$4,'[1]4. Billing Determinants'!$B$19:$R$41,8,0)/'[1]4. Billing Determinants'!$I$41*$D37, VLOOKUP(M$4,'[1]4. Billing Determinants'!$B$19:$R$41,3,0)/'[1]4. Billing Determinants'!$D$41*$D37))))),0)</f>
        <v>0</v>
      </c>
      <c r="N37" s="205">
        <f>IFERROR(IF(N$4="",0,IF($E37="kWh",VLOOKUP(N$4,'[1]4. Billing Determinants'!$B$19:$R$41,4,0)/'[1]4. Billing Determinants'!$E$41*$D37,IF($E37="kW",VLOOKUP(N$4,'[1]4. Billing Determinants'!$B$19:$R$41,5,0)/'[1]4. Billing Determinants'!$F$41*$D37,IF($E37="Non-RPP kWh",VLOOKUP(N$4,'[1]4. Billing Determinants'!$B$19:$R$41,6,0)/'[1]4. Billing Determinants'!$G$41*$D37,IF($E37="Distribution Rev.",VLOOKUP(N$4,'[1]4. Billing Determinants'!$B$19:$R$41,8,0)/'[1]4. Billing Determinants'!$I$41*$D37, VLOOKUP(N$4,'[1]4. Billing Determinants'!$B$19:$R$41,3,0)/'[1]4. Billing Determinants'!$D$41*$D37))))),0)</f>
        <v>0</v>
      </c>
      <c r="O37" s="205">
        <f>IFERROR(IF(O$4="",0,IF($E37="kWh",VLOOKUP(O$4,'[1]4. Billing Determinants'!$B$19:$R$41,4,0)/'[1]4. Billing Determinants'!$E$41*$D37,IF($E37="kW",VLOOKUP(O$4,'[1]4. Billing Determinants'!$B$19:$R$41,5,0)/'[1]4. Billing Determinants'!$F$41*$D37,IF($E37="Non-RPP kWh",VLOOKUP(O$4,'[1]4. Billing Determinants'!$B$19:$R$41,6,0)/'[1]4. Billing Determinants'!$G$41*$D37,IF($E37="Distribution Rev.",VLOOKUP(O$4,'[1]4. Billing Determinants'!$B$19:$R$41,8,0)/'[1]4. Billing Determinants'!$I$41*$D37, VLOOKUP(O$4,'[1]4. Billing Determinants'!$B$19:$R$41,3,0)/'[1]4. Billing Determinants'!$D$41*$D37))))),0)</f>
        <v>0</v>
      </c>
      <c r="P37" s="205">
        <f>IFERROR(IF(P$4="",0,IF($E37="kWh",VLOOKUP(P$4,'[1]4. Billing Determinants'!$B$19:$R$41,4,0)/'[1]4. Billing Determinants'!$E$41*$D37,IF($E37="kW",VLOOKUP(P$4,'[1]4. Billing Determinants'!$B$19:$R$41,5,0)/'[1]4. Billing Determinants'!$F$41*$D37,IF($E37="Non-RPP kWh",VLOOKUP(P$4,'[1]4. Billing Determinants'!$B$19:$R$41,6,0)/'[1]4. Billing Determinants'!$G$41*$D37,IF($E37="Distribution Rev.",VLOOKUP(P$4,'[1]4. Billing Determinants'!$B$19:$R$41,8,0)/'[1]4. Billing Determinants'!$I$41*$D37, VLOOKUP(P$4,'[1]4. Billing Determinants'!$B$19:$R$41,3,0)/'[1]4. Billing Determinants'!$D$41*$D37))))),0)</f>
        <v>0</v>
      </c>
      <c r="Q37" s="205">
        <f>IFERROR(IF(Q$4="",0,IF($E37="kWh",VLOOKUP(Q$4,'[1]4. Billing Determinants'!$B$19:$R$41,4,0)/'[1]4. Billing Determinants'!$E$41*$D37,IF($E37="kW",VLOOKUP(Q$4,'[1]4. Billing Determinants'!$B$19:$R$41,5,0)/'[1]4. Billing Determinants'!$F$41*$D37,IF($E37="Non-RPP kWh",VLOOKUP(Q$4,'[1]4. Billing Determinants'!$B$19:$R$41,6,0)/'[1]4. Billing Determinants'!$G$41*$D37,IF($E37="Distribution Rev.",VLOOKUP(Q$4,'[1]4. Billing Determinants'!$B$19:$R$41,8,0)/'[1]4. Billing Determinants'!$I$41*$D37, VLOOKUP(Q$4,'[1]4. Billing Determinants'!$B$19:$R$41,3,0)/'[1]4. Billing Determinants'!$D$41*$D37))))),0)</f>
        <v>0</v>
      </c>
      <c r="R37" s="205">
        <f>IFERROR(IF(R$4="",0,IF($E37="kWh",VLOOKUP(R$4,'[1]4. Billing Determinants'!$B$19:$R$41,4,0)/'[1]4. Billing Determinants'!$E$41*$D37,IF($E37="kW",VLOOKUP(R$4,'[1]4. Billing Determinants'!$B$19:$R$41,5,0)/'[1]4. Billing Determinants'!$F$41*$D37,IF($E37="Non-RPP kWh",VLOOKUP(R$4,'[1]4. Billing Determinants'!$B$19:$R$41,6,0)/'[1]4. Billing Determinants'!$G$41*$D37,IF($E37="Distribution Rev.",VLOOKUP(R$4,'[1]4. Billing Determinants'!$B$19:$R$41,8,0)/'[1]4. Billing Determinants'!$I$41*$D37, VLOOKUP(R$4,'[1]4. Billing Determinants'!$B$19:$R$41,3,0)/'[1]4. Billing Determinants'!$D$41*$D37))))),0)</f>
        <v>0</v>
      </c>
      <c r="S37" s="205">
        <f>IFERROR(IF(S$4="",0,IF($E37="kWh",VLOOKUP(S$4,'[1]4. Billing Determinants'!$B$19:$R$41,4,0)/'[1]4. Billing Determinants'!$E$41*$D37,IF($E37="kW",VLOOKUP(S$4,'[1]4. Billing Determinants'!$B$19:$R$41,5,0)/'[1]4. Billing Determinants'!$F$41*$D37,IF($E37="Non-RPP kWh",VLOOKUP(S$4,'[1]4. Billing Determinants'!$B$19:$R$41,6,0)/'[1]4. Billing Determinants'!$G$41*$D37,IF($E37="Distribution Rev.",VLOOKUP(S$4,'[1]4. Billing Determinants'!$B$19:$R$41,8,0)/'[1]4. Billing Determinants'!$I$41*$D37, VLOOKUP(S$4,'[1]4. Billing Determinants'!$B$19:$R$41,3,0)/'[1]4. Billing Determinants'!$D$41*$D37))))),0)</f>
        <v>0</v>
      </c>
      <c r="T37" s="205">
        <f>IFERROR(IF(T$4="",0,IF($E37="kWh",VLOOKUP(T$4,'[1]4. Billing Determinants'!$B$19:$R$41,4,0)/'[1]4. Billing Determinants'!$E$41*$D37,IF($E37="kW",VLOOKUP(T$4,'[1]4. Billing Determinants'!$B$19:$R$41,5,0)/'[1]4. Billing Determinants'!$F$41*$D37,IF($E37="Non-RPP kWh",VLOOKUP(T$4,'[1]4. Billing Determinants'!$B$19:$R$41,6,0)/'[1]4. Billing Determinants'!$G$41*$D37,IF($E37="Distribution Rev.",VLOOKUP(T$4,'[1]4. Billing Determinants'!$B$19:$R$41,8,0)/'[1]4. Billing Determinants'!$I$41*$D37, VLOOKUP(T$4,'[1]4. Billing Determinants'!$B$19:$R$41,3,0)/'[1]4. Billing Determinants'!$D$41*$D37))))),0)</f>
        <v>0</v>
      </c>
      <c r="U37" s="205">
        <f>IFERROR(IF(U$4="",0,IF($E37="kWh",VLOOKUP(U$4,'[1]4. Billing Determinants'!$B$19:$R$41,4,0)/'[1]4. Billing Determinants'!$E$41*$D37,IF($E37="kW",VLOOKUP(U$4,'[1]4. Billing Determinants'!$B$19:$R$41,5,0)/'[1]4. Billing Determinants'!$F$41*$D37,IF($E37="Non-RPP kWh",VLOOKUP(U$4,'[1]4. Billing Determinants'!$B$19:$R$41,6,0)/'[1]4. Billing Determinants'!$G$41*$D37,IF($E37="Distribution Rev.",VLOOKUP(U$4,'[1]4. Billing Determinants'!$B$19:$R$41,8,0)/'[1]4. Billing Determinants'!$I$41*$D37, VLOOKUP(U$4,'[1]4. Billing Determinants'!$B$19:$R$41,3,0)/'[1]4. Billing Determinants'!$D$41*$D37))))),0)</f>
        <v>0</v>
      </c>
      <c r="V37" s="205">
        <f>IFERROR(IF(V$4="",0,IF($E37="kWh",VLOOKUP(V$4,'[1]4. Billing Determinants'!$B$19:$R$41,4,0)/'[1]4. Billing Determinants'!$E$41*$D37,IF($E37="kW",VLOOKUP(V$4,'[1]4. Billing Determinants'!$B$19:$R$41,5,0)/'[1]4. Billing Determinants'!$F$41*$D37,IF($E37="Non-RPP kWh",VLOOKUP(V$4,'[1]4. Billing Determinants'!$B$19:$R$41,6,0)/'[1]4. Billing Determinants'!$G$41*$D37,IF($E37="Distribution Rev.",VLOOKUP(V$4,'[1]4. Billing Determinants'!$B$19:$R$41,8,0)/'[1]4. Billing Determinants'!$I$41*$D37, VLOOKUP(V$4,'[1]4. Billing Determinants'!$B$19:$R$41,3,0)/'[1]4. Billing Determinants'!$D$41*$D37))))),0)</f>
        <v>0</v>
      </c>
      <c r="W37" s="205">
        <f>IFERROR(IF(W$4="",0,IF($E37="kWh",VLOOKUP(W$4,'[1]4. Billing Determinants'!$B$19:$R$41,4,0)/'[1]4. Billing Determinants'!$E$41*$D37,IF($E37="kW",VLOOKUP(W$4,'[1]4. Billing Determinants'!$B$19:$R$41,5,0)/'[1]4. Billing Determinants'!$F$41*$D37,IF($E37="Non-RPP kWh",VLOOKUP(W$4,'[1]4. Billing Determinants'!$B$19:$R$41,6,0)/'[1]4. Billing Determinants'!$G$41*$D37,IF($E37="Distribution Rev.",VLOOKUP(W$4,'[1]4. Billing Determinants'!$B$19:$R$41,8,0)/'[1]4. Billing Determinants'!$I$41*$D37, VLOOKUP(W$4,'[1]4. Billing Determinants'!$B$19:$R$41,3,0)/'[1]4. Billing Determinants'!$D$41*$D37))))),0)</f>
        <v>0</v>
      </c>
      <c r="X37" s="205">
        <f>IFERROR(IF(X$4="",0,IF($E37="kWh",VLOOKUP(X$4,'[1]4. Billing Determinants'!$B$19:$R$41,4,0)/'[1]4. Billing Determinants'!$E$41*$D37,IF($E37="kW",VLOOKUP(X$4,'[1]4. Billing Determinants'!$B$19:$R$41,5,0)/'[1]4. Billing Determinants'!$F$41*$D37,IF($E37="Non-RPP kWh",VLOOKUP(X$4,'[1]4. Billing Determinants'!$B$19:$R$41,6,0)/'[1]4. Billing Determinants'!$G$41*$D37,IF($E37="Distribution Rev.",VLOOKUP(X$4,'[1]4. Billing Determinants'!$B$19:$R$41,8,0)/'[1]4. Billing Determinants'!$I$41*$D37, VLOOKUP(X$4,'[1]4. Billing Determinants'!$B$19:$R$41,3,0)/'[1]4. Billing Determinants'!$D$41*$D37))))),0)</f>
        <v>0</v>
      </c>
      <c r="Y37" s="205">
        <f>IFERROR(IF(Y$4="",0,IF($E37="kWh",VLOOKUP(Y$4,'[1]4. Billing Determinants'!$B$19:$R$41,4,0)/'[1]4. Billing Determinants'!$E$41*$D37,IF($E37="kW",VLOOKUP(Y$4,'[1]4. Billing Determinants'!$B$19:$R$41,5,0)/'[1]4. Billing Determinants'!$F$41*$D37,IF($E37="Non-RPP kWh",VLOOKUP(Y$4,'[1]4. Billing Determinants'!$B$19:$R$41,6,0)/'[1]4. Billing Determinants'!$G$41*$D37,IF($E37="Distribution Rev.",VLOOKUP(Y$4,'[1]4. Billing Determinants'!$B$19:$R$41,8,0)/'[1]4. Billing Determinants'!$I$41*$D37, VLOOKUP(Y$4,'[1]4. Billing Determinants'!$B$19:$R$41,3,0)/'[1]4. Billing Determinants'!$D$41*$D37))))),0)</f>
        <v>0</v>
      </c>
    </row>
    <row r="38" spans="1:25" x14ac:dyDescent="0.25">
      <c r="B38" s="223">
        <f>IF('[1]2b. Continuity Schedule'!C64="","",'[1]2b. Continuity Schedule'!C64)</f>
        <v>0</v>
      </c>
      <c r="C38" s="215">
        <v>1508</v>
      </c>
      <c r="D38" s="205"/>
      <c r="E38" s="206" t="s">
        <v>285</v>
      </c>
      <c r="F38" s="205">
        <f>IFERROR(IF(F$4="",0,IF($E38="kWh",VLOOKUP(F$4,'[1]4. Billing Determinants'!$B$19:$R$41,4,0)/'[1]4. Billing Determinants'!$E$41*$D38,IF($E38="kW",VLOOKUP(F$4,'[1]4. Billing Determinants'!$B$19:$R$41,5,0)/'[1]4. Billing Determinants'!$F$41*$D38,IF($E38="Non-RPP kWh",VLOOKUP(F$4,'[1]4. Billing Determinants'!$B$19:$R$41,6,0)/'[1]4. Billing Determinants'!$G$41*$D38,IF($E38="Distribution Rev.",VLOOKUP(F$4,'[1]4. Billing Determinants'!$B$19:$R$41,8,0)/'[1]4. Billing Determinants'!$I$41*$D38, VLOOKUP(F$4,'[1]4. Billing Determinants'!$B$19:$R$41,3,0)/'[1]4. Billing Determinants'!$D$41*$D38))))),0)</f>
        <v>0</v>
      </c>
      <c r="G38" s="205">
        <f>IFERROR(IF(G$4="",0,IF($E38="kWh",VLOOKUP(G$4,'[1]4. Billing Determinants'!$B$19:$R$41,4,0)/'[1]4. Billing Determinants'!$E$41*$D38,IF($E38="kW",VLOOKUP(G$4,'[1]4. Billing Determinants'!$B$19:$R$41,5,0)/'[1]4. Billing Determinants'!$F$41*$D38,IF($E38="Non-RPP kWh",VLOOKUP(G$4,'[1]4. Billing Determinants'!$B$19:$R$41,6,0)/'[1]4. Billing Determinants'!$G$41*$D38,IF($E38="Distribution Rev.",VLOOKUP(G$4,'[1]4. Billing Determinants'!$B$19:$R$41,8,0)/'[1]4. Billing Determinants'!$I$41*$D38, VLOOKUP(G$4,'[1]4. Billing Determinants'!$B$19:$R$41,3,0)/'[1]4. Billing Determinants'!$D$41*$D38))))),0)</f>
        <v>0</v>
      </c>
      <c r="H38" s="205">
        <f>IFERROR(IF(H$4="",0,IF($E38="kWh",VLOOKUP(H$4,'[1]4. Billing Determinants'!$B$19:$R$41,4,0)/'[1]4. Billing Determinants'!$E$41*$D38,IF($E38="kW",VLOOKUP(H$4,'[1]4. Billing Determinants'!$B$19:$R$41,5,0)/'[1]4. Billing Determinants'!$F$41*$D38,IF($E38="Non-RPP kWh",VLOOKUP(H$4,'[1]4. Billing Determinants'!$B$19:$R$41,6,0)/'[1]4. Billing Determinants'!$G$41*$D38,IF($E38="Distribution Rev.",VLOOKUP(H$4,'[1]4. Billing Determinants'!$B$19:$R$41,8,0)/'[1]4. Billing Determinants'!$I$41*$D38, VLOOKUP(H$4,'[1]4. Billing Determinants'!$B$19:$R$41,3,0)/'[1]4. Billing Determinants'!$D$41*$D38))))),0)</f>
        <v>0</v>
      </c>
      <c r="I38" s="205">
        <f>IFERROR(IF(I$4="",0,IF($E38="kWh",VLOOKUP(I$4,'[1]4. Billing Determinants'!$B$19:$R$41,4,0)/'[1]4. Billing Determinants'!$E$41*$D38,IF($E38="kW",VLOOKUP(I$4,'[1]4. Billing Determinants'!$B$19:$R$41,5,0)/'[1]4. Billing Determinants'!$F$41*$D38,IF($E38="Non-RPP kWh",VLOOKUP(I$4,'[1]4. Billing Determinants'!$B$19:$R$41,6,0)/'[1]4. Billing Determinants'!$G$41*$D38,IF($E38="Distribution Rev.",VLOOKUP(I$4,'[1]4. Billing Determinants'!$B$19:$R$41,8,0)/'[1]4. Billing Determinants'!$I$41*$D38, VLOOKUP(I$4,'[1]4. Billing Determinants'!$B$19:$R$41,3,0)/'[1]4. Billing Determinants'!$D$41*$D38))))),0)</f>
        <v>0</v>
      </c>
      <c r="J38" s="205">
        <f>IFERROR(IF(J$4="",0,IF($E38="kWh",VLOOKUP(J$4,'[1]4. Billing Determinants'!$B$19:$R$41,4,0)/'[1]4. Billing Determinants'!$E$41*$D38,IF($E38="kW",VLOOKUP(J$4,'[1]4. Billing Determinants'!$B$19:$R$41,5,0)/'[1]4. Billing Determinants'!$F$41*$D38,IF($E38="Non-RPP kWh",VLOOKUP(J$4,'[1]4. Billing Determinants'!$B$19:$R$41,6,0)/'[1]4. Billing Determinants'!$G$41*$D38,IF($E38="Distribution Rev.",VLOOKUP(J$4,'[1]4. Billing Determinants'!$B$19:$R$41,8,0)/'[1]4. Billing Determinants'!$I$41*$D38, VLOOKUP(J$4,'[1]4. Billing Determinants'!$B$19:$R$41,3,0)/'[1]4. Billing Determinants'!$D$41*$D38))))),0)</f>
        <v>0</v>
      </c>
      <c r="K38" s="205">
        <f>IFERROR(IF(K$4="",0,IF($E38="kWh",VLOOKUP(K$4,'[1]4. Billing Determinants'!$B$19:$R$41,4,0)/'[1]4. Billing Determinants'!$E$41*$D38,IF($E38="kW",VLOOKUP(K$4,'[1]4. Billing Determinants'!$B$19:$R$41,5,0)/'[1]4. Billing Determinants'!$F$41*$D38,IF($E38="Non-RPP kWh",VLOOKUP(K$4,'[1]4. Billing Determinants'!$B$19:$R$41,6,0)/'[1]4. Billing Determinants'!$G$41*$D38,IF($E38="Distribution Rev.",VLOOKUP(K$4,'[1]4. Billing Determinants'!$B$19:$R$41,8,0)/'[1]4. Billing Determinants'!$I$41*$D38, VLOOKUP(K$4,'[1]4. Billing Determinants'!$B$19:$R$41,3,0)/'[1]4. Billing Determinants'!$D$41*$D38))))),0)</f>
        <v>0</v>
      </c>
      <c r="L38" s="205">
        <f>IFERROR(IF(L$4="",0,IF($E38="kWh",VLOOKUP(L$4,'[1]4. Billing Determinants'!$B$19:$R$41,4,0)/'[1]4. Billing Determinants'!$E$41*$D38,IF($E38="kW",VLOOKUP(L$4,'[1]4. Billing Determinants'!$B$19:$R$41,5,0)/'[1]4. Billing Determinants'!$F$41*$D38,IF($E38="Non-RPP kWh",VLOOKUP(L$4,'[1]4. Billing Determinants'!$B$19:$R$41,6,0)/'[1]4. Billing Determinants'!$G$41*$D38,IF($E38="Distribution Rev.",VLOOKUP(L$4,'[1]4. Billing Determinants'!$B$19:$R$41,8,0)/'[1]4. Billing Determinants'!$I$41*$D38, VLOOKUP(L$4,'[1]4. Billing Determinants'!$B$19:$R$41,3,0)/'[1]4. Billing Determinants'!$D$41*$D38))))),0)</f>
        <v>0</v>
      </c>
      <c r="M38" s="205">
        <f>IFERROR(IF(M$4="",0,IF($E38="kWh",VLOOKUP(M$4,'[1]4. Billing Determinants'!$B$19:$R$41,4,0)/'[1]4. Billing Determinants'!$E$41*$D38,IF($E38="kW",VLOOKUP(M$4,'[1]4. Billing Determinants'!$B$19:$R$41,5,0)/'[1]4. Billing Determinants'!$F$41*$D38,IF($E38="Non-RPP kWh",VLOOKUP(M$4,'[1]4. Billing Determinants'!$B$19:$R$41,6,0)/'[1]4. Billing Determinants'!$G$41*$D38,IF($E38="Distribution Rev.",VLOOKUP(M$4,'[1]4. Billing Determinants'!$B$19:$R$41,8,0)/'[1]4. Billing Determinants'!$I$41*$D38, VLOOKUP(M$4,'[1]4. Billing Determinants'!$B$19:$R$41,3,0)/'[1]4. Billing Determinants'!$D$41*$D38))))),0)</f>
        <v>0</v>
      </c>
      <c r="N38" s="205">
        <f>IFERROR(IF(N$4="",0,IF($E38="kWh",VLOOKUP(N$4,'[1]4. Billing Determinants'!$B$19:$R$41,4,0)/'[1]4. Billing Determinants'!$E$41*$D38,IF($E38="kW",VLOOKUP(N$4,'[1]4. Billing Determinants'!$B$19:$R$41,5,0)/'[1]4. Billing Determinants'!$F$41*$D38,IF($E38="Non-RPP kWh",VLOOKUP(N$4,'[1]4. Billing Determinants'!$B$19:$R$41,6,0)/'[1]4. Billing Determinants'!$G$41*$D38,IF($E38="Distribution Rev.",VLOOKUP(N$4,'[1]4. Billing Determinants'!$B$19:$R$41,8,0)/'[1]4. Billing Determinants'!$I$41*$D38, VLOOKUP(N$4,'[1]4. Billing Determinants'!$B$19:$R$41,3,0)/'[1]4. Billing Determinants'!$D$41*$D38))))),0)</f>
        <v>0</v>
      </c>
      <c r="O38" s="205">
        <f>IFERROR(IF(O$4="",0,IF($E38="kWh",VLOOKUP(O$4,'[1]4. Billing Determinants'!$B$19:$R$41,4,0)/'[1]4. Billing Determinants'!$E$41*$D38,IF($E38="kW",VLOOKUP(O$4,'[1]4. Billing Determinants'!$B$19:$R$41,5,0)/'[1]4. Billing Determinants'!$F$41*$D38,IF($E38="Non-RPP kWh",VLOOKUP(O$4,'[1]4. Billing Determinants'!$B$19:$R$41,6,0)/'[1]4. Billing Determinants'!$G$41*$D38,IF($E38="Distribution Rev.",VLOOKUP(O$4,'[1]4. Billing Determinants'!$B$19:$R$41,8,0)/'[1]4. Billing Determinants'!$I$41*$D38, VLOOKUP(O$4,'[1]4. Billing Determinants'!$B$19:$R$41,3,0)/'[1]4. Billing Determinants'!$D$41*$D38))))),0)</f>
        <v>0</v>
      </c>
      <c r="P38" s="205">
        <f>IFERROR(IF(P$4="",0,IF($E38="kWh",VLOOKUP(P$4,'[1]4. Billing Determinants'!$B$19:$R$41,4,0)/'[1]4. Billing Determinants'!$E$41*$D38,IF($E38="kW",VLOOKUP(P$4,'[1]4. Billing Determinants'!$B$19:$R$41,5,0)/'[1]4. Billing Determinants'!$F$41*$D38,IF($E38="Non-RPP kWh",VLOOKUP(P$4,'[1]4. Billing Determinants'!$B$19:$R$41,6,0)/'[1]4. Billing Determinants'!$G$41*$D38,IF($E38="Distribution Rev.",VLOOKUP(P$4,'[1]4. Billing Determinants'!$B$19:$R$41,8,0)/'[1]4. Billing Determinants'!$I$41*$D38, VLOOKUP(P$4,'[1]4. Billing Determinants'!$B$19:$R$41,3,0)/'[1]4. Billing Determinants'!$D$41*$D38))))),0)</f>
        <v>0</v>
      </c>
      <c r="Q38" s="205">
        <f>IFERROR(IF(Q$4="",0,IF($E38="kWh",VLOOKUP(Q$4,'[1]4. Billing Determinants'!$B$19:$R$41,4,0)/'[1]4. Billing Determinants'!$E$41*$D38,IF($E38="kW",VLOOKUP(Q$4,'[1]4. Billing Determinants'!$B$19:$R$41,5,0)/'[1]4. Billing Determinants'!$F$41*$D38,IF($E38="Non-RPP kWh",VLOOKUP(Q$4,'[1]4. Billing Determinants'!$B$19:$R$41,6,0)/'[1]4. Billing Determinants'!$G$41*$D38,IF($E38="Distribution Rev.",VLOOKUP(Q$4,'[1]4. Billing Determinants'!$B$19:$R$41,8,0)/'[1]4. Billing Determinants'!$I$41*$D38, VLOOKUP(Q$4,'[1]4. Billing Determinants'!$B$19:$R$41,3,0)/'[1]4. Billing Determinants'!$D$41*$D38))))),0)</f>
        <v>0</v>
      </c>
      <c r="R38" s="205">
        <f>IFERROR(IF(R$4="",0,IF($E38="kWh",VLOOKUP(R$4,'[1]4. Billing Determinants'!$B$19:$R$41,4,0)/'[1]4. Billing Determinants'!$E$41*$D38,IF($E38="kW",VLOOKUP(R$4,'[1]4. Billing Determinants'!$B$19:$R$41,5,0)/'[1]4. Billing Determinants'!$F$41*$D38,IF($E38="Non-RPP kWh",VLOOKUP(R$4,'[1]4. Billing Determinants'!$B$19:$R$41,6,0)/'[1]4. Billing Determinants'!$G$41*$D38,IF($E38="Distribution Rev.",VLOOKUP(R$4,'[1]4. Billing Determinants'!$B$19:$R$41,8,0)/'[1]4. Billing Determinants'!$I$41*$D38, VLOOKUP(R$4,'[1]4. Billing Determinants'!$B$19:$R$41,3,0)/'[1]4. Billing Determinants'!$D$41*$D38))))),0)</f>
        <v>0</v>
      </c>
      <c r="S38" s="205">
        <f>IFERROR(IF(S$4="",0,IF($E38="kWh",VLOOKUP(S$4,'[1]4. Billing Determinants'!$B$19:$R$41,4,0)/'[1]4. Billing Determinants'!$E$41*$D38,IF($E38="kW",VLOOKUP(S$4,'[1]4. Billing Determinants'!$B$19:$R$41,5,0)/'[1]4. Billing Determinants'!$F$41*$D38,IF($E38="Non-RPP kWh",VLOOKUP(S$4,'[1]4. Billing Determinants'!$B$19:$R$41,6,0)/'[1]4. Billing Determinants'!$G$41*$D38,IF($E38="Distribution Rev.",VLOOKUP(S$4,'[1]4. Billing Determinants'!$B$19:$R$41,8,0)/'[1]4. Billing Determinants'!$I$41*$D38, VLOOKUP(S$4,'[1]4. Billing Determinants'!$B$19:$R$41,3,0)/'[1]4. Billing Determinants'!$D$41*$D38))))),0)</f>
        <v>0</v>
      </c>
      <c r="T38" s="205">
        <f>IFERROR(IF(T$4="",0,IF($E38="kWh",VLOOKUP(T$4,'[1]4. Billing Determinants'!$B$19:$R$41,4,0)/'[1]4. Billing Determinants'!$E$41*$D38,IF($E38="kW",VLOOKUP(T$4,'[1]4. Billing Determinants'!$B$19:$R$41,5,0)/'[1]4. Billing Determinants'!$F$41*$D38,IF($E38="Non-RPP kWh",VLOOKUP(T$4,'[1]4. Billing Determinants'!$B$19:$R$41,6,0)/'[1]4. Billing Determinants'!$G$41*$D38,IF($E38="Distribution Rev.",VLOOKUP(T$4,'[1]4. Billing Determinants'!$B$19:$R$41,8,0)/'[1]4. Billing Determinants'!$I$41*$D38, VLOOKUP(T$4,'[1]4. Billing Determinants'!$B$19:$R$41,3,0)/'[1]4. Billing Determinants'!$D$41*$D38))))),0)</f>
        <v>0</v>
      </c>
      <c r="U38" s="205">
        <f>IFERROR(IF(U$4="",0,IF($E38="kWh",VLOOKUP(U$4,'[1]4. Billing Determinants'!$B$19:$R$41,4,0)/'[1]4. Billing Determinants'!$E$41*$D38,IF($E38="kW",VLOOKUP(U$4,'[1]4. Billing Determinants'!$B$19:$R$41,5,0)/'[1]4. Billing Determinants'!$F$41*$D38,IF($E38="Non-RPP kWh",VLOOKUP(U$4,'[1]4. Billing Determinants'!$B$19:$R$41,6,0)/'[1]4. Billing Determinants'!$G$41*$D38,IF($E38="Distribution Rev.",VLOOKUP(U$4,'[1]4. Billing Determinants'!$B$19:$R$41,8,0)/'[1]4. Billing Determinants'!$I$41*$D38, VLOOKUP(U$4,'[1]4. Billing Determinants'!$B$19:$R$41,3,0)/'[1]4. Billing Determinants'!$D$41*$D38))))),0)</f>
        <v>0</v>
      </c>
      <c r="V38" s="205">
        <f>IFERROR(IF(V$4="",0,IF($E38="kWh",VLOOKUP(V$4,'[1]4. Billing Determinants'!$B$19:$R$41,4,0)/'[1]4. Billing Determinants'!$E$41*$D38,IF($E38="kW",VLOOKUP(V$4,'[1]4. Billing Determinants'!$B$19:$R$41,5,0)/'[1]4. Billing Determinants'!$F$41*$D38,IF($E38="Non-RPP kWh",VLOOKUP(V$4,'[1]4. Billing Determinants'!$B$19:$R$41,6,0)/'[1]4. Billing Determinants'!$G$41*$D38,IF($E38="Distribution Rev.",VLOOKUP(V$4,'[1]4. Billing Determinants'!$B$19:$R$41,8,0)/'[1]4. Billing Determinants'!$I$41*$D38, VLOOKUP(V$4,'[1]4. Billing Determinants'!$B$19:$R$41,3,0)/'[1]4. Billing Determinants'!$D$41*$D38))))),0)</f>
        <v>0</v>
      </c>
      <c r="W38" s="205">
        <f>IFERROR(IF(W$4="",0,IF($E38="kWh",VLOOKUP(W$4,'[1]4. Billing Determinants'!$B$19:$R$41,4,0)/'[1]4. Billing Determinants'!$E$41*$D38,IF($E38="kW",VLOOKUP(W$4,'[1]4. Billing Determinants'!$B$19:$R$41,5,0)/'[1]4. Billing Determinants'!$F$41*$D38,IF($E38="Non-RPP kWh",VLOOKUP(W$4,'[1]4. Billing Determinants'!$B$19:$R$41,6,0)/'[1]4. Billing Determinants'!$G$41*$D38,IF($E38="Distribution Rev.",VLOOKUP(W$4,'[1]4. Billing Determinants'!$B$19:$R$41,8,0)/'[1]4. Billing Determinants'!$I$41*$D38, VLOOKUP(W$4,'[1]4. Billing Determinants'!$B$19:$R$41,3,0)/'[1]4. Billing Determinants'!$D$41*$D38))))),0)</f>
        <v>0</v>
      </c>
      <c r="X38" s="205">
        <f>IFERROR(IF(X$4="",0,IF($E38="kWh",VLOOKUP(X$4,'[1]4. Billing Determinants'!$B$19:$R$41,4,0)/'[1]4. Billing Determinants'!$E$41*$D38,IF($E38="kW",VLOOKUP(X$4,'[1]4. Billing Determinants'!$B$19:$R$41,5,0)/'[1]4. Billing Determinants'!$F$41*$D38,IF($E38="Non-RPP kWh",VLOOKUP(X$4,'[1]4. Billing Determinants'!$B$19:$R$41,6,0)/'[1]4. Billing Determinants'!$G$41*$D38,IF($E38="Distribution Rev.",VLOOKUP(X$4,'[1]4. Billing Determinants'!$B$19:$R$41,8,0)/'[1]4. Billing Determinants'!$I$41*$D38, VLOOKUP(X$4,'[1]4. Billing Determinants'!$B$19:$R$41,3,0)/'[1]4. Billing Determinants'!$D$41*$D38))))),0)</f>
        <v>0</v>
      </c>
      <c r="Y38" s="205">
        <f>IFERROR(IF(Y$4="",0,IF($E38="kWh",VLOOKUP(Y$4,'[1]4. Billing Determinants'!$B$19:$R$41,4,0)/'[1]4. Billing Determinants'!$E$41*$D38,IF($E38="kW",VLOOKUP(Y$4,'[1]4. Billing Determinants'!$B$19:$R$41,5,0)/'[1]4. Billing Determinants'!$F$41*$D38,IF($E38="Non-RPP kWh",VLOOKUP(Y$4,'[1]4. Billing Determinants'!$B$19:$R$41,6,0)/'[1]4. Billing Determinants'!$G$41*$D38,IF($E38="Distribution Rev.",VLOOKUP(Y$4,'[1]4. Billing Determinants'!$B$19:$R$41,8,0)/'[1]4. Billing Determinants'!$I$41*$D38, VLOOKUP(Y$4,'[1]4. Billing Determinants'!$B$19:$R$41,3,0)/'[1]4. Billing Determinants'!$D$41*$D38))))),0)</f>
        <v>0</v>
      </c>
    </row>
    <row r="39" spans="1:25" x14ac:dyDescent="0.25">
      <c r="B39" s="223">
        <f>IF('[1]2b. Continuity Schedule'!C65="","",'[1]2b. Continuity Schedule'!C65)</f>
        <v>0</v>
      </c>
      <c r="C39" s="215">
        <v>1508</v>
      </c>
      <c r="D39" s="205"/>
      <c r="E39" s="206" t="s">
        <v>285</v>
      </c>
      <c r="F39" s="205">
        <f>IFERROR(IF(F$4="",0,IF($E39="kWh",VLOOKUP(F$4,'[1]4. Billing Determinants'!$B$19:$R$41,4,0)/'[1]4. Billing Determinants'!$E$41*$D39,IF($E39="kW",VLOOKUP(F$4,'[1]4. Billing Determinants'!$B$19:$R$41,5,0)/'[1]4. Billing Determinants'!$F$41*$D39,IF($E39="Non-RPP kWh",VLOOKUP(F$4,'[1]4. Billing Determinants'!$B$19:$R$41,6,0)/'[1]4. Billing Determinants'!$G$41*$D39,IF($E39="Distribution Rev.",VLOOKUP(F$4,'[1]4. Billing Determinants'!$B$19:$R$41,8,0)/'[1]4. Billing Determinants'!$I$41*$D39, VLOOKUP(F$4,'[1]4. Billing Determinants'!$B$19:$R$41,3,0)/'[1]4. Billing Determinants'!$D$41*$D39))))),0)</f>
        <v>0</v>
      </c>
      <c r="G39" s="205">
        <f>IFERROR(IF(G$4="",0,IF($E39="kWh",VLOOKUP(G$4,'[1]4. Billing Determinants'!$B$19:$R$41,4,0)/'[1]4. Billing Determinants'!$E$41*$D39,IF($E39="kW",VLOOKUP(G$4,'[1]4. Billing Determinants'!$B$19:$R$41,5,0)/'[1]4. Billing Determinants'!$F$41*$D39,IF($E39="Non-RPP kWh",VLOOKUP(G$4,'[1]4. Billing Determinants'!$B$19:$R$41,6,0)/'[1]4. Billing Determinants'!$G$41*$D39,IF($E39="Distribution Rev.",VLOOKUP(G$4,'[1]4. Billing Determinants'!$B$19:$R$41,8,0)/'[1]4. Billing Determinants'!$I$41*$D39, VLOOKUP(G$4,'[1]4. Billing Determinants'!$B$19:$R$41,3,0)/'[1]4. Billing Determinants'!$D$41*$D39))))),0)</f>
        <v>0</v>
      </c>
      <c r="H39" s="205">
        <f>IFERROR(IF(H$4="",0,IF($E39="kWh",VLOOKUP(H$4,'[1]4. Billing Determinants'!$B$19:$R$41,4,0)/'[1]4. Billing Determinants'!$E$41*$D39,IF($E39="kW",VLOOKUP(H$4,'[1]4. Billing Determinants'!$B$19:$R$41,5,0)/'[1]4. Billing Determinants'!$F$41*$D39,IF($E39="Non-RPP kWh",VLOOKUP(H$4,'[1]4. Billing Determinants'!$B$19:$R$41,6,0)/'[1]4. Billing Determinants'!$G$41*$D39,IF($E39="Distribution Rev.",VLOOKUP(H$4,'[1]4. Billing Determinants'!$B$19:$R$41,8,0)/'[1]4. Billing Determinants'!$I$41*$D39, VLOOKUP(H$4,'[1]4. Billing Determinants'!$B$19:$R$41,3,0)/'[1]4. Billing Determinants'!$D$41*$D39))))),0)</f>
        <v>0</v>
      </c>
      <c r="I39" s="205">
        <f>IFERROR(IF(I$4="",0,IF($E39="kWh",VLOOKUP(I$4,'[1]4. Billing Determinants'!$B$19:$R$41,4,0)/'[1]4. Billing Determinants'!$E$41*$D39,IF($E39="kW",VLOOKUP(I$4,'[1]4. Billing Determinants'!$B$19:$R$41,5,0)/'[1]4. Billing Determinants'!$F$41*$D39,IF($E39="Non-RPP kWh",VLOOKUP(I$4,'[1]4. Billing Determinants'!$B$19:$R$41,6,0)/'[1]4. Billing Determinants'!$G$41*$D39,IF($E39="Distribution Rev.",VLOOKUP(I$4,'[1]4. Billing Determinants'!$B$19:$R$41,8,0)/'[1]4. Billing Determinants'!$I$41*$D39, VLOOKUP(I$4,'[1]4. Billing Determinants'!$B$19:$R$41,3,0)/'[1]4. Billing Determinants'!$D$41*$D39))))),0)</f>
        <v>0</v>
      </c>
      <c r="J39" s="205">
        <f>IFERROR(IF(J$4="",0,IF($E39="kWh",VLOOKUP(J$4,'[1]4. Billing Determinants'!$B$19:$R$41,4,0)/'[1]4. Billing Determinants'!$E$41*$D39,IF($E39="kW",VLOOKUP(J$4,'[1]4. Billing Determinants'!$B$19:$R$41,5,0)/'[1]4. Billing Determinants'!$F$41*$D39,IF($E39="Non-RPP kWh",VLOOKUP(J$4,'[1]4. Billing Determinants'!$B$19:$R$41,6,0)/'[1]4. Billing Determinants'!$G$41*$D39,IF($E39="Distribution Rev.",VLOOKUP(J$4,'[1]4. Billing Determinants'!$B$19:$R$41,8,0)/'[1]4. Billing Determinants'!$I$41*$D39, VLOOKUP(J$4,'[1]4. Billing Determinants'!$B$19:$R$41,3,0)/'[1]4. Billing Determinants'!$D$41*$D39))))),0)</f>
        <v>0</v>
      </c>
      <c r="K39" s="205">
        <f>IFERROR(IF(K$4="",0,IF($E39="kWh",VLOOKUP(K$4,'[1]4. Billing Determinants'!$B$19:$R$41,4,0)/'[1]4. Billing Determinants'!$E$41*$D39,IF($E39="kW",VLOOKUP(K$4,'[1]4. Billing Determinants'!$B$19:$R$41,5,0)/'[1]4. Billing Determinants'!$F$41*$D39,IF($E39="Non-RPP kWh",VLOOKUP(K$4,'[1]4. Billing Determinants'!$B$19:$R$41,6,0)/'[1]4. Billing Determinants'!$G$41*$D39,IF($E39="Distribution Rev.",VLOOKUP(K$4,'[1]4. Billing Determinants'!$B$19:$R$41,8,0)/'[1]4. Billing Determinants'!$I$41*$D39, VLOOKUP(K$4,'[1]4. Billing Determinants'!$B$19:$R$41,3,0)/'[1]4. Billing Determinants'!$D$41*$D39))))),0)</f>
        <v>0</v>
      </c>
      <c r="L39" s="205">
        <f>IFERROR(IF(L$4="",0,IF($E39="kWh",VLOOKUP(L$4,'[1]4. Billing Determinants'!$B$19:$R$41,4,0)/'[1]4. Billing Determinants'!$E$41*$D39,IF($E39="kW",VLOOKUP(L$4,'[1]4. Billing Determinants'!$B$19:$R$41,5,0)/'[1]4. Billing Determinants'!$F$41*$D39,IF($E39="Non-RPP kWh",VLOOKUP(L$4,'[1]4. Billing Determinants'!$B$19:$R$41,6,0)/'[1]4. Billing Determinants'!$G$41*$D39,IF($E39="Distribution Rev.",VLOOKUP(L$4,'[1]4. Billing Determinants'!$B$19:$R$41,8,0)/'[1]4. Billing Determinants'!$I$41*$D39, VLOOKUP(L$4,'[1]4. Billing Determinants'!$B$19:$R$41,3,0)/'[1]4. Billing Determinants'!$D$41*$D39))))),0)</f>
        <v>0</v>
      </c>
      <c r="M39" s="205">
        <f>IFERROR(IF(M$4="",0,IF($E39="kWh",VLOOKUP(M$4,'[1]4. Billing Determinants'!$B$19:$R$41,4,0)/'[1]4. Billing Determinants'!$E$41*$D39,IF($E39="kW",VLOOKUP(M$4,'[1]4. Billing Determinants'!$B$19:$R$41,5,0)/'[1]4. Billing Determinants'!$F$41*$D39,IF($E39="Non-RPP kWh",VLOOKUP(M$4,'[1]4. Billing Determinants'!$B$19:$R$41,6,0)/'[1]4. Billing Determinants'!$G$41*$D39,IF($E39="Distribution Rev.",VLOOKUP(M$4,'[1]4. Billing Determinants'!$B$19:$R$41,8,0)/'[1]4. Billing Determinants'!$I$41*$D39, VLOOKUP(M$4,'[1]4. Billing Determinants'!$B$19:$R$41,3,0)/'[1]4. Billing Determinants'!$D$41*$D39))))),0)</f>
        <v>0</v>
      </c>
      <c r="N39" s="205">
        <f>IFERROR(IF(N$4="",0,IF($E39="kWh",VLOOKUP(N$4,'[1]4. Billing Determinants'!$B$19:$R$41,4,0)/'[1]4. Billing Determinants'!$E$41*$D39,IF($E39="kW",VLOOKUP(N$4,'[1]4. Billing Determinants'!$B$19:$R$41,5,0)/'[1]4. Billing Determinants'!$F$41*$D39,IF($E39="Non-RPP kWh",VLOOKUP(N$4,'[1]4. Billing Determinants'!$B$19:$R$41,6,0)/'[1]4. Billing Determinants'!$G$41*$D39,IF($E39="Distribution Rev.",VLOOKUP(N$4,'[1]4. Billing Determinants'!$B$19:$R$41,8,0)/'[1]4. Billing Determinants'!$I$41*$D39, VLOOKUP(N$4,'[1]4. Billing Determinants'!$B$19:$R$41,3,0)/'[1]4. Billing Determinants'!$D$41*$D39))))),0)</f>
        <v>0</v>
      </c>
      <c r="O39" s="205">
        <f>IFERROR(IF(O$4="",0,IF($E39="kWh",VLOOKUP(O$4,'[1]4. Billing Determinants'!$B$19:$R$41,4,0)/'[1]4. Billing Determinants'!$E$41*$D39,IF($E39="kW",VLOOKUP(O$4,'[1]4. Billing Determinants'!$B$19:$R$41,5,0)/'[1]4. Billing Determinants'!$F$41*$D39,IF($E39="Non-RPP kWh",VLOOKUP(O$4,'[1]4. Billing Determinants'!$B$19:$R$41,6,0)/'[1]4. Billing Determinants'!$G$41*$D39,IF($E39="Distribution Rev.",VLOOKUP(O$4,'[1]4. Billing Determinants'!$B$19:$R$41,8,0)/'[1]4. Billing Determinants'!$I$41*$D39, VLOOKUP(O$4,'[1]4. Billing Determinants'!$B$19:$R$41,3,0)/'[1]4. Billing Determinants'!$D$41*$D39))))),0)</f>
        <v>0</v>
      </c>
      <c r="P39" s="205">
        <f>IFERROR(IF(P$4="",0,IF($E39="kWh",VLOOKUP(P$4,'[1]4. Billing Determinants'!$B$19:$R$41,4,0)/'[1]4. Billing Determinants'!$E$41*$D39,IF($E39="kW",VLOOKUP(P$4,'[1]4. Billing Determinants'!$B$19:$R$41,5,0)/'[1]4. Billing Determinants'!$F$41*$D39,IF($E39="Non-RPP kWh",VLOOKUP(P$4,'[1]4. Billing Determinants'!$B$19:$R$41,6,0)/'[1]4. Billing Determinants'!$G$41*$D39,IF($E39="Distribution Rev.",VLOOKUP(P$4,'[1]4. Billing Determinants'!$B$19:$R$41,8,0)/'[1]4. Billing Determinants'!$I$41*$D39, VLOOKUP(P$4,'[1]4. Billing Determinants'!$B$19:$R$41,3,0)/'[1]4. Billing Determinants'!$D$41*$D39))))),0)</f>
        <v>0</v>
      </c>
      <c r="Q39" s="205">
        <f>IFERROR(IF(Q$4="",0,IF($E39="kWh",VLOOKUP(Q$4,'[1]4. Billing Determinants'!$B$19:$R$41,4,0)/'[1]4. Billing Determinants'!$E$41*$D39,IF($E39="kW",VLOOKUP(Q$4,'[1]4. Billing Determinants'!$B$19:$R$41,5,0)/'[1]4. Billing Determinants'!$F$41*$D39,IF($E39="Non-RPP kWh",VLOOKUP(Q$4,'[1]4. Billing Determinants'!$B$19:$R$41,6,0)/'[1]4. Billing Determinants'!$G$41*$D39,IF($E39="Distribution Rev.",VLOOKUP(Q$4,'[1]4. Billing Determinants'!$B$19:$R$41,8,0)/'[1]4. Billing Determinants'!$I$41*$D39, VLOOKUP(Q$4,'[1]4. Billing Determinants'!$B$19:$R$41,3,0)/'[1]4. Billing Determinants'!$D$41*$D39))))),0)</f>
        <v>0</v>
      </c>
      <c r="R39" s="205">
        <f>IFERROR(IF(R$4="",0,IF($E39="kWh",VLOOKUP(R$4,'[1]4. Billing Determinants'!$B$19:$R$41,4,0)/'[1]4. Billing Determinants'!$E$41*$D39,IF($E39="kW",VLOOKUP(R$4,'[1]4. Billing Determinants'!$B$19:$R$41,5,0)/'[1]4. Billing Determinants'!$F$41*$D39,IF($E39="Non-RPP kWh",VLOOKUP(R$4,'[1]4. Billing Determinants'!$B$19:$R$41,6,0)/'[1]4. Billing Determinants'!$G$41*$D39,IF($E39="Distribution Rev.",VLOOKUP(R$4,'[1]4. Billing Determinants'!$B$19:$R$41,8,0)/'[1]4. Billing Determinants'!$I$41*$D39, VLOOKUP(R$4,'[1]4. Billing Determinants'!$B$19:$R$41,3,0)/'[1]4. Billing Determinants'!$D$41*$D39))))),0)</f>
        <v>0</v>
      </c>
      <c r="S39" s="205">
        <f>IFERROR(IF(S$4="",0,IF($E39="kWh",VLOOKUP(S$4,'[1]4. Billing Determinants'!$B$19:$R$41,4,0)/'[1]4. Billing Determinants'!$E$41*$D39,IF($E39="kW",VLOOKUP(S$4,'[1]4. Billing Determinants'!$B$19:$R$41,5,0)/'[1]4. Billing Determinants'!$F$41*$D39,IF($E39="Non-RPP kWh",VLOOKUP(S$4,'[1]4. Billing Determinants'!$B$19:$R$41,6,0)/'[1]4. Billing Determinants'!$G$41*$D39,IF($E39="Distribution Rev.",VLOOKUP(S$4,'[1]4. Billing Determinants'!$B$19:$R$41,8,0)/'[1]4. Billing Determinants'!$I$41*$D39, VLOOKUP(S$4,'[1]4. Billing Determinants'!$B$19:$R$41,3,0)/'[1]4. Billing Determinants'!$D$41*$D39))))),0)</f>
        <v>0</v>
      </c>
      <c r="T39" s="205">
        <f>IFERROR(IF(T$4="",0,IF($E39="kWh",VLOOKUP(T$4,'[1]4. Billing Determinants'!$B$19:$R$41,4,0)/'[1]4. Billing Determinants'!$E$41*$D39,IF($E39="kW",VLOOKUP(T$4,'[1]4. Billing Determinants'!$B$19:$R$41,5,0)/'[1]4. Billing Determinants'!$F$41*$D39,IF($E39="Non-RPP kWh",VLOOKUP(T$4,'[1]4. Billing Determinants'!$B$19:$R$41,6,0)/'[1]4. Billing Determinants'!$G$41*$D39,IF($E39="Distribution Rev.",VLOOKUP(T$4,'[1]4. Billing Determinants'!$B$19:$R$41,8,0)/'[1]4. Billing Determinants'!$I$41*$D39, VLOOKUP(T$4,'[1]4. Billing Determinants'!$B$19:$R$41,3,0)/'[1]4. Billing Determinants'!$D$41*$D39))))),0)</f>
        <v>0</v>
      </c>
      <c r="U39" s="205">
        <f>IFERROR(IF(U$4="",0,IF($E39="kWh",VLOOKUP(U$4,'[1]4. Billing Determinants'!$B$19:$R$41,4,0)/'[1]4. Billing Determinants'!$E$41*$D39,IF($E39="kW",VLOOKUP(U$4,'[1]4. Billing Determinants'!$B$19:$R$41,5,0)/'[1]4. Billing Determinants'!$F$41*$D39,IF($E39="Non-RPP kWh",VLOOKUP(U$4,'[1]4. Billing Determinants'!$B$19:$R$41,6,0)/'[1]4. Billing Determinants'!$G$41*$D39,IF($E39="Distribution Rev.",VLOOKUP(U$4,'[1]4. Billing Determinants'!$B$19:$R$41,8,0)/'[1]4. Billing Determinants'!$I$41*$D39, VLOOKUP(U$4,'[1]4. Billing Determinants'!$B$19:$R$41,3,0)/'[1]4. Billing Determinants'!$D$41*$D39))))),0)</f>
        <v>0</v>
      </c>
      <c r="V39" s="205">
        <f>IFERROR(IF(V$4="",0,IF($E39="kWh",VLOOKUP(V$4,'[1]4. Billing Determinants'!$B$19:$R$41,4,0)/'[1]4. Billing Determinants'!$E$41*$D39,IF($E39="kW",VLOOKUP(V$4,'[1]4. Billing Determinants'!$B$19:$R$41,5,0)/'[1]4. Billing Determinants'!$F$41*$D39,IF($E39="Non-RPP kWh",VLOOKUP(V$4,'[1]4. Billing Determinants'!$B$19:$R$41,6,0)/'[1]4. Billing Determinants'!$G$41*$D39,IF($E39="Distribution Rev.",VLOOKUP(V$4,'[1]4. Billing Determinants'!$B$19:$R$41,8,0)/'[1]4. Billing Determinants'!$I$41*$D39, VLOOKUP(V$4,'[1]4. Billing Determinants'!$B$19:$R$41,3,0)/'[1]4. Billing Determinants'!$D$41*$D39))))),0)</f>
        <v>0</v>
      </c>
      <c r="W39" s="205">
        <f>IFERROR(IF(W$4="",0,IF($E39="kWh",VLOOKUP(W$4,'[1]4. Billing Determinants'!$B$19:$R$41,4,0)/'[1]4. Billing Determinants'!$E$41*$D39,IF($E39="kW",VLOOKUP(W$4,'[1]4. Billing Determinants'!$B$19:$R$41,5,0)/'[1]4. Billing Determinants'!$F$41*$D39,IF($E39="Non-RPP kWh",VLOOKUP(W$4,'[1]4. Billing Determinants'!$B$19:$R$41,6,0)/'[1]4. Billing Determinants'!$G$41*$D39,IF($E39="Distribution Rev.",VLOOKUP(W$4,'[1]4. Billing Determinants'!$B$19:$R$41,8,0)/'[1]4. Billing Determinants'!$I$41*$D39, VLOOKUP(W$4,'[1]4. Billing Determinants'!$B$19:$R$41,3,0)/'[1]4. Billing Determinants'!$D$41*$D39))))),0)</f>
        <v>0</v>
      </c>
      <c r="X39" s="205">
        <f>IFERROR(IF(X$4="",0,IF($E39="kWh",VLOOKUP(X$4,'[1]4. Billing Determinants'!$B$19:$R$41,4,0)/'[1]4. Billing Determinants'!$E$41*$D39,IF($E39="kW",VLOOKUP(X$4,'[1]4. Billing Determinants'!$B$19:$R$41,5,0)/'[1]4. Billing Determinants'!$F$41*$D39,IF($E39="Non-RPP kWh",VLOOKUP(X$4,'[1]4. Billing Determinants'!$B$19:$R$41,6,0)/'[1]4. Billing Determinants'!$G$41*$D39,IF($E39="Distribution Rev.",VLOOKUP(X$4,'[1]4. Billing Determinants'!$B$19:$R$41,8,0)/'[1]4. Billing Determinants'!$I$41*$D39, VLOOKUP(X$4,'[1]4. Billing Determinants'!$B$19:$R$41,3,0)/'[1]4. Billing Determinants'!$D$41*$D39))))),0)</f>
        <v>0</v>
      </c>
      <c r="Y39" s="205">
        <f>IFERROR(IF(Y$4="",0,IF($E39="kWh",VLOOKUP(Y$4,'[1]4. Billing Determinants'!$B$19:$R$41,4,0)/'[1]4. Billing Determinants'!$E$41*$D39,IF($E39="kW",VLOOKUP(Y$4,'[1]4. Billing Determinants'!$B$19:$R$41,5,0)/'[1]4. Billing Determinants'!$F$41*$D39,IF($E39="Non-RPP kWh",VLOOKUP(Y$4,'[1]4. Billing Determinants'!$B$19:$R$41,6,0)/'[1]4. Billing Determinants'!$G$41*$D39,IF($E39="Distribution Rev.",VLOOKUP(Y$4,'[1]4. Billing Determinants'!$B$19:$R$41,8,0)/'[1]4. Billing Determinants'!$I$41*$D39, VLOOKUP(Y$4,'[1]4. Billing Determinants'!$B$19:$R$41,3,0)/'[1]4. Billing Determinants'!$D$41*$D39))))),0)</f>
        <v>0</v>
      </c>
    </row>
    <row r="40" spans="1:25" x14ac:dyDescent="0.25">
      <c r="B40" s="223">
        <f>IF('[1]2b. Continuity Schedule'!C66="","",'[1]2b. Continuity Schedule'!C66)</f>
        <v>0</v>
      </c>
      <c r="C40" s="215">
        <v>1508</v>
      </c>
      <c r="D40" s="205"/>
      <c r="E40" s="206" t="s">
        <v>285</v>
      </c>
      <c r="F40" s="205">
        <f>IFERROR(IF(F$4="",0,IF($E40="kWh",VLOOKUP(F$4,'[1]4. Billing Determinants'!$B$19:$R$41,4,0)/'[1]4. Billing Determinants'!$E$41*$D40,IF($E40="kW",VLOOKUP(F$4,'[1]4. Billing Determinants'!$B$19:$R$41,5,0)/'[1]4. Billing Determinants'!$F$41*$D40,IF($E40="Non-RPP kWh",VLOOKUP(F$4,'[1]4. Billing Determinants'!$B$19:$R$41,6,0)/'[1]4. Billing Determinants'!$G$41*$D40,IF($E40="Distribution Rev.",VLOOKUP(F$4,'[1]4. Billing Determinants'!$B$19:$R$41,8,0)/'[1]4. Billing Determinants'!$I$41*$D40, VLOOKUP(F$4,'[1]4. Billing Determinants'!$B$19:$R$41,3,0)/'[1]4. Billing Determinants'!$D$41*$D40))))),0)</f>
        <v>0</v>
      </c>
      <c r="G40" s="205">
        <f>IFERROR(IF(G$4="",0,IF($E40="kWh",VLOOKUP(G$4,'[1]4. Billing Determinants'!$B$19:$R$41,4,0)/'[1]4. Billing Determinants'!$E$41*$D40,IF($E40="kW",VLOOKUP(G$4,'[1]4. Billing Determinants'!$B$19:$R$41,5,0)/'[1]4. Billing Determinants'!$F$41*$D40,IF($E40="Non-RPP kWh",VLOOKUP(G$4,'[1]4. Billing Determinants'!$B$19:$R$41,6,0)/'[1]4. Billing Determinants'!$G$41*$D40,IF($E40="Distribution Rev.",VLOOKUP(G$4,'[1]4. Billing Determinants'!$B$19:$R$41,8,0)/'[1]4. Billing Determinants'!$I$41*$D40, VLOOKUP(G$4,'[1]4. Billing Determinants'!$B$19:$R$41,3,0)/'[1]4. Billing Determinants'!$D$41*$D40))))),0)</f>
        <v>0</v>
      </c>
      <c r="H40" s="205">
        <f>IFERROR(IF(H$4="",0,IF($E40="kWh",VLOOKUP(H$4,'[1]4. Billing Determinants'!$B$19:$R$41,4,0)/'[1]4. Billing Determinants'!$E$41*$D40,IF($E40="kW",VLOOKUP(H$4,'[1]4. Billing Determinants'!$B$19:$R$41,5,0)/'[1]4. Billing Determinants'!$F$41*$D40,IF($E40="Non-RPP kWh",VLOOKUP(H$4,'[1]4. Billing Determinants'!$B$19:$R$41,6,0)/'[1]4. Billing Determinants'!$G$41*$D40,IF($E40="Distribution Rev.",VLOOKUP(H$4,'[1]4. Billing Determinants'!$B$19:$R$41,8,0)/'[1]4. Billing Determinants'!$I$41*$D40, VLOOKUP(H$4,'[1]4. Billing Determinants'!$B$19:$R$41,3,0)/'[1]4. Billing Determinants'!$D$41*$D40))))),0)</f>
        <v>0</v>
      </c>
      <c r="I40" s="205">
        <f>IFERROR(IF(I$4="",0,IF($E40="kWh",VLOOKUP(I$4,'[1]4. Billing Determinants'!$B$19:$R$41,4,0)/'[1]4. Billing Determinants'!$E$41*$D40,IF($E40="kW",VLOOKUP(I$4,'[1]4. Billing Determinants'!$B$19:$R$41,5,0)/'[1]4. Billing Determinants'!$F$41*$D40,IF($E40="Non-RPP kWh",VLOOKUP(I$4,'[1]4. Billing Determinants'!$B$19:$R$41,6,0)/'[1]4. Billing Determinants'!$G$41*$D40,IF($E40="Distribution Rev.",VLOOKUP(I$4,'[1]4. Billing Determinants'!$B$19:$R$41,8,0)/'[1]4. Billing Determinants'!$I$41*$D40, VLOOKUP(I$4,'[1]4. Billing Determinants'!$B$19:$R$41,3,0)/'[1]4. Billing Determinants'!$D$41*$D40))))),0)</f>
        <v>0</v>
      </c>
      <c r="J40" s="205">
        <f>IFERROR(IF(J$4="",0,IF($E40="kWh",VLOOKUP(J$4,'[1]4. Billing Determinants'!$B$19:$R$41,4,0)/'[1]4. Billing Determinants'!$E$41*$D40,IF($E40="kW",VLOOKUP(J$4,'[1]4. Billing Determinants'!$B$19:$R$41,5,0)/'[1]4. Billing Determinants'!$F$41*$D40,IF($E40="Non-RPP kWh",VLOOKUP(J$4,'[1]4. Billing Determinants'!$B$19:$R$41,6,0)/'[1]4. Billing Determinants'!$G$41*$D40,IF($E40="Distribution Rev.",VLOOKUP(J$4,'[1]4. Billing Determinants'!$B$19:$R$41,8,0)/'[1]4. Billing Determinants'!$I$41*$D40, VLOOKUP(J$4,'[1]4. Billing Determinants'!$B$19:$R$41,3,0)/'[1]4. Billing Determinants'!$D$41*$D40))))),0)</f>
        <v>0</v>
      </c>
      <c r="K40" s="205">
        <f>IFERROR(IF(K$4="",0,IF($E40="kWh",VLOOKUP(K$4,'[1]4. Billing Determinants'!$B$19:$R$41,4,0)/'[1]4. Billing Determinants'!$E$41*$D40,IF($E40="kW",VLOOKUP(K$4,'[1]4. Billing Determinants'!$B$19:$R$41,5,0)/'[1]4. Billing Determinants'!$F$41*$D40,IF($E40="Non-RPP kWh",VLOOKUP(K$4,'[1]4. Billing Determinants'!$B$19:$R$41,6,0)/'[1]4. Billing Determinants'!$G$41*$D40,IF($E40="Distribution Rev.",VLOOKUP(K$4,'[1]4. Billing Determinants'!$B$19:$R$41,8,0)/'[1]4. Billing Determinants'!$I$41*$D40, VLOOKUP(K$4,'[1]4. Billing Determinants'!$B$19:$R$41,3,0)/'[1]4. Billing Determinants'!$D$41*$D40))))),0)</f>
        <v>0</v>
      </c>
      <c r="L40" s="205">
        <f>IFERROR(IF(L$4="",0,IF($E40="kWh",VLOOKUP(L$4,'[1]4. Billing Determinants'!$B$19:$R$41,4,0)/'[1]4. Billing Determinants'!$E$41*$D40,IF($E40="kW",VLOOKUP(L$4,'[1]4. Billing Determinants'!$B$19:$R$41,5,0)/'[1]4. Billing Determinants'!$F$41*$D40,IF($E40="Non-RPP kWh",VLOOKUP(L$4,'[1]4. Billing Determinants'!$B$19:$R$41,6,0)/'[1]4. Billing Determinants'!$G$41*$D40,IF($E40="Distribution Rev.",VLOOKUP(L$4,'[1]4. Billing Determinants'!$B$19:$R$41,8,0)/'[1]4. Billing Determinants'!$I$41*$D40, VLOOKUP(L$4,'[1]4. Billing Determinants'!$B$19:$R$41,3,0)/'[1]4. Billing Determinants'!$D$41*$D40))))),0)</f>
        <v>0</v>
      </c>
      <c r="M40" s="205">
        <f>IFERROR(IF(M$4="",0,IF($E40="kWh",VLOOKUP(M$4,'[1]4. Billing Determinants'!$B$19:$R$41,4,0)/'[1]4. Billing Determinants'!$E$41*$D40,IF($E40="kW",VLOOKUP(M$4,'[1]4. Billing Determinants'!$B$19:$R$41,5,0)/'[1]4. Billing Determinants'!$F$41*$D40,IF($E40="Non-RPP kWh",VLOOKUP(M$4,'[1]4. Billing Determinants'!$B$19:$R$41,6,0)/'[1]4. Billing Determinants'!$G$41*$D40,IF($E40="Distribution Rev.",VLOOKUP(M$4,'[1]4. Billing Determinants'!$B$19:$R$41,8,0)/'[1]4. Billing Determinants'!$I$41*$D40, VLOOKUP(M$4,'[1]4. Billing Determinants'!$B$19:$R$41,3,0)/'[1]4. Billing Determinants'!$D$41*$D40))))),0)</f>
        <v>0</v>
      </c>
      <c r="N40" s="205">
        <f>IFERROR(IF(N$4="",0,IF($E40="kWh",VLOOKUP(N$4,'[1]4. Billing Determinants'!$B$19:$R$41,4,0)/'[1]4. Billing Determinants'!$E$41*$D40,IF($E40="kW",VLOOKUP(N$4,'[1]4. Billing Determinants'!$B$19:$R$41,5,0)/'[1]4. Billing Determinants'!$F$41*$D40,IF($E40="Non-RPP kWh",VLOOKUP(N$4,'[1]4. Billing Determinants'!$B$19:$R$41,6,0)/'[1]4. Billing Determinants'!$G$41*$D40,IF($E40="Distribution Rev.",VLOOKUP(N$4,'[1]4. Billing Determinants'!$B$19:$R$41,8,0)/'[1]4. Billing Determinants'!$I$41*$D40, VLOOKUP(N$4,'[1]4. Billing Determinants'!$B$19:$R$41,3,0)/'[1]4. Billing Determinants'!$D$41*$D40))))),0)</f>
        <v>0</v>
      </c>
      <c r="O40" s="205">
        <f>IFERROR(IF(O$4="",0,IF($E40="kWh",VLOOKUP(O$4,'[1]4. Billing Determinants'!$B$19:$R$41,4,0)/'[1]4. Billing Determinants'!$E$41*$D40,IF($E40="kW",VLOOKUP(O$4,'[1]4. Billing Determinants'!$B$19:$R$41,5,0)/'[1]4. Billing Determinants'!$F$41*$D40,IF($E40="Non-RPP kWh",VLOOKUP(O$4,'[1]4. Billing Determinants'!$B$19:$R$41,6,0)/'[1]4. Billing Determinants'!$G$41*$D40,IF($E40="Distribution Rev.",VLOOKUP(O$4,'[1]4. Billing Determinants'!$B$19:$R$41,8,0)/'[1]4. Billing Determinants'!$I$41*$D40, VLOOKUP(O$4,'[1]4. Billing Determinants'!$B$19:$R$41,3,0)/'[1]4. Billing Determinants'!$D$41*$D40))))),0)</f>
        <v>0</v>
      </c>
      <c r="P40" s="205">
        <f>IFERROR(IF(P$4="",0,IF($E40="kWh",VLOOKUP(P$4,'[1]4. Billing Determinants'!$B$19:$R$41,4,0)/'[1]4. Billing Determinants'!$E$41*$D40,IF($E40="kW",VLOOKUP(P$4,'[1]4. Billing Determinants'!$B$19:$R$41,5,0)/'[1]4. Billing Determinants'!$F$41*$D40,IF($E40="Non-RPP kWh",VLOOKUP(P$4,'[1]4. Billing Determinants'!$B$19:$R$41,6,0)/'[1]4. Billing Determinants'!$G$41*$D40,IF($E40="Distribution Rev.",VLOOKUP(P$4,'[1]4. Billing Determinants'!$B$19:$R$41,8,0)/'[1]4. Billing Determinants'!$I$41*$D40, VLOOKUP(P$4,'[1]4. Billing Determinants'!$B$19:$R$41,3,0)/'[1]4. Billing Determinants'!$D$41*$D40))))),0)</f>
        <v>0</v>
      </c>
      <c r="Q40" s="205">
        <f>IFERROR(IF(Q$4="",0,IF($E40="kWh",VLOOKUP(Q$4,'[1]4. Billing Determinants'!$B$19:$R$41,4,0)/'[1]4. Billing Determinants'!$E$41*$D40,IF($E40="kW",VLOOKUP(Q$4,'[1]4. Billing Determinants'!$B$19:$R$41,5,0)/'[1]4. Billing Determinants'!$F$41*$D40,IF($E40="Non-RPP kWh",VLOOKUP(Q$4,'[1]4. Billing Determinants'!$B$19:$R$41,6,0)/'[1]4. Billing Determinants'!$G$41*$D40,IF($E40="Distribution Rev.",VLOOKUP(Q$4,'[1]4. Billing Determinants'!$B$19:$R$41,8,0)/'[1]4. Billing Determinants'!$I$41*$D40, VLOOKUP(Q$4,'[1]4. Billing Determinants'!$B$19:$R$41,3,0)/'[1]4. Billing Determinants'!$D$41*$D40))))),0)</f>
        <v>0</v>
      </c>
      <c r="R40" s="205">
        <f>IFERROR(IF(R$4="",0,IF($E40="kWh",VLOOKUP(R$4,'[1]4. Billing Determinants'!$B$19:$R$41,4,0)/'[1]4. Billing Determinants'!$E$41*$D40,IF($E40="kW",VLOOKUP(R$4,'[1]4. Billing Determinants'!$B$19:$R$41,5,0)/'[1]4. Billing Determinants'!$F$41*$D40,IF($E40="Non-RPP kWh",VLOOKUP(R$4,'[1]4. Billing Determinants'!$B$19:$R$41,6,0)/'[1]4. Billing Determinants'!$G$41*$D40,IF($E40="Distribution Rev.",VLOOKUP(R$4,'[1]4. Billing Determinants'!$B$19:$R$41,8,0)/'[1]4. Billing Determinants'!$I$41*$D40, VLOOKUP(R$4,'[1]4. Billing Determinants'!$B$19:$R$41,3,0)/'[1]4. Billing Determinants'!$D$41*$D40))))),0)</f>
        <v>0</v>
      </c>
      <c r="S40" s="205">
        <f>IFERROR(IF(S$4="",0,IF($E40="kWh",VLOOKUP(S$4,'[1]4. Billing Determinants'!$B$19:$R$41,4,0)/'[1]4. Billing Determinants'!$E$41*$D40,IF($E40="kW",VLOOKUP(S$4,'[1]4. Billing Determinants'!$B$19:$R$41,5,0)/'[1]4. Billing Determinants'!$F$41*$D40,IF($E40="Non-RPP kWh",VLOOKUP(S$4,'[1]4. Billing Determinants'!$B$19:$R$41,6,0)/'[1]4. Billing Determinants'!$G$41*$D40,IF($E40="Distribution Rev.",VLOOKUP(S$4,'[1]4. Billing Determinants'!$B$19:$R$41,8,0)/'[1]4. Billing Determinants'!$I$41*$D40, VLOOKUP(S$4,'[1]4. Billing Determinants'!$B$19:$R$41,3,0)/'[1]4. Billing Determinants'!$D$41*$D40))))),0)</f>
        <v>0</v>
      </c>
      <c r="T40" s="205">
        <f>IFERROR(IF(T$4="",0,IF($E40="kWh",VLOOKUP(T$4,'[1]4. Billing Determinants'!$B$19:$R$41,4,0)/'[1]4. Billing Determinants'!$E$41*$D40,IF($E40="kW",VLOOKUP(T$4,'[1]4. Billing Determinants'!$B$19:$R$41,5,0)/'[1]4. Billing Determinants'!$F$41*$D40,IF($E40="Non-RPP kWh",VLOOKUP(T$4,'[1]4. Billing Determinants'!$B$19:$R$41,6,0)/'[1]4. Billing Determinants'!$G$41*$D40,IF($E40="Distribution Rev.",VLOOKUP(T$4,'[1]4. Billing Determinants'!$B$19:$R$41,8,0)/'[1]4. Billing Determinants'!$I$41*$D40, VLOOKUP(T$4,'[1]4. Billing Determinants'!$B$19:$R$41,3,0)/'[1]4. Billing Determinants'!$D$41*$D40))))),0)</f>
        <v>0</v>
      </c>
      <c r="U40" s="205">
        <f>IFERROR(IF(U$4="",0,IF($E40="kWh",VLOOKUP(U$4,'[1]4. Billing Determinants'!$B$19:$R$41,4,0)/'[1]4. Billing Determinants'!$E$41*$D40,IF($E40="kW",VLOOKUP(U$4,'[1]4. Billing Determinants'!$B$19:$R$41,5,0)/'[1]4. Billing Determinants'!$F$41*$D40,IF($E40="Non-RPP kWh",VLOOKUP(U$4,'[1]4. Billing Determinants'!$B$19:$R$41,6,0)/'[1]4. Billing Determinants'!$G$41*$D40,IF($E40="Distribution Rev.",VLOOKUP(U$4,'[1]4. Billing Determinants'!$B$19:$R$41,8,0)/'[1]4. Billing Determinants'!$I$41*$D40, VLOOKUP(U$4,'[1]4. Billing Determinants'!$B$19:$R$41,3,0)/'[1]4. Billing Determinants'!$D$41*$D40))))),0)</f>
        <v>0</v>
      </c>
      <c r="V40" s="205">
        <f>IFERROR(IF(V$4="",0,IF($E40="kWh",VLOOKUP(V$4,'[1]4. Billing Determinants'!$B$19:$R$41,4,0)/'[1]4. Billing Determinants'!$E$41*$D40,IF($E40="kW",VLOOKUP(V$4,'[1]4. Billing Determinants'!$B$19:$R$41,5,0)/'[1]4. Billing Determinants'!$F$41*$D40,IF($E40="Non-RPP kWh",VLOOKUP(V$4,'[1]4. Billing Determinants'!$B$19:$R$41,6,0)/'[1]4. Billing Determinants'!$G$41*$D40,IF($E40="Distribution Rev.",VLOOKUP(V$4,'[1]4. Billing Determinants'!$B$19:$R$41,8,0)/'[1]4. Billing Determinants'!$I$41*$D40, VLOOKUP(V$4,'[1]4. Billing Determinants'!$B$19:$R$41,3,0)/'[1]4. Billing Determinants'!$D$41*$D40))))),0)</f>
        <v>0</v>
      </c>
      <c r="W40" s="205">
        <f>IFERROR(IF(W$4="",0,IF($E40="kWh",VLOOKUP(W$4,'[1]4. Billing Determinants'!$B$19:$R$41,4,0)/'[1]4. Billing Determinants'!$E$41*$D40,IF($E40="kW",VLOOKUP(W$4,'[1]4. Billing Determinants'!$B$19:$R$41,5,0)/'[1]4. Billing Determinants'!$F$41*$D40,IF($E40="Non-RPP kWh",VLOOKUP(W$4,'[1]4. Billing Determinants'!$B$19:$R$41,6,0)/'[1]4. Billing Determinants'!$G$41*$D40,IF($E40="Distribution Rev.",VLOOKUP(W$4,'[1]4. Billing Determinants'!$B$19:$R$41,8,0)/'[1]4. Billing Determinants'!$I$41*$D40, VLOOKUP(W$4,'[1]4. Billing Determinants'!$B$19:$R$41,3,0)/'[1]4. Billing Determinants'!$D$41*$D40))))),0)</f>
        <v>0</v>
      </c>
      <c r="X40" s="205">
        <f>IFERROR(IF(X$4="",0,IF($E40="kWh",VLOOKUP(X$4,'[1]4. Billing Determinants'!$B$19:$R$41,4,0)/'[1]4. Billing Determinants'!$E$41*$D40,IF($E40="kW",VLOOKUP(X$4,'[1]4. Billing Determinants'!$B$19:$R$41,5,0)/'[1]4. Billing Determinants'!$F$41*$D40,IF($E40="Non-RPP kWh",VLOOKUP(X$4,'[1]4. Billing Determinants'!$B$19:$R$41,6,0)/'[1]4. Billing Determinants'!$G$41*$D40,IF($E40="Distribution Rev.",VLOOKUP(X$4,'[1]4. Billing Determinants'!$B$19:$R$41,8,0)/'[1]4. Billing Determinants'!$I$41*$D40, VLOOKUP(X$4,'[1]4. Billing Determinants'!$B$19:$R$41,3,0)/'[1]4. Billing Determinants'!$D$41*$D40))))),0)</f>
        <v>0</v>
      </c>
      <c r="Y40" s="205">
        <f>IFERROR(IF(Y$4="",0,IF($E40="kWh",VLOOKUP(Y$4,'[1]4. Billing Determinants'!$B$19:$R$41,4,0)/'[1]4. Billing Determinants'!$E$41*$D40,IF($E40="kW",VLOOKUP(Y$4,'[1]4. Billing Determinants'!$B$19:$R$41,5,0)/'[1]4. Billing Determinants'!$F$41*$D40,IF($E40="Non-RPP kWh",VLOOKUP(Y$4,'[1]4. Billing Determinants'!$B$19:$R$41,6,0)/'[1]4. Billing Determinants'!$G$41*$D40,IF($E40="Distribution Rev.",VLOOKUP(Y$4,'[1]4. Billing Determinants'!$B$19:$R$41,8,0)/'[1]4. Billing Determinants'!$I$41*$D40, VLOOKUP(Y$4,'[1]4. Billing Determinants'!$B$19:$R$41,3,0)/'[1]4. Billing Determinants'!$D$41*$D40))))),0)</f>
        <v>0</v>
      </c>
    </row>
    <row r="41" spans="1:25" x14ac:dyDescent="0.25">
      <c r="B41" s="223">
        <f>IF('[1]2b. Continuity Schedule'!C67="","",'[1]2b. Continuity Schedule'!C67)</f>
        <v>0</v>
      </c>
      <c r="C41" s="215">
        <v>1508</v>
      </c>
      <c r="D41" s="205"/>
      <c r="E41" s="206" t="s">
        <v>285</v>
      </c>
      <c r="F41" s="205">
        <f>IFERROR(IF(F$4="",0,IF($E41="kWh",VLOOKUP(F$4,'[1]4. Billing Determinants'!$B$19:$R$41,4,0)/'[1]4. Billing Determinants'!$E$41*$D41,IF($E41="kW",VLOOKUP(F$4,'[1]4. Billing Determinants'!$B$19:$R$41,5,0)/'[1]4. Billing Determinants'!$F$41*$D41,IF($E41="Non-RPP kWh",VLOOKUP(F$4,'[1]4. Billing Determinants'!$B$19:$R$41,6,0)/'[1]4. Billing Determinants'!$G$41*$D41,IF($E41="Distribution Rev.",VLOOKUP(F$4,'[1]4. Billing Determinants'!$B$19:$R$41,8,0)/'[1]4. Billing Determinants'!$I$41*$D41, VLOOKUP(F$4,'[1]4. Billing Determinants'!$B$19:$R$41,3,0)/'[1]4. Billing Determinants'!$D$41*$D41))))),0)</f>
        <v>0</v>
      </c>
      <c r="G41" s="205">
        <f>IFERROR(IF(G$4="",0,IF($E41="kWh",VLOOKUP(G$4,'[1]4. Billing Determinants'!$B$19:$R$41,4,0)/'[1]4. Billing Determinants'!$E$41*$D41,IF($E41="kW",VLOOKUP(G$4,'[1]4. Billing Determinants'!$B$19:$R$41,5,0)/'[1]4. Billing Determinants'!$F$41*$D41,IF($E41="Non-RPP kWh",VLOOKUP(G$4,'[1]4. Billing Determinants'!$B$19:$R$41,6,0)/'[1]4. Billing Determinants'!$G$41*$D41,IF($E41="Distribution Rev.",VLOOKUP(G$4,'[1]4. Billing Determinants'!$B$19:$R$41,8,0)/'[1]4. Billing Determinants'!$I$41*$D41, VLOOKUP(G$4,'[1]4. Billing Determinants'!$B$19:$R$41,3,0)/'[1]4. Billing Determinants'!$D$41*$D41))))),0)</f>
        <v>0</v>
      </c>
      <c r="H41" s="205">
        <f>IFERROR(IF(H$4="",0,IF($E41="kWh",VLOOKUP(H$4,'[1]4. Billing Determinants'!$B$19:$R$41,4,0)/'[1]4. Billing Determinants'!$E$41*$D41,IF($E41="kW",VLOOKUP(H$4,'[1]4. Billing Determinants'!$B$19:$R$41,5,0)/'[1]4. Billing Determinants'!$F$41*$D41,IF($E41="Non-RPP kWh",VLOOKUP(H$4,'[1]4. Billing Determinants'!$B$19:$R$41,6,0)/'[1]4. Billing Determinants'!$G$41*$D41,IF($E41="Distribution Rev.",VLOOKUP(H$4,'[1]4. Billing Determinants'!$B$19:$R$41,8,0)/'[1]4. Billing Determinants'!$I$41*$D41, VLOOKUP(H$4,'[1]4. Billing Determinants'!$B$19:$R$41,3,0)/'[1]4. Billing Determinants'!$D$41*$D41))))),0)</f>
        <v>0</v>
      </c>
      <c r="I41" s="205">
        <f>IFERROR(IF(I$4="",0,IF($E41="kWh",VLOOKUP(I$4,'[1]4. Billing Determinants'!$B$19:$R$41,4,0)/'[1]4. Billing Determinants'!$E$41*$D41,IF($E41="kW",VLOOKUP(I$4,'[1]4. Billing Determinants'!$B$19:$R$41,5,0)/'[1]4. Billing Determinants'!$F$41*$D41,IF($E41="Non-RPP kWh",VLOOKUP(I$4,'[1]4. Billing Determinants'!$B$19:$R$41,6,0)/'[1]4. Billing Determinants'!$G$41*$D41,IF($E41="Distribution Rev.",VLOOKUP(I$4,'[1]4. Billing Determinants'!$B$19:$R$41,8,0)/'[1]4. Billing Determinants'!$I$41*$D41, VLOOKUP(I$4,'[1]4. Billing Determinants'!$B$19:$R$41,3,0)/'[1]4. Billing Determinants'!$D$41*$D41))))),0)</f>
        <v>0</v>
      </c>
      <c r="J41" s="205">
        <f>IFERROR(IF(J$4="",0,IF($E41="kWh",VLOOKUP(J$4,'[1]4. Billing Determinants'!$B$19:$R$41,4,0)/'[1]4. Billing Determinants'!$E$41*$D41,IF($E41="kW",VLOOKUP(J$4,'[1]4. Billing Determinants'!$B$19:$R$41,5,0)/'[1]4. Billing Determinants'!$F$41*$D41,IF($E41="Non-RPP kWh",VLOOKUP(J$4,'[1]4. Billing Determinants'!$B$19:$R$41,6,0)/'[1]4. Billing Determinants'!$G$41*$D41,IF($E41="Distribution Rev.",VLOOKUP(J$4,'[1]4. Billing Determinants'!$B$19:$R$41,8,0)/'[1]4. Billing Determinants'!$I$41*$D41, VLOOKUP(J$4,'[1]4. Billing Determinants'!$B$19:$R$41,3,0)/'[1]4. Billing Determinants'!$D$41*$D41))))),0)</f>
        <v>0</v>
      </c>
      <c r="K41" s="205">
        <f>IFERROR(IF(K$4="",0,IF($E41="kWh",VLOOKUP(K$4,'[1]4. Billing Determinants'!$B$19:$R$41,4,0)/'[1]4. Billing Determinants'!$E$41*$D41,IF($E41="kW",VLOOKUP(K$4,'[1]4. Billing Determinants'!$B$19:$R$41,5,0)/'[1]4. Billing Determinants'!$F$41*$D41,IF($E41="Non-RPP kWh",VLOOKUP(K$4,'[1]4. Billing Determinants'!$B$19:$R$41,6,0)/'[1]4. Billing Determinants'!$G$41*$D41,IF($E41="Distribution Rev.",VLOOKUP(K$4,'[1]4. Billing Determinants'!$B$19:$R$41,8,0)/'[1]4. Billing Determinants'!$I$41*$D41, VLOOKUP(K$4,'[1]4. Billing Determinants'!$B$19:$R$41,3,0)/'[1]4. Billing Determinants'!$D$41*$D41))))),0)</f>
        <v>0</v>
      </c>
      <c r="L41" s="205">
        <f>IFERROR(IF(L$4="",0,IF($E41="kWh",VLOOKUP(L$4,'[1]4. Billing Determinants'!$B$19:$R$41,4,0)/'[1]4. Billing Determinants'!$E$41*$D41,IF($E41="kW",VLOOKUP(L$4,'[1]4. Billing Determinants'!$B$19:$R$41,5,0)/'[1]4. Billing Determinants'!$F$41*$D41,IF($E41="Non-RPP kWh",VLOOKUP(L$4,'[1]4. Billing Determinants'!$B$19:$R$41,6,0)/'[1]4. Billing Determinants'!$G$41*$D41,IF($E41="Distribution Rev.",VLOOKUP(L$4,'[1]4. Billing Determinants'!$B$19:$R$41,8,0)/'[1]4. Billing Determinants'!$I$41*$D41, VLOOKUP(L$4,'[1]4. Billing Determinants'!$B$19:$R$41,3,0)/'[1]4. Billing Determinants'!$D$41*$D41))))),0)</f>
        <v>0</v>
      </c>
      <c r="M41" s="205">
        <f>IFERROR(IF(M$4="",0,IF($E41="kWh",VLOOKUP(M$4,'[1]4. Billing Determinants'!$B$19:$R$41,4,0)/'[1]4. Billing Determinants'!$E$41*$D41,IF($E41="kW",VLOOKUP(M$4,'[1]4. Billing Determinants'!$B$19:$R$41,5,0)/'[1]4. Billing Determinants'!$F$41*$D41,IF($E41="Non-RPP kWh",VLOOKUP(M$4,'[1]4. Billing Determinants'!$B$19:$R$41,6,0)/'[1]4. Billing Determinants'!$G$41*$D41,IF($E41="Distribution Rev.",VLOOKUP(M$4,'[1]4. Billing Determinants'!$B$19:$R$41,8,0)/'[1]4. Billing Determinants'!$I$41*$D41, VLOOKUP(M$4,'[1]4. Billing Determinants'!$B$19:$R$41,3,0)/'[1]4. Billing Determinants'!$D$41*$D41))))),0)</f>
        <v>0</v>
      </c>
      <c r="N41" s="205">
        <f>IFERROR(IF(N$4="",0,IF($E41="kWh",VLOOKUP(N$4,'[1]4. Billing Determinants'!$B$19:$R$41,4,0)/'[1]4. Billing Determinants'!$E$41*$D41,IF($E41="kW",VLOOKUP(N$4,'[1]4. Billing Determinants'!$B$19:$R$41,5,0)/'[1]4. Billing Determinants'!$F$41*$D41,IF($E41="Non-RPP kWh",VLOOKUP(N$4,'[1]4. Billing Determinants'!$B$19:$R$41,6,0)/'[1]4. Billing Determinants'!$G$41*$D41,IF($E41="Distribution Rev.",VLOOKUP(N$4,'[1]4. Billing Determinants'!$B$19:$R$41,8,0)/'[1]4. Billing Determinants'!$I$41*$D41, VLOOKUP(N$4,'[1]4. Billing Determinants'!$B$19:$R$41,3,0)/'[1]4. Billing Determinants'!$D$41*$D41))))),0)</f>
        <v>0</v>
      </c>
      <c r="O41" s="205">
        <f>IFERROR(IF(O$4="",0,IF($E41="kWh",VLOOKUP(O$4,'[1]4. Billing Determinants'!$B$19:$R$41,4,0)/'[1]4. Billing Determinants'!$E$41*$D41,IF($E41="kW",VLOOKUP(O$4,'[1]4. Billing Determinants'!$B$19:$R$41,5,0)/'[1]4. Billing Determinants'!$F$41*$D41,IF($E41="Non-RPP kWh",VLOOKUP(O$4,'[1]4. Billing Determinants'!$B$19:$R$41,6,0)/'[1]4. Billing Determinants'!$G$41*$D41,IF($E41="Distribution Rev.",VLOOKUP(O$4,'[1]4. Billing Determinants'!$B$19:$R$41,8,0)/'[1]4. Billing Determinants'!$I$41*$D41, VLOOKUP(O$4,'[1]4. Billing Determinants'!$B$19:$R$41,3,0)/'[1]4. Billing Determinants'!$D$41*$D41))))),0)</f>
        <v>0</v>
      </c>
      <c r="P41" s="205">
        <f>IFERROR(IF(P$4="",0,IF($E41="kWh",VLOOKUP(P$4,'[1]4. Billing Determinants'!$B$19:$R$41,4,0)/'[1]4. Billing Determinants'!$E$41*$D41,IF($E41="kW",VLOOKUP(P$4,'[1]4. Billing Determinants'!$B$19:$R$41,5,0)/'[1]4. Billing Determinants'!$F$41*$D41,IF($E41="Non-RPP kWh",VLOOKUP(P$4,'[1]4. Billing Determinants'!$B$19:$R$41,6,0)/'[1]4. Billing Determinants'!$G$41*$D41,IF($E41="Distribution Rev.",VLOOKUP(P$4,'[1]4. Billing Determinants'!$B$19:$R$41,8,0)/'[1]4. Billing Determinants'!$I$41*$D41, VLOOKUP(P$4,'[1]4. Billing Determinants'!$B$19:$R$41,3,0)/'[1]4. Billing Determinants'!$D$41*$D41))))),0)</f>
        <v>0</v>
      </c>
      <c r="Q41" s="205">
        <f>IFERROR(IF(Q$4="",0,IF($E41="kWh",VLOOKUP(Q$4,'[1]4. Billing Determinants'!$B$19:$R$41,4,0)/'[1]4. Billing Determinants'!$E$41*$D41,IF($E41="kW",VLOOKUP(Q$4,'[1]4. Billing Determinants'!$B$19:$R$41,5,0)/'[1]4. Billing Determinants'!$F$41*$D41,IF($E41="Non-RPP kWh",VLOOKUP(Q$4,'[1]4. Billing Determinants'!$B$19:$R$41,6,0)/'[1]4. Billing Determinants'!$G$41*$D41,IF($E41="Distribution Rev.",VLOOKUP(Q$4,'[1]4. Billing Determinants'!$B$19:$R$41,8,0)/'[1]4. Billing Determinants'!$I$41*$D41, VLOOKUP(Q$4,'[1]4. Billing Determinants'!$B$19:$R$41,3,0)/'[1]4. Billing Determinants'!$D$41*$D41))))),0)</f>
        <v>0</v>
      </c>
      <c r="R41" s="205">
        <f>IFERROR(IF(R$4="",0,IF($E41="kWh",VLOOKUP(R$4,'[1]4. Billing Determinants'!$B$19:$R$41,4,0)/'[1]4. Billing Determinants'!$E$41*$D41,IF($E41="kW",VLOOKUP(R$4,'[1]4. Billing Determinants'!$B$19:$R$41,5,0)/'[1]4. Billing Determinants'!$F$41*$D41,IF($E41="Non-RPP kWh",VLOOKUP(R$4,'[1]4. Billing Determinants'!$B$19:$R$41,6,0)/'[1]4. Billing Determinants'!$G$41*$D41,IF($E41="Distribution Rev.",VLOOKUP(R$4,'[1]4. Billing Determinants'!$B$19:$R$41,8,0)/'[1]4. Billing Determinants'!$I$41*$D41, VLOOKUP(R$4,'[1]4. Billing Determinants'!$B$19:$R$41,3,0)/'[1]4. Billing Determinants'!$D$41*$D41))))),0)</f>
        <v>0</v>
      </c>
      <c r="S41" s="205">
        <f>IFERROR(IF(S$4="",0,IF($E41="kWh",VLOOKUP(S$4,'[1]4. Billing Determinants'!$B$19:$R$41,4,0)/'[1]4. Billing Determinants'!$E$41*$D41,IF($E41="kW",VLOOKUP(S$4,'[1]4. Billing Determinants'!$B$19:$R$41,5,0)/'[1]4. Billing Determinants'!$F$41*$D41,IF($E41="Non-RPP kWh",VLOOKUP(S$4,'[1]4. Billing Determinants'!$B$19:$R$41,6,0)/'[1]4. Billing Determinants'!$G$41*$D41,IF($E41="Distribution Rev.",VLOOKUP(S$4,'[1]4. Billing Determinants'!$B$19:$R$41,8,0)/'[1]4. Billing Determinants'!$I$41*$D41, VLOOKUP(S$4,'[1]4. Billing Determinants'!$B$19:$R$41,3,0)/'[1]4. Billing Determinants'!$D$41*$D41))))),0)</f>
        <v>0</v>
      </c>
      <c r="T41" s="205">
        <f>IFERROR(IF(T$4="",0,IF($E41="kWh",VLOOKUP(T$4,'[1]4. Billing Determinants'!$B$19:$R$41,4,0)/'[1]4. Billing Determinants'!$E$41*$D41,IF($E41="kW",VLOOKUP(T$4,'[1]4. Billing Determinants'!$B$19:$R$41,5,0)/'[1]4. Billing Determinants'!$F$41*$D41,IF($E41="Non-RPP kWh",VLOOKUP(T$4,'[1]4. Billing Determinants'!$B$19:$R$41,6,0)/'[1]4. Billing Determinants'!$G$41*$D41,IF($E41="Distribution Rev.",VLOOKUP(T$4,'[1]4. Billing Determinants'!$B$19:$R$41,8,0)/'[1]4. Billing Determinants'!$I$41*$D41, VLOOKUP(T$4,'[1]4. Billing Determinants'!$B$19:$R$41,3,0)/'[1]4. Billing Determinants'!$D$41*$D41))))),0)</f>
        <v>0</v>
      </c>
      <c r="U41" s="205">
        <f>IFERROR(IF(U$4="",0,IF($E41="kWh",VLOOKUP(U$4,'[1]4. Billing Determinants'!$B$19:$R$41,4,0)/'[1]4. Billing Determinants'!$E$41*$D41,IF($E41="kW",VLOOKUP(U$4,'[1]4. Billing Determinants'!$B$19:$R$41,5,0)/'[1]4. Billing Determinants'!$F$41*$D41,IF($E41="Non-RPP kWh",VLOOKUP(U$4,'[1]4. Billing Determinants'!$B$19:$R$41,6,0)/'[1]4. Billing Determinants'!$G$41*$D41,IF($E41="Distribution Rev.",VLOOKUP(U$4,'[1]4. Billing Determinants'!$B$19:$R$41,8,0)/'[1]4. Billing Determinants'!$I$41*$D41, VLOOKUP(U$4,'[1]4. Billing Determinants'!$B$19:$R$41,3,0)/'[1]4. Billing Determinants'!$D$41*$D41))))),0)</f>
        <v>0</v>
      </c>
      <c r="V41" s="205">
        <f>IFERROR(IF(V$4="",0,IF($E41="kWh",VLOOKUP(V$4,'[1]4. Billing Determinants'!$B$19:$R$41,4,0)/'[1]4. Billing Determinants'!$E$41*$D41,IF($E41="kW",VLOOKUP(V$4,'[1]4. Billing Determinants'!$B$19:$R$41,5,0)/'[1]4. Billing Determinants'!$F$41*$D41,IF($E41="Non-RPP kWh",VLOOKUP(V$4,'[1]4. Billing Determinants'!$B$19:$R$41,6,0)/'[1]4. Billing Determinants'!$G$41*$D41,IF($E41="Distribution Rev.",VLOOKUP(V$4,'[1]4. Billing Determinants'!$B$19:$R$41,8,0)/'[1]4. Billing Determinants'!$I$41*$D41, VLOOKUP(V$4,'[1]4. Billing Determinants'!$B$19:$R$41,3,0)/'[1]4. Billing Determinants'!$D$41*$D41))))),0)</f>
        <v>0</v>
      </c>
      <c r="W41" s="205">
        <f>IFERROR(IF(W$4="",0,IF($E41="kWh",VLOOKUP(W$4,'[1]4. Billing Determinants'!$B$19:$R$41,4,0)/'[1]4. Billing Determinants'!$E$41*$D41,IF($E41="kW",VLOOKUP(W$4,'[1]4. Billing Determinants'!$B$19:$R$41,5,0)/'[1]4. Billing Determinants'!$F$41*$D41,IF($E41="Non-RPP kWh",VLOOKUP(W$4,'[1]4. Billing Determinants'!$B$19:$R$41,6,0)/'[1]4. Billing Determinants'!$G$41*$D41,IF($E41="Distribution Rev.",VLOOKUP(W$4,'[1]4. Billing Determinants'!$B$19:$R$41,8,0)/'[1]4. Billing Determinants'!$I$41*$D41, VLOOKUP(W$4,'[1]4. Billing Determinants'!$B$19:$R$41,3,0)/'[1]4. Billing Determinants'!$D$41*$D41))))),0)</f>
        <v>0</v>
      </c>
      <c r="X41" s="205">
        <f>IFERROR(IF(X$4="",0,IF($E41="kWh",VLOOKUP(X$4,'[1]4. Billing Determinants'!$B$19:$R$41,4,0)/'[1]4. Billing Determinants'!$E$41*$D41,IF($E41="kW",VLOOKUP(X$4,'[1]4. Billing Determinants'!$B$19:$R$41,5,0)/'[1]4. Billing Determinants'!$F$41*$D41,IF($E41="Non-RPP kWh",VLOOKUP(X$4,'[1]4. Billing Determinants'!$B$19:$R$41,6,0)/'[1]4. Billing Determinants'!$G$41*$D41,IF($E41="Distribution Rev.",VLOOKUP(X$4,'[1]4. Billing Determinants'!$B$19:$R$41,8,0)/'[1]4. Billing Determinants'!$I$41*$D41, VLOOKUP(X$4,'[1]4. Billing Determinants'!$B$19:$R$41,3,0)/'[1]4. Billing Determinants'!$D$41*$D41))))),0)</f>
        <v>0</v>
      </c>
      <c r="Y41" s="205">
        <f>IFERROR(IF(Y$4="",0,IF($E41="kWh",VLOOKUP(Y$4,'[1]4. Billing Determinants'!$B$19:$R$41,4,0)/'[1]4. Billing Determinants'!$E$41*$D41,IF($E41="kW",VLOOKUP(Y$4,'[1]4. Billing Determinants'!$B$19:$R$41,5,0)/'[1]4. Billing Determinants'!$F$41*$D41,IF($E41="Non-RPP kWh",VLOOKUP(Y$4,'[1]4. Billing Determinants'!$B$19:$R$41,6,0)/'[1]4. Billing Determinants'!$G$41*$D41,IF($E41="Distribution Rev.",VLOOKUP(Y$4,'[1]4. Billing Determinants'!$B$19:$R$41,8,0)/'[1]4. Billing Determinants'!$I$41*$D41, VLOOKUP(Y$4,'[1]4. Billing Determinants'!$B$19:$R$41,3,0)/'[1]4. Billing Determinants'!$D$41*$D41))))),0)</f>
        <v>0</v>
      </c>
    </row>
    <row r="42" spans="1:25" x14ac:dyDescent="0.25">
      <c r="B42" s="223">
        <f>IF('[1]2b. Continuity Schedule'!C68="","",'[1]2b. Continuity Schedule'!C68)</f>
        <v>0</v>
      </c>
      <c r="C42" s="215">
        <v>1508</v>
      </c>
      <c r="D42" s="205"/>
      <c r="E42" s="206" t="s">
        <v>285</v>
      </c>
      <c r="F42" s="205">
        <f>IFERROR(IF(F$4="",0,IF($E42="kWh",VLOOKUP(F$4,'[1]4. Billing Determinants'!$B$19:$R$41,4,0)/'[1]4. Billing Determinants'!$E$41*$D42,IF($E42="kW",VLOOKUP(F$4,'[1]4. Billing Determinants'!$B$19:$R$41,5,0)/'[1]4. Billing Determinants'!$F$41*$D42,IF($E42="Non-RPP kWh",VLOOKUP(F$4,'[1]4. Billing Determinants'!$B$19:$R$41,6,0)/'[1]4. Billing Determinants'!$G$41*$D42,IF($E42="Distribution Rev.",VLOOKUP(F$4,'[1]4. Billing Determinants'!$B$19:$R$41,8,0)/'[1]4. Billing Determinants'!$I$41*$D42, VLOOKUP(F$4,'[1]4. Billing Determinants'!$B$19:$R$41,3,0)/'[1]4. Billing Determinants'!$D$41*$D42))))),0)</f>
        <v>0</v>
      </c>
      <c r="G42" s="205">
        <f>IFERROR(IF(G$4="",0,IF($E42="kWh",VLOOKUP(G$4,'[1]4. Billing Determinants'!$B$19:$R$41,4,0)/'[1]4. Billing Determinants'!$E$41*$D42,IF($E42="kW",VLOOKUP(G$4,'[1]4. Billing Determinants'!$B$19:$R$41,5,0)/'[1]4. Billing Determinants'!$F$41*$D42,IF($E42="Non-RPP kWh",VLOOKUP(G$4,'[1]4. Billing Determinants'!$B$19:$R$41,6,0)/'[1]4. Billing Determinants'!$G$41*$D42,IF($E42="Distribution Rev.",VLOOKUP(G$4,'[1]4. Billing Determinants'!$B$19:$R$41,8,0)/'[1]4. Billing Determinants'!$I$41*$D42, VLOOKUP(G$4,'[1]4. Billing Determinants'!$B$19:$R$41,3,0)/'[1]4. Billing Determinants'!$D$41*$D42))))),0)</f>
        <v>0</v>
      </c>
      <c r="H42" s="205">
        <f>IFERROR(IF(H$4="",0,IF($E42="kWh",VLOOKUP(H$4,'[1]4. Billing Determinants'!$B$19:$R$41,4,0)/'[1]4. Billing Determinants'!$E$41*$D42,IF($E42="kW",VLOOKUP(H$4,'[1]4. Billing Determinants'!$B$19:$R$41,5,0)/'[1]4. Billing Determinants'!$F$41*$D42,IF($E42="Non-RPP kWh",VLOOKUP(H$4,'[1]4. Billing Determinants'!$B$19:$R$41,6,0)/'[1]4. Billing Determinants'!$G$41*$D42,IF($E42="Distribution Rev.",VLOOKUP(H$4,'[1]4. Billing Determinants'!$B$19:$R$41,8,0)/'[1]4. Billing Determinants'!$I$41*$D42, VLOOKUP(H$4,'[1]4. Billing Determinants'!$B$19:$R$41,3,0)/'[1]4. Billing Determinants'!$D$41*$D42))))),0)</f>
        <v>0</v>
      </c>
      <c r="I42" s="205">
        <f>IFERROR(IF(I$4="",0,IF($E42="kWh",VLOOKUP(I$4,'[1]4. Billing Determinants'!$B$19:$R$41,4,0)/'[1]4. Billing Determinants'!$E$41*$D42,IF($E42="kW",VLOOKUP(I$4,'[1]4. Billing Determinants'!$B$19:$R$41,5,0)/'[1]4. Billing Determinants'!$F$41*$D42,IF($E42="Non-RPP kWh",VLOOKUP(I$4,'[1]4. Billing Determinants'!$B$19:$R$41,6,0)/'[1]4. Billing Determinants'!$G$41*$D42,IF($E42="Distribution Rev.",VLOOKUP(I$4,'[1]4. Billing Determinants'!$B$19:$R$41,8,0)/'[1]4. Billing Determinants'!$I$41*$D42, VLOOKUP(I$4,'[1]4. Billing Determinants'!$B$19:$R$41,3,0)/'[1]4. Billing Determinants'!$D$41*$D42))))),0)</f>
        <v>0</v>
      </c>
      <c r="J42" s="205">
        <f>IFERROR(IF(J$4="",0,IF($E42="kWh",VLOOKUP(J$4,'[1]4. Billing Determinants'!$B$19:$R$41,4,0)/'[1]4. Billing Determinants'!$E$41*$D42,IF($E42="kW",VLOOKUP(J$4,'[1]4. Billing Determinants'!$B$19:$R$41,5,0)/'[1]4. Billing Determinants'!$F$41*$D42,IF($E42="Non-RPP kWh",VLOOKUP(J$4,'[1]4. Billing Determinants'!$B$19:$R$41,6,0)/'[1]4. Billing Determinants'!$G$41*$D42,IF($E42="Distribution Rev.",VLOOKUP(J$4,'[1]4. Billing Determinants'!$B$19:$R$41,8,0)/'[1]4. Billing Determinants'!$I$41*$D42, VLOOKUP(J$4,'[1]4. Billing Determinants'!$B$19:$R$41,3,0)/'[1]4. Billing Determinants'!$D$41*$D42))))),0)</f>
        <v>0</v>
      </c>
      <c r="K42" s="205">
        <f>IFERROR(IF(K$4="",0,IF($E42="kWh",VLOOKUP(K$4,'[1]4. Billing Determinants'!$B$19:$R$41,4,0)/'[1]4. Billing Determinants'!$E$41*$D42,IF($E42="kW",VLOOKUP(K$4,'[1]4. Billing Determinants'!$B$19:$R$41,5,0)/'[1]4. Billing Determinants'!$F$41*$D42,IF($E42="Non-RPP kWh",VLOOKUP(K$4,'[1]4. Billing Determinants'!$B$19:$R$41,6,0)/'[1]4. Billing Determinants'!$G$41*$D42,IF($E42="Distribution Rev.",VLOOKUP(K$4,'[1]4. Billing Determinants'!$B$19:$R$41,8,0)/'[1]4. Billing Determinants'!$I$41*$D42, VLOOKUP(K$4,'[1]4. Billing Determinants'!$B$19:$R$41,3,0)/'[1]4. Billing Determinants'!$D$41*$D42))))),0)</f>
        <v>0</v>
      </c>
      <c r="L42" s="205">
        <f>IFERROR(IF(L$4="",0,IF($E42="kWh",VLOOKUP(L$4,'[1]4. Billing Determinants'!$B$19:$R$41,4,0)/'[1]4. Billing Determinants'!$E$41*$D42,IF($E42="kW",VLOOKUP(L$4,'[1]4. Billing Determinants'!$B$19:$R$41,5,0)/'[1]4. Billing Determinants'!$F$41*$D42,IF($E42="Non-RPP kWh",VLOOKUP(L$4,'[1]4. Billing Determinants'!$B$19:$R$41,6,0)/'[1]4. Billing Determinants'!$G$41*$D42,IF($E42="Distribution Rev.",VLOOKUP(L$4,'[1]4. Billing Determinants'!$B$19:$R$41,8,0)/'[1]4. Billing Determinants'!$I$41*$D42, VLOOKUP(L$4,'[1]4. Billing Determinants'!$B$19:$R$41,3,0)/'[1]4. Billing Determinants'!$D$41*$D42))))),0)</f>
        <v>0</v>
      </c>
      <c r="M42" s="205">
        <f>IFERROR(IF(M$4="",0,IF($E42="kWh",VLOOKUP(M$4,'[1]4. Billing Determinants'!$B$19:$R$41,4,0)/'[1]4. Billing Determinants'!$E$41*$D42,IF($E42="kW",VLOOKUP(M$4,'[1]4. Billing Determinants'!$B$19:$R$41,5,0)/'[1]4. Billing Determinants'!$F$41*$D42,IF($E42="Non-RPP kWh",VLOOKUP(M$4,'[1]4. Billing Determinants'!$B$19:$R$41,6,0)/'[1]4. Billing Determinants'!$G$41*$D42,IF($E42="Distribution Rev.",VLOOKUP(M$4,'[1]4. Billing Determinants'!$B$19:$R$41,8,0)/'[1]4. Billing Determinants'!$I$41*$D42, VLOOKUP(M$4,'[1]4. Billing Determinants'!$B$19:$R$41,3,0)/'[1]4. Billing Determinants'!$D$41*$D42))))),0)</f>
        <v>0</v>
      </c>
      <c r="N42" s="205">
        <f>IFERROR(IF(N$4="",0,IF($E42="kWh",VLOOKUP(N$4,'[1]4. Billing Determinants'!$B$19:$R$41,4,0)/'[1]4. Billing Determinants'!$E$41*$D42,IF($E42="kW",VLOOKUP(N$4,'[1]4. Billing Determinants'!$B$19:$R$41,5,0)/'[1]4. Billing Determinants'!$F$41*$D42,IF($E42="Non-RPP kWh",VLOOKUP(N$4,'[1]4. Billing Determinants'!$B$19:$R$41,6,0)/'[1]4. Billing Determinants'!$G$41*$D42,IF($E42="Distribution Rev.",VLOOKUP(N$4,'[1]4. Billing Determinants'!$B$19:$R$41,8,0)/'[1]4. Billing Determinants'!$I$41*$D42, VLOOKUP(N$4,'[1]4. Billing Determinants'!$B$19:$R$41,3,0)/'[1]4. Billing Determinants'!$D$41*$D42))))),0)</f>
        <v>0</v>
      </c>
      <c r="O42" s="205">
        <f>IFERROR(IF(O$4="",0,IF($E42="kWh",VLOOKUP(O$4,'[1]4. Billing Determinants'!$B$19:$R$41,4,0)/'[1]4. Billing Determinants'!$E$41*$D42,IF($E42="kW",VLOOKUP(O$4,'[1]4. Billing Determinants'!$B$19:$R$41,5,0)/'[1]4. Billing Determinants'!$F$41*$D42,IF($E42="Non-RPP kWh",VLOOKUP(O$4,'[1]4. Billing Determinants'!$B$19:$R$41,6,0)/'[1]4. Billing Determinants'!$G$41*$D42,IF($E42="Distribution Rev.",VLOOKUP(O$4,'[1]4. Billing Determinants'!$B$19:$R$41,8,0)/'[1]4. Billing Determinants'!$I$41*$D42, VLOOKUP(O$4,'[1]4. Billing Determinants'!$B$19:$R$41,3,0)/'[1]4. Billing Determinants'!$D$41*$D42))))),0)</f>
        <v>0</v>
      </c>
      <c r="P42" s="205">
        <f>IFERROR(IF(P$4="",0,IF($E42="kWh",VLOOKUP(P$4,'[1]4. Billing Determinants'!$B$19:$R$41,4,0)/'[1]4. Billing Determinants'!$E$41*$D42,IF($E42="kW",VLOOKUP(P$4,'[1]4. Billing Determinants'!$B$19:$R$41,5,0)/'[1]4. Billing Determinants'!$F$41*$D42,IF($E42="Non-RPP kWh",VLOOKUP(P$4,'[1]4. Billing Determinants'!$B$19:$R$41,6,0)/'[1]4. Billing Determinants'!$G$41*$D42,IF($E42="Distribution Rev.",VLOOKUP(P$4,'[1]4. Billing Determinants'!$B$19:$R$41,8,0)/'[1]4. Billing Determinants'!$I$41*$D42, VLOOKUP(P$4,'[1]4. Billing Determinants'!$B$19:$R$41,3,0)/'[1]4. Billing Determinants'!$D$41*$D42))))),0)</f>
        <v>0</v>
      </c>
      <c r="Q42" s="205">
        <f>IFERROR(IF(Q$4="",0,IF($E42="kWh",VLOOKUP(Q$4,'[1]4. Billing Determinants'!$B$19:$R$41,4,0)/'[1]4. Billing Determinants'!$E$41*$D42,IF($E42="kW",VLOOKUP(Q$4,'[1]4. Billing Determinants'!$B$19:$R$41,5,0)/'[1]4. Billing Determinants'!$F$41*$D42,IF($E42="Non-RPP kWh",VLOOKUP(Q$4,'[1]4. Billing Determinants'!$B$19:$R$41,6,0)/'[1]4. Billing Determinants'!$G$41*$D42,IF($E42="Distribution Rev.",VLOOKUP(Q$4,'[1]4. Billing Determinants'!$B$19:$R$41,8,0)/'[1]4. Billing Determinants'!$I$41*$D42, VLOOKUP(Q$4,'[1]4. Billing Determinants'!$B$19:$R$41,3,0)/'[1]4. Billing Determinants'!$D$41*$D42))))),0)</f>
        <v>0</v>
      </c>
      <c r="R42" s="205">
        <f>IFERROR(IF(R$4="",0,IF($E42="kWh",VLOOKUP(R$4,'[1]4. Billing Determinants'!$B$19:$R$41,4,0)/'[1]4. Billing Determinants'!$E$41*$D42,IF($E42="kW",VLOOKUP(R$4,'[1]4. Billing Determinants'!$B$19:$R$41,5,0)/'[1]4. Billing Determinants'!$F$41*$D42,IF($E42="Non-RPP kWh",VLOOKUP(R$4,'[1]4. Billing Determinants'!$B$19:$R$41,6,0)/'[1]4. Billing Determinants'!$G$41*$D42,IF($E42="Distribution Rev.",VLOOKUP(R$4,'[1]4. Billing Determinants'!$B$19:$R$41,8,0)/'[1]4. Billing Determinants'!$I$41*$D42, VLOOKUP(R$4,'[1]4. Billing Determinants'!$B$19:$R$41,3,0)/'[1]4. Billing Determinants'!$D$41*$D42))))),0)</f>
        <v>0</v>
      </c>
      <c r="S42" s="205">
        <f>IFERROR(IF(S$4="",0,IF($E42="kWh",VLOOKUP(S$4,'[1]4. Billing Determinants'!$B$19:$R$41,4,0)/'[1]4. Billing Determinants'!$E$41*$D42,IF($E42="kW",VLOOKUP(S$4,'[1]4. Billing Determinants'!$B$19:$R$41,5,0)/'[1]4. Billing Determinants'!$F$41*$D42,IF($E42="Non-RPP kWh",VLOOKUP(S$4,'[1]4. Billing Determinants'!$B$19:$R$41,6,0)/'[1]4. Billing Determinants'!$G$41*$D42,IF($E42="Distribution Rev.",VLOOKUP(S$4,'[1]4. Billing Determinants'!$B$19:$R$41,8,0)/'[1]4. Billing Determinants'!$I$41*$D42, VLOOKUP(S$4,'[1]4. Billing Determinants'!$B$19:$R$41,3,0)/'[1]4. Billing Determinants'!$D$41*$D42))))),0)</f>
        <v>0</v>
      </c>
      <c r="T42" s="205">
        <f>IFERROR(IF(T$4="",0,IF($E42="kWh",VLOOKUP(T$4,'[1]4. Billing Determinants'!$B$19:$R$41,4,0)/'[1]4. Billing Determinants'!$E$41*$D42,IF($E42="kW",VLOOKUP(T$4,'[1]4. Billing Determinants'!$B$19:$R$41,5,0)/'[1]4. Billing Determinants'!$F$41*$D42,IF($E42="Non-RPP kWh",VLOOKUP(T$4,'[1]4. Billing Determinants'!$B$19:$R$41,6,0)/'[1]4. Billing Determinants'!$G$41*$D42,IF($E42="Distribution Rev.",VLOOKUP(T$4,'[1]4. Billing Determinants'!$B$19:$R$41,8,0)/'[1]4. Billing Determinants'!$I$41*$D42, VLOOKUP(T$4,'[1]4. Billing Determinants'!$B$19:$R$41,3,0)/'[1]4. Billing Determinants'!$D$41*$D42))))),0)</f>
        <v>0</v>
      </c>
      <c r="U42" s="205">
        <f>IFERROR(IF(U$4="",0,IF($E42="kWh",VLOOKUP(U$4,'[1]4. Billing Determinants'!$B$19:$R$41,4,0)/'[1]4. Billing Determinants'!$E$41*$D42,IF($E42="kW",VLOOKUP(U$4,'[1]4. Billing Determinants'!$B$19:$R$41,5,0)/'[1]4. Billing Determinants'!$F$41*$D42,IF($E42="Non-RPP kWh",VLOOKUP(U$4,'[1]4. Billing Determinants'!$B$19:$R$41,6,0)/'[1]4. Billing Determinants'!$G$41*$D42,IF($E42="Distribution Rev.",VLOOKUP(U$4,'[1]4. Billing Determinants'!$B$19:$R$41,8,0)/'[1]4. Billing Determinants'!$I$41*$D42, VLOOKUP(U$4,'[1]4. Billing Determinants'!$B$19:$R$41,3,0)/'[1]4. Billing Determinants'!$D$41*$D42))))),0)</f>
        <v>0</v>
      </c>
      <c r="V42" s="205">
        <f>IFERROR(IF(V$4="",0,IF($E42="kWh",VLOOKUP(V$4,'[1]4. Billing Determinants'!$B$19:$R$41,4,0)/'[1]4. Billing Determinants'!$E$41*$D42,IF($E42="kW",VLOOKUP(V$4,'[1]4. Billing Determinants'!$B$19:$R$41,5,0)/'[1]4. Billing Determinants'!$F$41*$D42,IF($E42="Non-RPP kWh",VLOOKUP(V$4,'[1]4. Billing Determinants'!$B$19:$R$41,6,0)/'[1]4. Billing Determinants'!$G$41*$D42,IF($E42="Distribution Rev.",VLOOKUP(V$4,'[1]4. Billing Determinants'!$B$19:$R$41,8,0)/'[1]4. Billing Determinants'!$I$41*$D42, VLOOKUP(V$4,'[1]4. Billing Determinants'!$B$19:$R$41,3,0)/'[1]4. Billing Determinants'!$D$41*$D42))))),0)</f>
        <v>0</v>
      </c>
      <c r="W42" s="205">
        <f>IFERROR(IF(W$4="",0,IF($E42="kWh",VLOOKUP(W$4,'[1]4. Billing Determinants'!$B$19:$R$41,4,0)/'[1]4. Billing Determinants'!$E$41*$D42,IF($E42="kW",VLOOKUP(W$4,'[1]4. Billing Determinants'!$B$19:$R$41,5,0)/'[1]4. Billing Determinants'!$F$41*$D42,IF($E42="Non-RPP kWh",VLOOKUP(W$4,'[1]4. Billing Determinants'!$B$19:$R$41,6,0)/'[1]4. Billing Determinants'!$G$41*$D42,IF($E42="Distribution Rev.",VLOOKUP(W$4,'[1]4. Billing Determinants'!$B$19:$R$41,8,0)/'[1]4. Billing Determinants'!$I$41*$D42, VLOOKUP(W$4,'[1]4. Billing Determinants'!$B$19:$R$41,3,0)/'[1]4. Billing Determinants'!$D$41*$D42))))),0)</f>
        <v>0</v>
      </c>
      <c r="X42" s="205">
        <f>IFERROR(IF(X$4="",0,IF($E42="kWh",VLOOKUP(X$4,'[1]4. Billing Determinants'!$B$19:$R$41,4,0)/'[1]4. Billing Determinants'!$E$41*$D42,IF($E42="kW",VLOOKUP(X$4,'[1]4. Billing Determinants'!$B$19:$R$41,5,0)/'[1]4. Billing Determinants'!$F$41*$D42,IF($E42="Non-RPP kWh",VLOOKUP(X$4,'[1]4. Billing Determinants'!$B$19:$R$41,6,0)/'[1]4. Billing Determinants'!$G$41*$D42,IF($E42="Distribution Rev.",VLOOKUP(X$4,'[1]4. Billing Determinants'!$B$19:$R$41,8,0)/'[1]4. Billing Determinants'!$I$41*$D42, VLOOKUP(X$4,'[1]4. Billing Determinants'!$B$19:$R$41,3,0)/'[1]4. Billing Determinants'!$D$41*$D42))))),0)</f>
        <v>0</v>
      </c>
      <c r="Y42" s="205">
        <f>IFERROR(IF(Y$4="",0,IF($E42="kWh",VLOOKUP(Y$4,'[1]4. Billing Determinants'!$B$19:$R$41,4,0)/'[1]4. Billing Determinants'!$E$41*$D42,IF($E42="kW",VLOOKUP(Y$4,'[1]4. Billing Determinants'!$B$19:$R$41,5,0)/'[1]4. Billing Determinants'!$F$41*$D42,IF($E42="Non-RPP kWh",VLOOKUP(Y$4,'[1]4. Billing Determinants'!$B$19:$R$41,6,0)/'[1]4. Billing Determinants'!$G$41*$D42,IF($E42="Distribution Rev.",VLOOKUP(Y$4,'[1]4. Billing Determinants'!$B$19:$R$41,8,0)/'[1]4. Billing Determinants'!$I$41*$D42, VLOOKUP(Y$4,'[1]4. Billing Determinants'!$B$19:$R$41,3,0)/'[1]4. Billing Determinants'!$D$41*$D42))))),0)</f>
        <v>0</v>
      </c>
    </row>
    <row r="43" spans="1:25" x14ac:dyDescent="0.25">
      <c r="B43" s="223">
        <f>IF('[1]2b. Continuity Schedule'!C69="","",'[1]2b. Continuity Schedule'!C69)</f>
        <v>0</v>
      </c>
      <c r="C43" s="215">
        <v>1508</v>
      </c>
      <c r="D43" s="205"/>
      <c r="E43" s="206" t="s">
        <v>285</v>
      </c>
      <c r="F43" s="205">
        <f>IFERROR(IF(F$4="",0,IF($E43="kWh",VLOOKUP(F$4,'[1]4. Billing Determinants'!$B$19:$R$41,4,0)/'[1]4. Billing Determinants'!$E$41*$D43,IF($E43="kW",VLOOKUP(F$4,'[1]4. Billing Determinants'!$B$19:$R$41,5,0)/'[1]4. Billing Determinants'!$F$41*$D43,IF($E43="Non-RPP kWh",VLOOKUP(F$4,'[1]4. Billing Determinants'!$B$19:$R$41,6,0)/'[1]4. Billing Determinants'!$G$41*$D43,IF($E43="Distribution Rev.",VLOOKUP(F$4,'[1]4. Billing Determinants'!$B$19:$R$41,8,0)/'[1]4. Billing Determinants'!$I$41*$D43, VLOOKUP(F$4,'[1]4. Billing Determinants'!$B$19:$R$41,3,0)/'[1]4. Billing Determinants'!$D$41*$D43))))),0)</f>
        <v>0</v>
      </c>
      <c r="G43" s="205">
        <f>IFERROR(IF(G$4="",0,IF($E43="kWh",VLOOKUP(G$4,'[1]4. Billing Determinants'!$B$19:$R$41,4,0)/'[1]4. Billing Determinants'!$E$41*$D43,IF($E43="kW",VLOOKUP(G$4,'[1]4. Billing Determinants'!$B$19:$R$41,5,0)/'[1]4. Billing Determinants'!$F$41*$D43,IF($E43="Non-RPP kWh",VLOOKUP(G$4,'[1]4. Billing Determinants'!$B$19:$R$41,6,0)/'[1]4. Billing Determinants'!$G$41*$D43,IF($E43="Distribution Rev.",VLOOKUP(G$4,'[1]4. Billing Determinants'!$B$19:$R$41,8,0)/'[1]4. Billing Determinants'!$I$41*$D43, VLOOKUP(G$4,'[1]4. Billing Determinants'!$B$19:$R$41,3,0)/'[1]4. Billing Determinants'!$D$41*$D43))))),0)</f>
        <v>0</v>
      </c>
      <c r="H43" s="205">
        <f>IFERROR(IF(H$4="",0,IF($E43="kWh",VLOOKUP(H$4,'[1]4. Billing Determinants'!$B$19:$R$41,4,0)/'[1]4. Billing Determinants'!$E$41*$D43,IF($E43="kW",VLOOKUP(H$4,'[1]4. Billing Determinants'!$B$19:$R$41,5,0)/'[1]4. Billing Determinants'!$F$41*$D43,IF($E43="Non-RPP kWh",VLOOKUP(H$4,'[1]4. Billing Determinants'!$B$19:$R$41,6,0)/'[1]4. Billing Determinants'!$G$41*$D43,IF($E43="Distribution Rev.",VLOOKUP(H$4,'[1]4. Billing Determinants'!$B$19:$R$41,8,0)/'[1]4. Billing Determinants'!$I$41*$D43, VLOOKUP(H$4,'[1]4. Billing Determinants'!$B$19:$R$41,3,0)/'[1]4. Billing Determinants'!$D$41*$D43))))),0)</f>
        <v>0</v>
      </c>
      <c r="I43" s="205">
        <f>IFERROR(IF(I$4="",0,IF($E43="kWh",VLOOKUP(I$4,'[1]4. Billing Determinants'!$B$19:$R$41,4,0)/'[1]4. Billing Determinants'!$E$41*$D43,IF($E43="kW",VLOOKUP(I$4,'[1]4. Billing Determinants'!$B$19:$R$41,5,0)/'[1]4. Billing Determinants'!$F$41*$D43,IF($E43="Non-RPP kWh",VLOOKUP(I$4,'[1]4. Billing Determinants'!$B$19:$R$41,6,0)/'[1]4. Billing Determinants'!$G$41*$D43,IF($E43="Distribution Rev.",VLOOKUP(I$4,'[1]4. Billing Determinants'!$B$19:$R$41,8,0)/'[1]4. Billing Determinants'!$I$41*$D43, VLOOKUP(I$4,'[1]4. Billing Determinants'!$B$19:$R$41,3,0)/'[1]4. Billing Determinants'!$D$41*$D43))))),0)</f>
        <v>0</v>
      </c>
      <c r="J43" s="205">
        <f>IFERROR(IF(J$4="",0,IF($E43="kWh",VLOOKUP(J$4,'[1]4. Billing Determinants'!$B$19:$R$41,4,0)/'[1]4. Billing Determinants'!$E$41*$D43,IF($E43="kW",VLOOKUP(J$4,'[1]4. Billing Determinants'!$B$19:$R$41,5,0)/'[1]4. Billing Determinants'!$F$41*$D43,IF($E43="Non-RPP kWh",VLOOKUP(J$4,'[1]4. Billing Determinants'!$B$19:$R$41,6,0)/'[1]4. Billing Determinants'!$G$41*$D43,IF($E43="Distribution Rev.",VLOOKUP(J$4,'[1]4. Billing Determinants'!$B$19:$R$41,8,0)/'[1]4. Billing Determinants'!$I$41*$D43, VLOOKUP(J$4,'[1]4. Billing Determinants'!$B$19:$R$41,3,0)/'[1]4. Billing Determinants'!$D$41*$D43))))),0)</f>
        <v>0</v>
      </c>
      <c r="K43" s="205">
        <f>IFERROR(IF(K$4="",0,IF($E43="kWh",VLOOKUP(K$4,'[1]4. Billing Determinants'!$B$19:$R$41,4,0)/'[1]4. Billing Determinants'!$E$41*$D43,IF($E43="kW",VLOOKUP(K$4,'[1]4. Billing Determinants'!$B$19:$R$41,5,0)/'[1]4. Billing Determinants'!$F$41*$D43,IF($E43="Non-RPP kWh",VLOOKUP(K$4,'[1]4. Billing Determinants'!$B$19:$R$41,6,0)/'[1]4. Billing Determinants'!$G$41*$D43,IF($E43="Distribution Rev.",VLOOKUP(K$4,'[1]4. Billing Determinants'!$B$19:$R$41,8,0)/'[1]4. Billing Determinants'!$I$41*$D43, VLOOKUP(K$4,'[1]4. Billing Determinants'!$B$19:$R$41,3,0)/'[1]4. Billing Determinants'!$D$41*$D43))))),0)</f>
        <v>0</v>
      </c>
      <c r="L43" s="205">
        <f>IFERROR(IF(L$4="",0,IF($E43="kWh",VLOOKUP(L$4,'[1]4. Billing Determinants'!$B$19:$R$41,4,0)/'[1]4. Billing Determinants'!$E$41*$D43,IF($E43="kW",VLOOKUP(L$4,'[1]4. Billing Determinants'!$B$19:$R$41,5,0)/'[1]4. Billing Determinants'!$F$41*$D43,IF($E43="Non-RPP kWh",VLOOKUP(L$4,'[1]4. Billing Determinants'!$B$19:$R$41,6,0)/'[1]4. Billing Determinants'!$G$41*$D43,IF($E43="Distribution Rev.",VLOOKUP(L$4,'[1]4. Billing Determinants'!$B$19:$R$41,8,0)/'[1]4. Billing Determinants'!$I$41*$D43, VLOOKUP(L$4,'[1]4. Billing Determinants'!$B$19:$R$41,3,0)/'[1]4. Billing Determinants'!$D$41*$D43))))),0)</f>
        <v>0</v>
      </c>
      <c r="M43" s="205">
        <f>IFERROR(IF(M$4="",0,IF($E43="kWh",VLOOKUP(M$4,'[1]4. Billing Determinants'!$B$19:$R$41,4,0)/'[1]4. Billing Determinants'!$E$41*$D43,IF($E43="kW",VLOOKUP(M$4,'[1]4. Billing Determinants'!$B$19:$R$41,5,0)/'[1]4. Billing Determinants'!$F$41*$D43,IF($E43="Non-RPP kWh",VLOOKUP(M$4,'[1]4. Billing Determinants'!$B$19:$R$41,6,0)/'[1]4. Billing Determinants'!$G$41*$D43,IF($E43="Distribution Rev.",VLOOKUP(M$4,'[1]4. Billing Determinants'!$B$19:$R$41,8,0)/'[1]4. Billing Determinants'!$I$41*$D43, VLOOKUP(M$4,'[1]4. Billing Determinants'!$B$19:$R$41,3,0)/'[1]4. Billing Determinants'!$D$41*$D43))))),0)</f>
        <v>0</v>
      </c>
      <c r="N43" s="205">
        <f>IFERROR(IF(N$4="",0,IF($E43="kWh",VLOOKUP(N$4,'[1]4. Billing Determinants'!$B$19:$R$41,4,0)/'[1]4. Billing Determinants'!$E$41*$D43,IF($E43="kW",VLOOKUP(N$4,'[1]4. Billing Determinants'!$B$19:$R$41,5,0)/'[1]4. Billing Determinants'!$F$41*$D43,IF($E43="Non-RPP kWh",VLOOKUP(N$4,'[1]4. Billing Determinants'!$B$19:$R$41,6,0)/'[1]4. Billing Determinants'!$G$41*$D43,IF($E43="Distribution Rev.",VLOOKUP(N$4,'[1]4. Billing Determinants'!$B$19:$R$41,8,0)/'[1]4. Billing Determinants'!$I$41*$D43, VLOOKUP(N$4,'[1]4. Billing Determinants'!$B$19:$R$41,3,0)/'[1]4. Billing Determinants'!$D$41*$D43))))),0)</f>
        <v>0</v>
      </c>
      <c r="O43" s="205">
        <f>IFERROR(IF(O$4="",0,IF($E43="kWh",VLOOKUP(O$4,'[1]4. Billing Determinants'!$B$19:$R$41,4,0)/'[1]4. Billing Determinants'!$E$41*$D43,IF($E43="kW",VLOOKUP(O$4,'[1]4. Billing Determinants'!$B$19:$R$41,5,0)/'[1]4. Billing Determinants'!$F$41*$D43,IF($E43="Non-RPP kWh",VLOOKUP(O$4,'[1]4. Billing Determinants'!$B$19:$R$41,6,0)/'[1]4. Billing Determinants'!$G$41*$D43,IF($E43="Distribution Rev.",VLOOKUP(O$4,'[1]4. Billing Determinants'!$B$19:$R$41,8,0)/'[1]4. Billing Determinants'!$I$41*$D43, VLOOKUP(O$4,'[1]4. Billing Determinants'!$B$19:$R$41,3,0)/'[1]4. Billing Determinants'!$D$41*$D43))))),0)</f>
        <v>0</v>
      </c>
      <c r="P43" s="205">
        <f>IFERROR(IF(P$4="",0,IF($E43="kWh",VLOOKUP(P$4,'[1]4. Billing Determinants'!$B$19:$R$41,4,0)/'[1]4. Billing Determinants'!$E$41*$D43,IF($E43="kW",VLOOKUP(P$4,'[1]4. Billing Determinants'!$B$19:$R$41,5,0)/'[1]4. Billing Determinants'!$F$41*$D43,IF($E43="Non-RPP kWh",VLOOKUP(P$4,'[1]4. Billing Determinants'!$B$19:$R$41,6,0)/'[1]4. Billing Determinants'!$G$41*$D43,IF($E43="Distribution Rev.",VLOOKUP(P$4,'[1]4. Billing Determinants'!$B$19:$R$41,8,0)/'[1]4. Billing Determinants'!$I$41*$D43, VLOOKUP(P$4,'[1]4. Billing Determinants'!$B$19:$R$41,3,0)/'[1]4. Billing Determinants'!$D$41*$D43))))),0)</f>
        <v>0</v>
      </c>
      <c r="Q43" s="205">
        <f>IFERROR(IF(Q$4="",0,IF($E43="kWh",VLOOKUP(Q$4,'[1]4. Billing Determinants'!$B$19:$R$41,4,0)/'[1]4. Billing Determinants'!$E$41*$D43,IF($E43="kW",VLOOKUP(Q$4,'[1]4. Billing Determinants'!$B$19:$R$41,5,0)/'[1]4. Billing Determinants'!$F$41*$D43,IF($E43="Non-RPP kWh",VLOOKUP(Q$4,'[1]4. Billing Determinants'!$B$19:$R$41,6,0)/'[1]4. Billing Determinants'!$G$41*$D43,IF($E43="Distribution Rev.",VLOOKUP(Q$4,'[1]4. Billing Determinants'!$B$19:$R$41,8,0)/'[1]4. Billing Determinants'!$I$41*$D43, VLOOKUP(Q$4,'[1]4. Billing Determinants'!$B$19:$R$41,3,0)/'[1]4. Billing Determinants'!$D$41*$D43))))),0)</f>
        <v>0</v>
      </c>
      <c r="R43" s="205">
        <f>IFERROR(IF(R$4="",0,IF($E43="kWh",VLOOKUP(R$4,'[1]4. Billing Determinants'!$B$19:$R$41,4,0)/'[1]4. Billing Determinants'!$E$41*$D43,IF($E43="kW",VLOOKUP(R$4,'[1]4. Billing Determinants'!$B$19:$R$41,5,0)/'[1]4. Billing Determinants'!$F$41*$D43,IF($E43="Non-RPP kWh",VLOOKUP(R$4,'[1]4. Billing Determinants'!$B$19:$R$41,6,0)/'[1]4. Billing Determinants'!$G$41*$D43,IF($E43="Distribution Rev.",VLOOKUP(R$4,'[1]4. Billing Determinants'!$B$19:$R$41,8,0)/'[1]4. Billing Determinants'!$I$41*$D43, VLOOKUP(R$4,'[1]4. Billing Determinants'!$B$19:$R$41,3,0)/'[1]4. Billing Determinants'!$D$41*$D43))))),0)</f>
        <v>0</v>
      </c>
      <c r="S43" s="205">
        <f>IFERROR(IF(S$4="",0,IF($E43="kWh",VLOOKUP(S$4,'[1]4. Billing Determinants'!$B$19:$R$41,4,0)/'[1]4. Billing Determinants'!$E$41*$D43,IF($E43="kW",VLOOKUP(S$4,'[1]4. Billing Determinants'!$B$19:$R$41,5,0)/'[1]4. Billing Determinants'!$F$41*$D43,IF($E43="Non-RPP kWh",VLOOKUP(S$4,'[1]4. Billing Determinants'!$B$19:$R$41,6,0)/'[1]4. Billing Determinants'!$G$41*$D43,IF($E43="Distribution Rev.",VLOOKUP(S$4,'[1]4. Billing Determinants'!$B$19:$R$41,8,0)/'[1]4. Billing Determinants'!$I$41*$D43, VLOOKUP(S$4,'[1]4. Billing Determinants'!$B$19:$R$41,3,0)/'[1]4. Billing Determinants'!$D$41*$D43))))),0)</f>
        <v>0</v>
      </c>
      <c r="T43" s="205">
        <f>IFERROR(IF(T$4="",0,IF($E43="kWh",VLOOKUP(T$4,'[1]4. Billing Determinants'!$B$19:$R$41,4,0)/'[1]4. Billing Determinants'!$E$41*$D43,IF($E43="kW",VLOOKUP(T$4,'[1]4. Billing Determinants'!$B$19:$R$41,5,0)/'[1]4. Billing Determinants'!$F$41*$D43,IF($E43="Non-RPP kWh",VLOOKUP(T$4,'[1]4. Billing Determinants'!$B$19:$R$41,6,0)/'[1]4. Billing Determinants'!$G$41*$D43,IF($E43="Distribution Rev.",VLOOKUP(T$4,'[1]4. Billing Determinants'!$B$19:$R$41,8,0)/'[1]4. Billing Determinants'!$I$41*$D43, VLOOKUP(T$4,'[1]4. Billing Determinants'!$B$19:$R$41,3,0)/'[1]4. Billing Determinants'!$D$41*$D43))))),0)</f>
        <v>0</v>
      </c>
      <c r="U43" s="205">
        <f>IFERROR(IF(U$4="",0,IF($E43="kWh",VLOOKUP(U$4,'[1]4. Billing Determinants'!$B$19:$R$41,4,0)/'[1]4. Billing Determinants'!$E$41*$D43,IF($E43="kW",VLOOKUP(U$4,'[1]4. Billing Determinants'!$B$19:$R$41,5,0)/'[1]4. Billing Determinants'!$F$41*$D43,IF($E43="Non-RPP kWh",VLOOKUP(U$4,'[1]4. Billing Determinants'!$B$19:$R$41,6,0)/'[1]4. Billing Determinants'!$G$41*$D43,IF($E43="Distribution Rev.",VLOOKUP(U$4,'[1]4. Billing Determinants'!$B$19:$R$41,8,0)/'[1]4. Billing Determinants'!$I$41*$D43, VLOOKUP(U$4,'[1]4. Billing Determinants'!$B$19:$R$41,3,0)/'[1]4. Billing Determinants'!$D$41*$D43))))),0)</f>
        <v>0</v>
      </c>
      <c r="V43" s="205">
        <f>IFERROR(IF(V$4="",0,IF($E43="kWh",VLOOKUP(V$4,'[1]4. Billing Determinants'!$B$19:$R$41,4,0)/'[1]4. Billing Determinants'!$E$41*$D43,IF($E43="kW",VLOOKUP(V$4,'[1]4. Billing Determinants'!$B$19:$R$41,5,0)/'[1]4. Billing Determinants'!$F$41*$D43,IF($E43="Non-RPP kWh",VLOOKUP(V$4,'[1]4. Billing Determinants'!$B$19:$R$41,6,0)/'[1]4. Billing Determinants'!$G$41*$D43,IF($E43="Distribution Rev.",VLOOKUP(V$4,'[1]4. Billing Determinants'!$B$19:$R$41,8,0)/'[1]4. Billing Determinants'!$I$41*$D43, VLOOKUP(V$4,'[1]4. Billing Determinants'!$B$19:$R$41,3,0)/'[1]4. Billing Determinants'!$D$41*$D43))))),0)</f>
        <v>0</v>
      </c>
      <c r="W43" s="205">
        <f>IFERROR(IF(W$4="",0,IF($E43="kWh",VLOOKUP(W$4,'[1]4. Billing Determinants'!$B$19:$R$41,4,0)/'[1]4. Billing Determinants'!$E$41*$D43,IF($E43="kW",VLOOKUP(W$4,'[1]4. Billing Determinants'!$B$19:$R$41,5,0)/'[1]4. Billing Determinants'!$F$41*$D43,IF($E43="Non-RPP kWh",VLOOKUP(W$4,'[1]4. Billing Determinants'!$B$19:$R$41,6,0)/'[1]4. Billing Determinants'!$G$41*$D43,IF($E43="Distribution Rev.",VLOOKUP(W$4,'[1]4. Billing Determinants'!$B$19:$R$41,8,0)/'[1]4. Billing Determinants'!$I$41*$D43, VLOOKUP(W$4,'[1]4. Billing Determinants'!$B$19:$R$41,3,0)/'[1]4. Billing Determinants'!$D$41*$D43))))),0)</f>
        <v>0</v>
      </c>
      <c r="X43" s="205">
        <f>IFERROR(IF(X$4="",0,IF($E43="kWh",VLOOKUP(X$4,'[1]4. Billing Determinants'!$B$19:$R$41,4,0)/'[1]4. Billing Determinants'!$E$41*$D43,IF($E43="kW",VLOOKUP(X$4,'[1]4. Billing Determinants'!$B$19:$R$41,5,0)/'[1]4. Billing Determinants'!$F$41*$D43,IF($E43="Non-RPP kWh",VLOOKUP(X$4,'[1]4. Billing Determinants'!$B$19:$R$41,6,0)/'[1]4. Billing Determinants'!$G$41*$D43,IF($E43="Distribution Rev.",VLOOKUP(X$4,'[1]4. Billing Determinants'!$B$19:$R$41,8,0)/'[1]4. Billing Determinants'!$I$41*$D43, VLOOKUP(X$4,'[1]4. Billing Determinants'!$B$19:$R$41,3,0)/'[1]4. Billing Determinants'!$D$41*$D43))))),0)</f>
        <v>0</v>
      </c>
      <c r="Y43" s="205">
        <f>IFERROR(IF(Y$4="",0,IF($E43="kWh",VLOOKUP(Y$4,'[1]4. Billing Determinants'!$B$19:$R$41,4,0)/'[1]4. Billing Determinants'!$E$41*$D43,IF($E43="kW",VLOOKUP(Y$4,'[1]4. Billing Determinants'!$B$19:$R$41,5,0)/'[1]4. Billing Determinants'!$F$41*$D43,IF($E43="Non-RPP kWh",VLOOKUP(Y$4,'[1]4. Billing Determinants'!$B$19:$R$41,6,0)/'[1]4. Billing Determinants'!$G$41*$D43,IF($E43="Distribution Rev.",VLOOKUP(Y$4,'[1]4. Billing Determinants'!$B$19:$R$41,8,0)/'[1]4. Billing Determinants'!$I$41*$D43, VLOOKUP(Y$4,'[1]4. Billing Determinants'!$B$19:$R$41,3,0)/'[1]4. Billing Determinants'!$D$41*$D43))))),0)</f>
        <v>0</v>
      </c>
    </row>
    <row r="44" spans="1:25" x14ac:dyDescent="0.25">
      <c r="B44" s="223">
        <f>IF('[1]2b. Continuity Schedule'!C70="","",'[1]2b. Continuity Schedule'!C70)</f>
        <v>0</v>
      </c>
      <c r="C44" s="215">
        <v>1508</v>
      </c>
      <c r="D44" s="205"/>
      <c r="E44" s="206" t="s">
        <v>285</v>
      </c>
      <c r="F44" s="205">
        <f>IFERROR(IF(F$4="",0,IF($E44="kWh",VLOOKUP(F$4,'[1]4. Billing Determinants'!$B$19:$R$41,4,0)/'[1]4. Billing Determinants'!$E$41*$D44,IF($E44="kW",VLOOKUP(F$4,'[1]4. Billing Determinants'!$B$19:$R$41,5,0)/'[1]4. Billing Determinants'!$F$41*$D44,IF($E44="Non-RPP kWh",VLOOKUP(F$4,'[1]4. Billing Determinants'!$B$19:$R$41,6,0)/'[1]4. Billing Determinants'!$G$41*$D44,IF($E44="Distribution Rev.",VLOOKUP(F$4,'[1]4. Billing Determinants'!$B$19:$R$41,8,0)/'[1]4. Billing Determinants'!$I$41*$D44, VLOOKUP(F$4,'[1]4. Billing Determinants'!$B$19:$R$41,3,0)/'[1]4. Billing Determinants'!$D$41*$D44))))),0)</f>
        <v>0</v>
      </c>
      <c r="G44" s="205">
        <f>IFERROR(IF(G$4="",0,IF($E44="kWh",VLOOKUP(G$4,'[1]4. Billing Determinants'!$B$19:$R$41,4,0)/'[1]4. Billing Determinants'!$E$41*$D44,IF($E44="kW",VLOOKUP(G$4,'[1]4. Billing Determinants'!$B$19:$R$41,5,0)/'[1]4. Billing Determinants'!$F$41*$D44,IF($E44="Non-RPP kWh",VLOOKUP(G$4,'[1]4. Billing Determinants'!$B$19:$R$41,6,0)/'[1]4. Billing Determinants'!$G$41*$D44,IF($E44="Distribution Rev.",VLOOKUP(G$4,'[1]4. Billing Determinants'!$B$19:$R$41,8,0)/'[1]4. Billing Determinants'!$I$41*$D44, VLOOKUP(G$4,'[1]4. Billing Determinants'!$B$19:$R$41,3,0)/'[1]4. Billing Determinants'!$D$41*$D44))))),0)</f>
        <v>0</v>
      </c>
      <c r="H44" s="205">
        <f>IFERROR(IF(H$4="",0,IF($E44="kWh",VLOOKUP(H$4,'[1]4. Billing Determinants'!$B$19:$R$41,4,0)/'[1]4. Billing Determinants'!$E$41*$D44,IF($E44="kW",VLOOKUP(H$4,'[1]4. Billing Determinants'!$B$19:$R$41,5,0)/'[1]4. Billing Determinants'!$F$41*$D44,IF($E44="Non-RPP kWh",VLOOKUP(H$4,'[1]4. Billing Determinants'!$B$19:$R$41,6,0)/'[1]4. Billing Determinants'!$G$41*$D44,IF($E44="Distribution Rev.",VLOOKUP(H$4,'[1]4. Billing Determinants'!$B$19:$R$41,8,0)/'[1]4. Billing Determinants'!$I$41*$D44, VLOOKUP(H$4,'[1]4. Billing Determinants'!$B$19:$R$41,3,0)/'[1]4. Billing Determinants'!$D$41*$D44))))),0)</f>
        <v>0</v>
      </c>
      <c r="I44" s="205">
        <f>IFERROR(IF(I$4="",0,IF($E44="kWh",VLOOKUP(I$4,'[1]4. Billing Determinants'!$B$19:$R$41,4,0)/'[1]4. Billing Determinants'!$E$41*$D44,IF($E44="kW",VLOOKUP(I$4,'[1]4. Billing Determinants'!$B$19:$R$41,5,0)/'[1]4. Billing Determinants'!$F$41*$D44,IF($E44="Non-RPP kWh",VLOOKUP(I$4,'[1]4. Billing Determinants'!$B$19:$R$41,6,0)/'[1]4. Billing Determinants'!$G$41*$D44,IF($E44="Distribution Rev.",VLOOKUP(I$4,'[1]4. Billing Determinants'!$B$19:$R$41,8,0)/'[1]4. Billing Determinants'!$I$41*$D44, VLOOKUP(I$4,'[1]4. Billing Determinants'!$B$19:$R$41,3,0)/'[1]4. Billing Determinants'!$D$41*$D44))))),0)</f>
        <v>0</v>
      </c>
      <c r="J44" s="205">
        <f>IFERROR(IF(J$4="",0,IF($E44="kWh",VLOOKUP(J$4,'[1]4. Billing Determinants'!$B$19:$R$41,4,0)/'[1]4. Billing Determinants'!$E$41*$D44,IF($E44="kW",VLOOKUP(J$4,'[1]4. Billing Determinants'!$B$19:$R$41,5,0)/'[1]4. Billing Determinants'!$F$41*$D44,IF($E44="Non-RPP kWh",VLOOKUP(J$4,'[1]4. Billing Determinants'!$B$19:$R$41,6,0)/'[1]4. Billing Determinants'!$G$41*$D44,IF($E44="Distribution Rev.",VLOOKUP(J$4,'[1]4. Billing Determinants'!$B$19:$R$41,8,0)/'[1]4. Billing Determinants'!$I$41*$D44, VLOOKUP(J$4,'[1]4. Billing Determinants'!$B$19:$R$41,3,0)/'[1]4. Billing Determinants'!$D$41*$D44))))),0)</f>
        <v>0</v>
      </c>
      <c r="K44" s="205">
        <f>IFERROR(IF(K$4="",0,IF($E44="kWh",VLOOKUP(K$4,'[1]4. Billing Determinants'!$B$19:$R$41,4,0)/'[1]4. Billing Determinants'!$E$41*$D44,IF($E44="kW",VLOOKUP(K$4,'[1]4. Billing Determinants'!$B$19:$R$41,5,0)/'[1]4. Billing Determinants'!$F$41*$D44,IF($E44="Non-RPP kWh",VLOOKUP(K$4,'[1]4. Billing Determinants'!$B$19:$R$41,6,0)/'[1]4. Billing Determinants'!$G$41*$D44,IF($E44="Distribution Rev.",VLOOKUP(K$4,'[1]4. Billing Determinants'!$B$19:$R$41,8,0)/'[1]4. Billing Determinants'!$I$41*$D44, VLOOKUP(K$4,'[1]4. Billing Determinants'!$B$19:$R$41,3,0)/'[1]4. Billing Determinants'!$D$41*$D44))))),0)</f>
        <v>0</v>
      </c>
      <c r="L44" s="205">
        <f>IFERROR(IF(L$4="",0,IF($E44="kWh",VLOOKUP(L$4,'[1]4. Billing Determinants'!$B$19:$R$41,4,0)/'[1]4. Billing Determinants'!$E$41*$D44,IF($E44="kW",VLOOKUP(L$4,'[1]4. Billing Determinants'!$B$19:$R$41,5,0)/'[1]4. Billing Determinants'!$F$41*$D44,IF($E44="Non-RPP kWh",VLOOKUP(L$4,'[1]4. Billing Determinants'!$B$19:$R$41,6,0)/'[1]4. Billing Determinants'!$G$41*$D44,IF($E44="Distribution Rev.",VLOOKUP(L$4,'[1]4. Billing Determinants'!$B$19:$R$41,8,0)/'[1]4. Billing Determinants'!$I$41*$D44, VLOOKUP(L$4,'[1]4. Billing Determinants'!$B$19:$R$41,3,0)/'[1]4. Billing Determinants'!$D$41*$D44))))),0)</f>
        <v>0</v>
      </c>
      <c r="M44" s="205">
        <f>IFERROR(IF(M$4="",0,IF($E44="kWh",VLOOKUP(M$4,'[1]4. Billing Determinants'!$B$19:$R$41,4,0)/'[1]4. Billing Determinants'!$E$41*$D44,IF($E44="kW",VLOOKUP(M$4,'[1]4. Billing Determinants'!$B$19:$R$41,5,0)/'[1]4. Billing Determinants'!$F$41*$D44,IF($E44="Non-RPP kWh",VLOOKUP(M$4,'[1]4. Billing Determinants'!$B$19:$R$41,6,0)/'[1]4. Billing Determinants'!$G$41*$D44,IF($E44="Distribution Rev.",VLOOKUP(M$4,'[1]4. Billing Determinants'!$B$19:$R$41,8,0)/'[1]4. Billing Determinants'!$I$41*$D44, VLOOKUP(M$4,'[1]4. Billing Determinants'!$B$19:$R$41,3,0)/'[1]4. Billing Determinants'!$D$41*$D44))))),0)</f>
        <v>0</v>
      </c>
      <c r="N44" s="205">
        <f>IFERROR(IF(N$4="",0,IF($E44="kWh",VLOOKUP(N$4,'[1]4. Billing Determinants'!$B$19:$R$41,4,0)/'[1]4. Billing Determinants'!$E$41*$D44,IF($E44="kW",VLOOKUP(N$4,'[1]4. Billing Determinants'!$B$19:$R$41,5,0)/'[1]4. Billing Determinants'!$F$41*$D44,IF($E44="Non-RPP kWh",VLOOKUP(N$4,'[1]4. Billing Determinants'!$B$19:$R$41,6,0)/'[1]4. Billing Determinants'!$G$41*$D44,IF($E44="Distribution Rev.",VLOOKUP(N$4,'[1]4. Billing Determinants'!$B$19:$R$41,8,0)/'[1]4. Billing Determinants'!$I$41*$D44, VLOOKUP(N$4,'[1]4. Billing Determinants'!$B$19:$R$41,3,0)/'[1]4. Billing Determinants'!$D$41*$D44))))),0)</f>
        <v>0</v>
      </c>
      <c r="O44" s="205">
        <f>IFERROR(IF(O$4="",0,IF($E44="kWh",VLOOKUP(O$4,'[1]4. Billing Determinants'!$B$19:$R$41,4,0)/'[1]4. Billing Determinants'!$E$41*$D44,IF($E44="kW",VLOOKUP(O$4,'[1]4. Billing Determinants'!$B$19:$R$41,5,0)/'[1]4. Billing Determinants'!$F$41*$D44,IF($E44="Non-RPP kWh",VLOOKUP(O$4,'[1]4. Billing Determinants'!$B$19:$R$41,6,0)/'[1]4. Billing Determinants'!$G$41*$D44,IF($E44="Distribution Rev.",VLOOKUP(O$4,'[1]4. Billing Determinants'!$B$19:$R$41,8,0)/'[1]4. Billing Determinants'!$I$41*$D44, VLOOKUP(O$4,'[1]4. Billing Determinants'!$B$19:$R$41,3,0)/'[1]4. Billing Determinants'!$D$41*$D44))))),0)</f>
        <v>0</v>
      </c>
      <c r="P44" s="205">
        <f>IFERROR(IF(P$4="",0,IF($E44="kWh",VLOOKUP(P$4,'[1]4. Billing Determinants'!$B$19:$R$41,4,0)/'[1]4. Billing Determinants'!$E$41*$D44,IF($E44="kW",VLOOKUP(P$4,'[1]4. Billing Determinants'!$B$19:$R$41,5,0)/'[1]4. Billing Determinants'!$F$41*$D44,IF($E44="Non-RPP kWh",VLOOKUP(P$4,'[1]4. Billing Determinants'!$B$19:$R$41,6,0)/'[1]4. Billing Determinants'!$G$41*$D44,IF($E44="Distribution Rev.",VLOOKUP(P$4,'[1]4. Billing Determinants'!$B$19:$R$41,8,0)/'[1]4. Billing Determinants'!$I$41*$D44, VLOOKUP(P$4,'[1]4. Billing Determinants'!$B$19:$R$41,3,0)/'[1]4. Billing Determinants'!$D$41*$D44))))),0)</f>
        <v>0</v>
      </c>
      <c r="Q44" s="205">
        <f>IFERROR(IF(Q$4="",0,IF($E44="kWh",VLOOKUP(Q$4,'[1]4. Billing Determinants'!$B$19:$R$41,4,0)/'[1]4. Billing Determinants'!$E$41*$D44,IF($E44="kW",VLOOKUP(Q$4,'[1]4. Billing Determinants'!$B$19:$R$41,5,0)/'[1]4. Billing Determinants'!$F$41*$D44,IF($E44="Non-RPP kWh",VLOOKUP(Q$4,'[1]4. Billing Determinants'!$B$19:$R$41,6,0)/'[1]4. Billing Determinants'!$G$41*$D44,IF($E44="Distribution Rev.",VLOOKUP(Q$4,'[1]4. Billing Determinants'!$B$19:$R$41,8,0)/'[1]4. Billing Determinants'!$I$41*$D44, VLOOKUP(Q$4,'[1]4. Billing Determinants'!$B$19:$R$41,3,0)/'[1]4. Billing Determinants'!$D$41*$D44))))),0)</f>
        <v>0</v>
      </c>
      <c r="R44" s="205">
        <f>IFERROR(IF(R$4="",0,IF($E44="kWh",VLOOKUP(R$4,'[1]4. Billing Determinants'!$B$19:$R$41,4,0)/'[1]4. Billing Determinants'!$E$41*$D44,IF($E44="kW",VLOOKUP(R$4,'[1]4. Billing Determinants'!$B$19:$R$41,5,0)/'[1]4. Billing Determinants'!$F$41*$D44,IF($E44="Non-RPP kWh",VLOOKUP(R$4,'[1]4. Billing Determinants'!$B$19:$R$41,6,0)/'[1]4. Billing Determinants'!$G$41*$D44,IF($E44="Distribution Rev.",VLOOKUP(R$4,'[1]4. Billing Determinants'!$B$19:$R$41,8,0)/'[1]4. Billing Determinants'!$I$41*$D44, VLOOKUP(R$4,'[1]4. Billing Determinants'!$B$19:$R$41,3,0)/'[1]4. Billing Determinants'!$D$41*$D44))))),0)</f>
        <v>0</v>
      </c>
      <c r="S44" s="205">
        <f>IFERROR(IF(S$4="",0,IF($E44="kWh",VLOOKUP(S$4,'[1]4. Billing Determinants'!$B$19:$R$41,4,0)/'[1]4. Billing Determinants'!$E$41*$D44,IF($E44="kW",VLOOKUP(S$4,'[1]4. Billing Determinants'!$B$19:$R$41,5,0)/'[1]4. Billing Determinants'!$F$41*$D44,IF($E44="Non-RPP kWh",VLOOKUP(S$4,'[1]4. Billing Determinants'!$B$19:$R$41,6,0)/'[1]4. Billing Determinants'!$G$41*$D44,IF($E44="Distribution Rev.",VLOOKUP(S$4,'[1]4. Billing Determinants'!$B$19:$R$41,8,0)/'[1]4. Billing Determinants'!$I$41*$D44, VLOOKUP(S$4,'[1]4. Billing Determinants'!$B$19:$R$41,3,0)/'[1]4. Billing Determinants'!$D$41*$D44))))),0)</f>
        <v>0</v>
      </c>
      <c r="T44" s="205">
        <f>IFERROR(IF(T$4="",0,IF($E44="kWh",VLOOKUP(T$4,'[1]4. Billing Determinants'!$B$19:$R$41,4,0)/'[1]4. Billing Determinants'!$E$41*$D44,IF($E44="kW",VLOOKUP(T$4,'[1]4. Billing Determinants'!$B$19:$R$41,5,0)/'[1]4. Billing Determinants'!$F$41*$D44,IF($E44="Non-RPP kWh",VLOOKUP(T$4,'[1]4. Billing Determinants'!$B$19:$R$41,6,0)/'[1]4. Billing Determinants'!$G$41*$D44,IF($E44="Distribution Rev.",VLOOKUP(T$4,'[1]4. Billing Determinants'!$B$19:$R$41,8,0)/'[1]4. Billing Determinants'!$I$41*$D44, VLOOKUP(T$4,'[1]4. Billing Determinants'!$B$19:$R$41,3,0)/'[1]4. Billing Determinants'!$D$41*$D44))))),0)</f>
        <v>0</v>
      </c>
      <c r="U44" s="205">
        <f>IFERROR(IF(U$4="",0,IF($E44="kWh",VLOOKUP(U$4,'[1]4. Billing Determinants'!$B$19:$R$41,4,0)/'[1]4. Billing Determinants'!$E$41*$D44,IF($E44="kW",VLOOKUP(U$4,'[1]4. Billing Determinants'!$B$19:$R$41,5,0)/'[1]4. Billing Determinants'!$F$41*$D44,IF($E44="Non-RPP kWh",VLOOKUP(U$4,'[1]4. Billing Determinants'!$B$19:$R$41,6,0)/'[1]4. Billing Determinants'!$G$41*$D44,IF($E44="Distribution Rev.",VLOOKUP(U$4,'[1]4. Billing Determinants'!$B$19:$R$41,8,0)/'[1]4. Billing Determinants'!$I$41*$D44, VLOOKUP(U$4,'[1]4. Billing Determinants'!$B$19:$R$41,3,0)/'[1]4. Billing Determinants'!$D$41*$D44))))),0)</f>
        <v>0</v>
      </c>
      <c r="V44" s="205">
        <f>IFERROR(IF(V$4="",0,IF($E44="kWh",VLOOKUP(V$4,'[1]4. Billing Determinants'!$B$19:$R$41,4,0)/'[1]4. Billing Determinants'!$E$41*$D44,IF($E44="kW",VLOOKUP(V$4,'[1]4. Billing Determinants'!$B$19:$R$41,5,0)/'[1]4. Billing Determinants'!$F$41*$D44,IF($E44="Non-RPP kWh",VLOOKUP(V$4,'[1]4. Billing Determinants'!$B$19:$R$41,6,0)/'[1]4. Billing Determinants'!$G$41*$D44,IF($E44="Distribution Rev.",VLOOKUP(V$4,'[1]4. Billing Determinants'!$B$19:$R$41,8,0)/'[1]4. Billing Determinants'!$I$41*$D44, VLOOKUP(V$4,'[1]4. Billing Determinants'!$B$19:$R$41,3,0)/'[1]4. Billing Determinants'!$D$41*$D44))))),0)</f>
        <v>0</v>
      </c>
      <c r="W44" s="205">
        <f>IFERROR(IF(W$4="",0,IF($E44="kWh",VLOOKUP(W$4,'[1]4. Billing Determinants'!$B$19:$R$41,4,0)/'[1]4. Billing Determinants'!$E$41*$D44,IF($E44="kW",VLOOKUP(W$4,'[1]4. Billing Determinants'!$B$19:$R$41,5,0)/'[1]4. Billing Determinants'!$F$41*$D44,IF($E44="Non-RPP kWh",VLOOKUP(W$4,'[1]4. Billing Determinants'!$B$19:$R$41,6,0)/'[1]4. Billing Determinants'!$G$41*$D44,IF($E44="Distribution Rev.",VLOOKUP(W$4,'[1]4. Billing Determinants'!$B$19:$R$41,8,0)/'[1]4. Billing Determinants'!$I$41*$D44, VLOOKUP(W$4,'[1]4. Billing Determinants'!$B$19:$R$41,3,0)/'[1]4. Billing Determinants'!$D$41*$D44))))),0)</f>
        <v>0</v>
      </c>
      <c r="X44" s="205">
        <f>IFERROR(IF(X$4="",0,IF($E44="kWh",VLOOKUP(X$4,'[1]4. Billing Determinants'!$B$19:$R$41,4,0)/'[1]4. Billing Determinants'!$E$41*$D44,IF($E44="kW",VLOOKUP(X$4,'[1]4. Billing Determinants'!$B$19:$R$41,5,0)/'[1]4. Billing Determinants'!$F$41*$D44,IF($E44="Non-RPP kWh",VLOOKUP(X$4,'[1]4. Billing Determinants'!$B$19:$R$41,6,0)/'[1]4. Billing Determinants'!$G$41*$D44,IF($E44="Distribution Rev.",VLOOKUP(X$4,'[1]4. Billing Determinants'!$B$19:$R$41,8,0)/'[1]4. Billing Determinants'!$I$41*$D44, VLOOKUP(X$4,'[1]4. Billing Determinants'!$B$19:$R$41,3,0)/'[1]4. Billing Determinants'!$D$41*$D44))))),0)</f>
        <v>0</v>
      </c>
      <c r="Y44" s="205">
        <f>IFERROR(IF(Y$4="",0,IF($E44="kWh",VLOOKUP(Y$4,'[1]4. Billing Determinants'!$B$19:$R$41,4,0)/'[1]4. Billing Determinants'!$E$41*$D44,IF($E44="kW",VLOOKUP(Y$4,'[1]4. Billing Determinants'!$B$19:$R$41,5,0)/'[1]4. Billing Determinants'!$F$41*$D44,IF($E44="Non-RPP kWh",VLOOKUP(Y$4,'[1]4. Billing Determinants'!$B$19:$R$41,6,0)/'[1]4. Billing Determinants'!$G$41*$D44,IF($E44="Distribution Rev.",VLOOKUP(Y$4,'[1]4. Billing Determinants'!$B$19:$R$41,8,0)/'[1]4. Billing Determinants'!$I$41*$D44, VLOOKUP(Y$4,'[1]4. Billing Determinants'!$B$19:$R$41,3,0)/'[1]4. Billing Determinants'!$D$41*$D44))))),0)</f>
        <v>0</v>
      </c>
    </row>
    <row r="45" spans="1:25" x14ac:dyDescent="0.25">
      <c r="A45" s="145">
        <v>22</v>
      </c>
      <c r="B45" s="224" t="s">
        <v>613</v>
      </c>
      <c r="C45" s="215">
        <v>1518</v>
      </c>
      <c r="D45" s="205"/>
      <c r="E45" s="206" t="s">
        <v>285</v>
      </c>
      <c r="F45" s="205">
        <f>IFERROR(IF(F$4="",0,IF($E45="kWh",VLOOKUP(F$4,'[1]4. Billing Determinants'!$B$19:$R$41,4,0)/'[1]4. Billing Determinants'!$E$41*$D45,IF($E45="kW",VLOOKUP(F$4,'[1]4. Billing Determinants'!$B$19:$R$41,5,0)/'[1]4. Billing Determinants'!$F$41*$D45,IF($E45="Non-RPP kWh",VLOOKUP(F$4,'[1]4. Billing Determinants'!$B$19:$R$41,6,0)/'[1]4. Billing Determinants'!$G$41*$D45,IF($E45="Distribution Rev.",VLOOKUP(F$4,'[1]4. Billing Determinants'!$B$19:$R$41,8,0)/'[1]4. Billing Determinants'!$I$41*$D45, VLOOKUP(F$4,'[1]4. Billing Determinants'!$B$19:$R$41,3,0)/'[1]4. Billing Determinants'!$D$41*$D45))))),0)</f>
        <v>0</v>
      </c>
      <c r="G45" s="205">
        <f>IFERROR(IF(G$4="",0,IF($E45="kWh",VLOOKUP(G$4,'[1]4. Billing Determinants'!$B$19:$R$41,4,0)/'[1]4. Billing Determinants'!$E$41*$D45,IF($E45="kW",VLOOKUP(G$4,'[1]4. Billing Determinants'!$B$19:$R$41,5,0)/'[1]4. Billing Determinants'!$F$41*$D45,IF($E45="Non-RPP kWh",VLOOKUP(G$4,'[1]4. Billing Determinants'!$B$19:$R$41,6,0)/'[1]4. Billing Determinants'!$G$41*$D45,IF($E45="Distribution Rev.",VLOOKUP(G$4,'[1]4. Billing Determinants'!$B$19:$R$41,8,0)/'[1]4. Billing Determinants'!$I$41*$D45, VLOOKUP(G$4,'[1]4. Billing Determinants'!$B$19:$R$41,3,0)/'[1]4. Billing Determinants'!$D$41*$D45))))),0)</f>
        <v>0</v>
      </c>
      <c r="H45" s="205">
        <f>IFERROR(IF(H$4="",0,IF($E45="kWh",VLOOKUP(H$4,'[1]4. Billing Determinants'!$B$19:$R$41,4,0)/'[1]4. Billing Determinants'!$E$41*$D45,IF($E45="kW",VLOOKUP(H$4,'[1]4. Billing Determinants'!$B$19:$R$41,5,0)/'[1]4. Billing Determinants'!$F$41*$D45,IF($E45="Non-RPP kWh",VLOOKUP(H$4,'[1]4. Billing Determinants'!$B$19:$R$41,6,0)/'[1]4. Billing Determinants'!$G$41*$D45,IF($E45="Distribution Rev.",VLOOKUP(H$4,'[1]4. Billing Determinants'!$B$19:$R$41,8,0)/'[1]4. Billing Determinants'!$I$41*$D45, VLOOKUP(H$4,'[1]4. Billing Determinants'!$B$19:$R$41,3,0)/'[1]4. Billing Determinants'!$D$41*$D45))))),0)</f>
        <v>0</v>
      </c>
      <c r="I45" s="205">
        <f>IFERROR(IF(I$4="",0,IF($E45="kWh",VLOOKUP(I$4,'[1]4. Billing Determinants'!$B$19:$R$41,4,0)/'[1]4. Billing Determinants'!$E$41*$D45,IF($E45="kW",VLOOKUP(I$4,'[1]4. Billing Determinants'!$B$19:$R$41,5,0)/'[1]4. Billing Determinants'!$F$41*$D45,IF($E45="Non-RPP kWh",VLOOKUP(I$4,'[1]4. Billing Determinants'!$B$19:$R$41,6,0)/'[1]4. Billing Determinants'!$G$41*$D45,IF($E45="Distribution Rev.",VLOOKUP(I$4,'[1]4. Billing Determinants'!$B$19:$R$41,8,0)/'[1]4. Billing Determinants'!$I$41*$D45, VLOOKUP(I$4,'[1]4. Billing Determinants'!$B$19:$R$41,3,0)/'[1]4. Billing Determinants'!$D$41*$D45))))),0)</f>
        <v>0</v>
      </c>
      <c r="J45" s="205">
        <f>IFERROR(IF(J$4="",0,IF($E45="kWh",VLOOKUP(J$4,'[1]4. Billing Determinants'!$B$19:$R$41,4,0)/'[1]4. Billing Determinants'!$E$41*$D45,IF($E45="kW",VLOOKUP(J$4,'[1]4. Billing Determinants'!$B$19:$R$41,5,0)/'[1]4. Billing Determinants'!$F$41*$D45,IF($E45="Non-RPP kWh",VLOOKUP(J$4,'[1]4. Billing Determinants'!$B$19:$R$41,6,0)/'[1]4. Billing Determinants'!$G$41*$D45,IF($E45="Distribution Rev.",VLOOKUP(J$4,'[1]4. Billing Determinants'!$B$19:$R$41,8,0)/'[1]4. Billing Determinants'!$I$41*$D45, VLOOKUP(J$4,'[1]4. Billing Determinants'!$B$19:$R$41,3,0)/'[1]4. Billing Determinants'!$D$41*$D45))))),0)</f>
        <v>0</v>
      </c>
      <c r="K45" s="205">
        <f>IFERROR(IF(K$4="",0,IF($E45="kWh",VLOOKUP(K$4,'[1]4. Billing Determinants'!$B$19:$R$41,4,0)/'[1]4. Billing Determinants'!$E$41*$D45,IF($E45="kW",VLOOKUP(K$4,'[1]4. Billing Determinants'!$B$19:$R$41,5,0)/'[1]4. Billing Determinants'!$F$41*$D45,IF($E45="Non-RPP kWh",VLOOKUP(K$4,'[1]4. Billing Determinants'!$B$19:$R$41,6,0)/'[1]4. Billing Determinants'!$G$41*$D45,IF($E45="Distribution Rev.",VLOOKUP(K$4,'[1]4. Billing Determinants'!$B$19:$R$41,8,0)/'[1]4. Billing Determinants'!$I$41*$D45, VLOOKUP(K$4,'[1]4. Billing Determinants'!$B$19:$R$41,3,0)/'[1]4. Billing Determinants'!$D$41*$D45))))),0)</f>
        <v>0</v>
      </c>
      <c r="L45" s="205">
        <f>IFERROR(IF(L$4="",0,IF($E45="kWh",VLOOKUP(L$4,'[1]4. Billing Determinants'!$B$19:$R$41,4,0)/'[1]4. Billing Determinants'!$E$41*$D45,IF($E45="kW",VLOOKUP(L$4,'[1]4. Billing Determinants'!$B$19:$R$41,5,0)/'[1]4. Billing Determinants'!$F$41*$D45,IF($E45="Non-RPP kWh",VLOOKUP(L$4,'[1]4. Billing Determinants'!$B$19:$R$41,6,0)/'[1]4. Billing Determinants'!$G$41*$D45,IF($E45="Distribution Rev.",VLOOKUP(L$4,'[1]4. Billing Determinants'!$B$19:$R$41,8,0)/'[1]4. Billing Determinants'!$I$41*$D45, VLOOKUP(L$4,'[1]4. Billing Determinants'!$B$19:$R$41,3,0)/'[1]4. Billing Determinants'!$D$41*$D45))))),0)</f>
        <v>0</v>
      </c>
      <c r="M45" s="205">
        <f>IFERROR(IF(M$4="",0,IF($E45="kWh",VLOOKUP(M$4,'[1]4. Billing Determinants'!$B$19:$R$41,4,0)/'[1]4. Billing Determinants'!$E$41*$D45,IF($E45="kW",VLOOKUP(M$4,'[1]4. Billing Determinants'!$B$19:$R$41,5,0)/'[1]4. Billing Determinants'!$F$41*$D45,IF($E45="Non-RPP kWh",VLOOKUP(M$4,'[1]4. Billing Determinants'!$B$19:$R$41,6,0)/'[1]4. Billing Determinants'!$G$41*$D45,IF($E45="Distribution Rev.",VLOOKUP(M$4,'[1]4. Billing Determinants'!$B$19:$R$41,8,0)/'[1]4. Billing Determinants'!$I$41*$D45, VLOOKUP(M$4,'[1]4. Billing Determinants'!$B$19:$R$41,3,0)/'[1]4. Billing Determinants'!$D$41*$D45))))),0)</f>
        <v>0</v>
      </c>
      <c r="N45" s="205">
        <f>IFERROR(IF(N$4="",0,IF($E45="kWh",VLOOKUP(N$4,'[1]4. Billing Determinants'!$B$19:$R$41,4,0)/'[1]4. Billing Determinants'!$E$41*$D45,IF($E45="kW",VLOOKUP(N$4,'[1]4. Billing Determinants'!$B$19:$R$41,5,0)/'[1]4. Billing Determinants'!$F$41*$D45,IF($E45="Non-RPP kWh",VLOOKUP(N$4,'[1]4. Billing Determinants'!$B$19:$R$41,6,0)/'[1]4. Billing Determinants'!$G$41*$D45,IF($E45="Distribution Rev.",VLOOKUP(N$4,'[1]4. Billing Determinants'!$B$19:$R$41,8,0)/'[1]4. Billing Determinants'!$I$41*$D45, VLOOKUP(N$4,'[1]4. Billing Determinants'!$B$19:$R$41,3,0)/'[1]4. Billing Determinants'!$D$41*$D45))))),0)</f>
        <v>0</v>
      </c>
      <c r="O45" s="205">
        <f>IFERROR(IF(O$4="",0,IF($E45="kWh",VLOOKUP(O$4,'[1]4. Billing Determinants'!$B$19:$R$41,4,0)/'[1]4. Billing Determinants'!$E$41*$D45,IF($E45="kW",VLOOKUP(O$4,'[1]4. Billing Determinants'!$B$19:$R$41,5,0)/'[1]4. Billing Determinants'!$F$41*$D45,IF($E45="Non-RPP kWh",VLOOKUP(O$4,'[1]4. Billing Determinants'!$B$19:$R$41,6,0)/'[1]4. Billing Determinants'!$G$41*$D45,IF($E45="Distribution Rev.",VLOOKUP(O$4,'[1]4. Billing Determinants'!$B$19:$R$41,8,0)/'[1]4. Billing Determinants'!$I$41*$D45, VLOOKUP(O$4,'[1]4. Billing Determinants'!$B$19:$R$41,3,0)/'[1]4. Billing Determinants'!$D$41*$D45))))),0)</f>
        <v>0</v>
      </c>
      <c r="P45" s="205">
        <f>IFERROR(IF(P$4="",0,IF($E45="kWh",VLOOKUP(P$4,'[1]4. Billing Determinants'!$B$19:$R$41,4,0)/'[1]4. Billing Determinants'!$E$41*$D45,IF($E45="kW",VLOOKUP(P$4,'[1]4. Billing Determinants'!$B$19:$R$41,5,0)/'[1]4. Billing Determinants'!$F$41*$D45,IF($E45="Non-RPP kWh",VLOOKUP(P$4,'[1]4. Billing Determinants'!$B$19:$R$41,6,0)/'[1]4. Billing Determinants'!$G$41*$D45,IF($E45="Distribution Rev.",VLOOKUP(P$4,'[1]4. Billing Determinants'!$B$19:$R$41,8,0)/'[1]4. Billing Determinants'!$I$41*$D45, VLOOKUP(P$4,'[1]4. Billing Determinants'!$B$19:$R$41,3,0)/'[1]4. Billing Determinants'!$D$41*$D45))))),0)</f>
        <v>0</v>
      </c>
      <c r="Q45" s="205">
        <f>IFERROR(IF(Q$4="",0,IF($E45="kWh",VLOOKUP(Q$4,'[1]4. Billing Determinants'!$B$19:$R$41,4,0)/'[1]4. Billing Determinants'!$E$41*$D45,IF($E45="kW",VLOOKUP(Q$4,'[1]4. Billing Determinants'!$B$19:$R$41,5,0)/'[1]4. Billing Determinants'!$F$41*$D45,IF($E45="Non-RPP kWh",VLOOKUP(Q$4,'[1]4. Billing Determinants'!$B$19:$R$41,6,0)/'[1]4. Billing Determinants'!$G$41*$D45,IF($E45="Distribution Rev.",VLOOKUP(Q$4,'[1]4. Billing Determinants'!$B$19:$R$41,8,0)/'[1]4. Billing Determinants'!$I$41*$D45, VLOOKUP(Q$4,'[1]4. Billing Determinants'!$B$19:$R$41,3,0)/'[1]4. Billing Determinants'!$D$41*$D45))))),0)</f>
        <v>0</v>
      </c>
      <c r="R45" s="205">
        <f>IFERROR(IF(R$4="",0,IF($E45="kWh",VLOOKUP(R$4,'[1]4. Billing Determinants'!$B$19:$R$41,4,0)/'[1]4. Billing Determinants'!$E$41*$D45,IF($E45="kW",VLOOKUP(R$4,'[1]4. Billing Determinants'!$B$19:$R$41,5,0)/'[1]4. Billing Determinants'!$F$41*$D45,IF($E45="Non-RPP kWh",VLOOKUP(R$4,'[1]4. Billing Determinants'!$B$19:$R$41,6,0)/'[1]4. Billing Determinants'!$G$41*$D45,IF($E45="Distribution Rev.",VLOOKUP(R$4,'[1]4. Billing Determinants'!$B$19:$R$41,8,0)/'[1]4. Billing Determinants'!$I$41*$D45, VLOOKUP(R$4,'[1]4. Billing Determinants'!$B$19:$R$41,3,0)/'[1]4. Billing Determinants'!$D$41*$D45))))),0)</f>
        <v>0</v>
      </c>
      <c r="S45" s="205">
        <f>IFERROR(IF(S$4="",0,IF($E45="kWh",VLOOKUP(S$4,'[1]4. Billing Determinants'!$B$19:$R$41,4,0)/'[1]4. Billing Determinants'!$E$41*$D45,IF($E45="kW",VLOOKUP(S$4,'[1]4. Billing Determinants'!$B$19:$R$41,5,0)/'[1]4. Billing Determinants'!$F$41*$D45,IF($E45="Non-RPP kWh",VLOOKUP(S$4,'[1]4. Billing Determinants'!$B$19:$R$41,6,0)/'[1]4. Billing Determinants'!$G$41*$D45,IF($E45="Distribution Rev.",VLOOKUP(S$4,'[1]4. Billing Determinants'!$B$19:$R$41,8,0)/'[1]4. Billing Determinants'!$I$41*$D45, VLOOKUP(S$4,'[1]4. Billing Determinants'!$B$19:$R$41,3,0)/'[1]4. Billing Determinants'!$D$41*$D45))))),0)</f>
        <v>0</v>
      </c>
      <c r="T45" s="205">
        <f>IFERROR(IF(T$4="",0,IF($E45="kWh",VLOOKUP(T$4,'[1]4. Billing Determinants'!$B$19:$R$41,4,0)/'[1]4. Billing Determinants'!$E$41*$D45,IF($E45="kW",VLOOKUP(T$4,'[1]4. Billing Determinants'!$B$19:$R$41,5,0)/'[1]4. Billing Determinants'!$F$41*$D45,IF($E45="Non-RPP kWh",VLOOKUP(T$4,'[1]4. Billing Determinants'!$B$19:$R$41,6,0)/'[1]4. Billing Determinants'!$G$41*$D45,IF($E45="Distribution Rev.",VLOOKUP(T$4,'[1]4. Billing Determinants'!$B$19:$R$41,8,0)/'[1]4. Billing Determinants'!$I$41*$D45, VLOOKUP(T$4,'[1]4. Billing Determinants'!$B$19:$R$41,3,0)/'[1]4. Billing Determinants'!$D$41*$D45))))),0)</f>
        <v>0</v>
      </c>
      <c r="U45" s="205">
        <f>IFERROR(IF(U$4="",0,IF($E45="kWh",VLOOKUP(U$4,'[1]4. Billing Determinants'!$B$19:$R$41,4,0)/'[1]4. Billing Determinants'!$E$41*$D45,IF($E45="kW",VLOOKUP(U$4,'[1]4. Billing Determinants'!$B$19:$R$41,5,0)/'[1]4. Billing Determinants'!$F$41*$D45,IF($E45="Non-RPP kWh",VLOOKUP(U$4,'[1]4. Billing Determinants'!$B$19:$R$41,6,0)/'[1]4. Billing Determinants'!$G$41*$D45,IF($E45="Distribution Rev.",VLOOKUP(U$4,'[1]4. Billing Determinants'!$B$19:$R$41,8,0)/'[1]4. Billing Determinants'!$I$41*$D45, VLOOKUP(U$4,'[1]4. Billing Determinants'!$B$19:$R$41,3,0)/'[1]4. Billing Determinants'!$D$41*$D45))))),0)</f>
        <v>0</v>
      </c>
      <c r="V45" s="205">
        <f>IFERROR(IF(V$4="",0,IF($E45="kWh",VLOOKUP(V$4,'[1]4. Billing Determinants'!$B$19:$R$41,4,0)/'[1]4. Billing Determinants'!$E$41*$D45,IF($E45="kW",VLOOKUP(V$4,'[1]4. Billing Determinants'!$B$19:$R$41,5,0)/'[1]4. Billing Determinants'!$F$41*$D45,IF($E45="Non-RPP kWh",VLOOKUP(V$4,'[1]4. Billing Determinants'!$B$19:$R$41,6,0)/'[1]4. Billing Determinants'!$G$41*$D45,IF($E45="Distribution Rev.",VLOOKUP(V$4,'[1]4. Billing Determinants'!$B$19:$R$41,8,0)/'[1]4. Billing Determinants'!$I$41*$D45, VLOOKUP(V$4,'[1]4. Billing Determinants'!$B$19:$R$41,3,0)/'[1]4. Billing Determinants'!$D$41*$D45))))),0)</f>
        <v>0</v>
      </c>
      <c r="W45" s="205">
        <f>IFERROR(IF(W$4="",0,IF($E45="kWh",VLOOKUP(W$4,'[1]4. Billing Determinants'!$B$19:$R$41,4,0)/'[1]4. Billing Determinants'!$E$41*$D45,IF($E45="kW",VLOOKUP(W$4,'[1]4. Billing Determinants'!$B$19:$R$41,5,0)/'[1]4. Billing Determinants'!$F$41*$D45,IF($E45="Non-RPP kWh",VLOOKUP(W$4,'[1]4. Billing Determinants'!$B$19:$R$41,6,0)/'[1]4. Billing Determinants'!$G$41*$D45,IF($E45="Distribution Rev.",VLOOKUP(W$4,'[1]4. Billing Determinants'!$B$19:$R$41,8,0)/'[1]4. Billing Determinants'!$I$41*$D45, VLOOKUP(W$4,'[1]4. Billing Determinants'!$B$19:$R$41,3,0)/'[1]4. Billing Determinants'!$D$41*$D45))))),0)</f>
        <v>0</v>
      </c>
      <c r="X45" s="205">
        <f>IFERROR(IF(X$4="",0,IF($E45="kWh",VLOOKUP(X$4,'[1]4. Billing Determinants'!$B$19:$R$41,4,0)/'[1]4. Billing Determinants'!$E$41*$D45,IF($E45="kW",VLOOKUP(X$4,'[1]4. Billing Determinants'!$B$19:$R$41,5,0)/'[1]4. Billing Determinants'!$F$41*$D45,IF($E45="Non-RPP kWh",VLOOKUP(X$4,'[1]4. Billing Determinants'!$B$19:$R$41,6,0)/'[1]4. Billing Determinants'!$G$41*$D45,IF($E45="Distribution Rev.",VLOOKUP(X$4,'[1]4. Billing Determinants'!$B$19:$R$41,8,0)/'[1]4. Billing Determinants'!$I$41*$D45, VLOOKUP(X$4,'[1]4. Billing Determinants'!$B$19:$R$41,3,0)/'[1]4. Billing Determinants'!$D$41*$D45))))),0)</f>
        <v>0</v>
      </c>
      <c r="Y45" s="205">
        <f>IFERROR(IF(Y$4="",0,IF($E45="kWh",VLOOKUP(Y$4,'[1]4. Billing Determinants'!$B$19:$R$41,4,0)/'[1]4. Billing Determinants'!$E$41*$D45,IF($E45="kW",VLOOKUP(Y$4,'[1]4. Billing Determinants'!$B$19:$R$41,5,0)/'[1]4. Billing Determinants'!$F$41*$D45,IF($E45="Non-RPP kWh",VLOOKUP(Y$4,'[1]4. Billing Determinants'!$B$19:$R$41,6,0)/'[1]4. Billing Determinants'!$G$41*$D45,IF($E45="Distribution Rev.",VLOOKUP(Y$4,'[1]4. Billing Determinants'!$B$19:$R$41,8,0)/'[1]4. Billing Determinants'!$I$41*$D45, VLOOKUP(Y$4,'[1]4. Billing Determinants'!$B$19:$R$41,3,0)/'[1]4. Billing Determinants'!$D$41*$D45))))),0)</f>
        <v>0</v>
      </c>
    </row>
    <row r="46" spans="1:25" ht="14.25" customHeight="1" x14ac:dyDescent="0.25">
      <c r="A46" s="145">
        <v>23</v>
      </c>
      <c r="B46" s="224" t="s">
        <v>187</v>
      </c>
      <c r="C46" s="215">
        <v>1522</v>
      </c>
      <c r="D46" s="205"/>
      <c r="E46" s="206" t="s">
        <v>285</v>
      </c>
      <c r="F46" s="205">
        <f>IFERROR(IF(F$4="",0,IF($E46="kWh",VLOOKUP(F$4,'[1]4. Billing Determinants'!$B$19:$R$41,4,0)/'[1]4. Billing Determinants'!$E$41*$D46,IF($E46="kW",VLOOKUP(F$4,'[1]4. Billing Determinants'!$B$19:$R$41,5,0)/'[1]4. Billing Determinants'!$F$41*$D46,IF($E46="Non-RPP kWh",VLOOKUP(F$4,'[1]4. Billing Determinants'!$B$19:$R$41,6,0)/'[1]4. Billing Determinants'!$G$41*$D46,IF($E46="Distribution Rev.",VLOOKUP(F$4,'[1]4. Billing Determinants'!$B$19:$R$41,8,0)/'[1]4. Billing Determinants'!$I$41*$D46, VLOOKUP(F$4,'[1]4. Billing Determinants'!$B$19:$R$41,3,0)/'[1]4. Billing Determinants'!$D$41*$D46))))),0)</f>
        <v>0</v>
      </c>
      <c r="G46" s="205">
        <f>IFERROR(IF(G$4="",0,IF($E46="kWh",VLOOKUP(G$4,'[1]4. Billing Determinants'!$B$19:$R$41,4,0)/'[1]4. Billing Determinants'!$E$41*$D46,IF($E46="kW",VLOOKUP(G$4,'[1]4. Billing Determinants'!$B$19:$R$41,5,0)/'[1]4. Billing Determinants'!$F$41*$D46,IF($E46="Non-RPP kWh",VLOOKUP(G$4,'[1]4. Billing Determinants'!$B$19:$R$41,6,0)/'[1]4. Billing Determinants'!$G$41*$D46,IF($E46="Distribution Rev.",VLOOKUP(G$4,'[1]4. Billing Determinants'!$B$19:$R$41,8,0)/'[1]4. Billing Determinants'!$I$41*$D46, VLOOKUP(G$4,'[1]4. Billing Determinants'!$B$19:$R$41,3,0)/'[1]4. Billing Determinants'!$D$41*$D46))))),0)</f>
        <v>0</v>
      </c>
      <c r="H46" s="205">
        <f>IFERROR(IF(H$4="",0,IF($E46="kWh",VLOOKUP(H$4,'[1]4. Billing Determinants'!$B$19:$R$41,4,0)/'[1]4. Billing Determinants'!$E$41*$D46,IF($E46="kW",VLOOKUP(H$4,'[1]4. Billing Determinants'!$B$19:$R$41,5,0)/'[1]4. Billing Determinants'!$F$41*$D46,IF($E46="Non-RPP kWh",VLOOKUP(H$4,'[1]4. Billing Determinants'!$B$19:$R$41,6,0)/'[1]4. Billing Determinants'!$G$41*$D46,IF($E46="Distribution Rev.",VLOOKUP(H$4,'[1]4. Billing Determinants'!$B$19:$R$41,8,0)/'[1]4. Billing Determinants'!$I$41*$D46, VLOOKUP(H$4,'[1]4. Billing Determinants'!$B$19:$R$41,3,0)/'[1]4. Billing Determinants'!$D$41*$D46))))),0)</f>
        <v>0</v>
      </c>
      <c r="I46" s="205">
        <f>IFERROR(IF(I$4="",0,IF($E46="kWh",VLOOKUP(I$4,'[1]4. Billing Determinants'!$B$19:$R$41,4,0)/'[1]4. Billing Determinants'!$E$41*$D46,IF($E46="kW",VLOOKUP(I$4,'[1]4. Billing Determinants'!$B$19:$R$41,5,0)/'[1]4. Billing Determinants'!$F$41*$D46,IF($E46="Non-RPP kWh",VLOOKUP(I$4,'[1]4. Billing Determinants'!$B$19:$R$41,6,0)/'[1]4. Billing Determinants'!$G$41*$D46,IF($E46="Distribution Rev.",VLOOKUP(I$4,'[1]4. Billing Determinants'!$B$19:$R$41,8,0)/'[1]4. Billing Determinants'!$I$41*$D46, VLOOKUP(I$4,'[1]4. Billing Determinants'!$B$19:$R$41,3,0)/'[1]4. Billing Determinants'!$D$41*$D46))))),0)</f>
        <v>0</v>
      </c>
      <c r="J46" s="205">
        <f>IFERROR(IF(J$4="",0,IF($E46="kWh",VLOOKUP(J$4,'[1]4. Billing Determinants'!$B$19:$R$41,4,0)/'[1]4. Billing Determinants'!$E$41*$D46,IF($E46="kW",VLOOKUP(J$4,'[1]4. Billing Determinants'!$B$19:$R$41,5,0)/'[1]4. Billing Determinants'!$F$41*$D46,IF($E46="Non-RPP kWh",VLOOKUP(J$4,'[1]4. Billing Determinants'!$B$19:$R$41,6,0)/'[1]4. Billing Determinants'!$G$41*$D46,IF($E46="Distribution Rev.",VLOOKUP(J$4,'[1]4. Billing Determinants'!$B$19:$R$41,8,0)/'[1]4. Billing Determinants'!$I$41*$D46, VLOOKUP(J$4,'[1]4. Billing Determinants'!$B$19:$R$41,3,0)/'[1]4. Billing Determinants'!$D$41*$D46))))),0)</f>
        <v>0</v>
      </c>
      <c r="K46" s="205">
        <f>IFERROR(IF(K$4="",0,IF($E46="kWh",VLOOKUP(K$4,'[1]4. Billing Determinants'!$B$19:$R$41,4,0)/'[1]4. Billing Determinants'!$E$41*$D46,IF($E46="kW",VLOOKUP(K$4,'[1]4. Billing Determinants'!$B$19:$R$41,5,0)/'[1]4. Billing Determinants'!$F$41*$D46,IF($E46="Non-RPP kWh",VLOOKUP(K$4,'[1]4. Billing Determinants'!$B$19:$R$41,6,0)/'[1]4. Billing Determinants'!$G$41*$D46,IF($E46="Distribution Rev.",VLOOKUP(K$4,'[1]4. Billing Determinants'!$B$19:$R$41,8,0)/'[1]4. Billing Determinants'!$I$41*$D46, VLOOKUP(K$4,'[1]4. Billing Determinants'!$B$19:$R$41,3,0)/'[1]4. Billing Determinants'!$D$41*$D46))))),0)</f>
        <v>0</v>
      </c>
      <c r="L46" s="205">
        <f>IFERROR(IF(L$4="",0,IF($E46="kWh",VLOOKUP(L$4,'[1]4. Billing Determinants'!$B$19:$R$41,4,0)/'[1]4. Billing Determinants'!$E$41*$D46,IF($E46="kW",VLOOKUP(L$4,'[1]4. Billing Determinants'!$B$19:$R$41,5,0)/'[1]4. Billing Determinants'!$F$41*$D46,IF($E46="Non-RPP kWh",VLOOKUP(L$4,'[1]4. Billing Determinants'!$B$19:$R$41,6,0)/'[1]4. Billing Determinants'!$G$41*$D46,IF($E46="Distribution Rev.",VLOOKUP(L$4,'[1]4. Billing Determinants'!$B$19:$R$41,8,0)/'[1]4. Billing Determinants'!$I$41*$D46, VLOOKUP(L$4,'[1]4. Billing Determinants'!$B$19:$R$41,3,0)/'[1]4. Billing Determinants'!$D$41*$D46))))),0)</f>
        <v>0</v>
      </c>
      <c r="M46" s="205">
        <f>IFERROR(IF(M$4="",0,IF($E46="kWh",VLOOKUP(M$4,'[1]4. Billing Determinants'!$B$19:$R$41,4,0)/'[1]4. Billing Determinants'!$E$41*$D46,IF($E46="kW",VLOOKUP(M$4,'[1]4. Billing Determinants'!$B$19:$R$41,5,0)/'[1]4. Billing Determinants'!$F$41*$D46,IF($E46="Non-RPP kWh",VLOOKUP(M$4,'[1]4. Billing Determinants'!$B$19:$R$41,6,0)/'[1]4. Billing Determinants'!$G$41*$D46,IF($E46="Distribution Rev.",VLOOKUP(M$4,'[1]4. Billing Determinants'!$B$19:$R$41,8,0)/'[1]4. Billing Determinants'!$I$41*$D46, VLOOKUP(M$4,'[1]4. Billing Determinants'!$B$19:$R$41,3,0)/'[1]4. Billing Determinants'!$D$41*$D46))))),0)</f>
        <v>0</v>
      </c>
      <c r="N46" s="205">
        <f>IFERROR(IF(N$4="",0,IF($E46="kWh",VLOOKUP(N$4,'[1]4. Billing Determinants'!$B$19:$R$41,4,0)/'[1]4. Billing Determinants'!$E$41*$D46,IF($E46="kW",VLOOKUP(N$4,'[1]4. Billing Determinants'!$B$19:$R$41,5,0)/'[1]4. Billing Determinants'!$F$41*$D46,IF($E46="Non-RPP kWh",VLOOKUP(N$4,'[1]4. Billing Determinants'!$B$19:$R$41,6,0)/'[1]4. Billing Determinants'!$G$41*$D46,IF($E46="Distribution Rev.",VLOOKUP(N$4,'[1]4. Billing Determinants'!$B$19:$R$41,8,0)/'[1]4. Billing Determinants'!$I$41*$D46, VLOOKUP(N$4,'[1]4. Billing Determinants'!$B$19:$R$41,3,0)/'[1]4. Billing Determinants'!$D$41*$D46))))),0)</f>
        <v>0</v>
      </c>
      <c r="O46" s="205">
        <f>IFERROR(IF(O$4="",0,IF($E46="kWh",VLOOKUP(O$4,'[1]4. Billing Determinants'!$B$19:$R$41,4,0)/'[1]4. Billing Determinants'!$E$41*$D46,IF($E46="kW",VLOOKUP(O$4,'[1]4. Billing Determinants'!$B$19:$R$41,5,0)/'[1]4. Billing Determinants'!$F$41*$D46,IF($E46="Non-RPP kWh",VLOOKUP(O$4,'[1]4. Billing Determinants'!$B$19:$R$41,6,0)/'[1]4. Billing Determinants'!$G$41*$D46,IF($E46="Distribution Rev.",VLOOKUP(O$4,'[1]4. Billing Determinants'!$B$19:$R$41,8,0)/'[1]4. Billing Determinants'!$I$41*$D46, VLOOKUP(O$4,'[1]4. Billing Determinants'!$B$19:$R$41,3,0)/'[1]4. Billing Determinants'!$D$41*$D46))))),0)</f>
        <v>0</v>
      </c>
      <c r="P46" s="205">
        <f>IFERROR(IF(P$4="",0,IF($E46="kWh",VLOOKUP(P$4,'[1]4. Billing Determinants'!$B$19:$R$41,4,0)/'[1]4. Billing Determinants'!$E$41*$D46,IF($E46="kW",VLOOKUP(P$4,'[1]4. Billing Determinants'!$B$19:$R$41,5,0)/'[1]4. Billing Determinants'!$F$41*$D46,IF($E46="Non-RPP kWh",VLOOKUP(P$4,'[1]4. Billing Determinants'!$B$19:$R$41,6,0)/'[1]4. Billing Determinants'!$G$41*$D46,IF($E46="Distribution Rev.",VLOOKUP(P$4,'[1]4. Billing Determinants'!$B$19:$R$41,8,0)/'[1]4. Billing Determinants'!$I$41*$D46, VLOOKUP(P$4,'[1]4. Billing Determinants'!$B$19:$R$41,3,0)/'[1]4. Billing Determinants'!$D$41*$D46))))),0)</f>
        <v>0</v>
      </c>
      <c r="Q46" s="205">
        <f>IFERROR(IF(Q$4="",0,IF($E46="kWh",VLOOKUP(Q$4,'[1]4. Billing Determinants'!$B$19:$R$41,4,0)/'[1]4. Billing Determinants'!$E$41*$D46,IF($E46="kW",VLOOKUP(Q$4,'[1]4. Billing Determinants'!$B$19:$R$41,5,0)/'[1]4. Billing Determinants'!$F$41*$D46,IF($E46="Non-RPP kWh",VLOOKUP(Q$4,'[1]4. Billing Determinants'!$B$19:$R$41,6,0)/'[1]4. Billing Determinants'!$G$41*$D46,IF($E46="Distribution Rev.",VLOOKUP(Q$4,'[1]4. Billing Determinants'!$B$19:$R$41,8,0)/'[1]4. Billing Determinants'!$I$41*$D46, VLOOKUP(Q$4,'[1]4. Billing Determinants'!$B$19:$R$41,3,0)/'[1]4. Billing Determinants'!$D$41*$D46))))),0)</f>
        <v>0</v>
      </c>
      <c r="R46" s="205">
        <f>IFERROR(IF(R$4="",0,IF($E46="kWh",VLOOKUP(R$4,'[1]4. Billing Determinants'!$B$19:$R$41,4,0)/'[1]4. Billing Determinants'!$E$41*$D46,IF($E46="kW",VLOOKUP(R$4,'[1]4. Billing Determinants'!$B$19:$R$41,5,0)/'[1]4. Billing Determinants'!$F$41*$D46,IF($E46="Non-RPP kWh",VLOOKUP(R$4,'[1]4. Billing Determinants'!$B$19:$R$41,6,0)/'[1]4. Billing Determinants'!$G$41*$D46,IF($E46="Distribution Rev.",VLOOKUP(R$4,'[1]4. Billing Determinants'!$B$19:$R$41,8,0)/'[1]4. Billing Determinants'!$I$41*$D46, VLOOKUP(R$4,'[1]4. Billing Determinants'!$B$19:$R$41,3,0)/'[1]4. Billing Determinants'!$D$41*$D46))))),0)</f>
        <v>0</v>
      </c>
      <c r="S46" s="205">
        <f>IFERROR(IF(S$4="",0,IF($E46="kWh",VLOOKUP(S$4,'[1]4. Billing Determinants'!$B$19:$R$41,4,0)/'[1]4. Billing Determinants'!$E$41*$D46,IF($E46="kW",VLOOKUP(S$4,'[1]4. Billing Determinants'!$B$19:$R$41,5,0)/'[1]4. Billing Determinants'!$F$41*$D46,IF($E46="Non-RPP kWh",VLOOKUP(S$4,'[1]4. Billing Determinants'!$B$19:$R$41,6,0)/'[1]4. Billing Determinants'!$G$41*$D46,IF($E46="Distribution Rev.",VLOOKUP(S$4,'[1]4. Billing Determinants'!$B$19:$R$41,8,0)/'[1]4. Billing Determinants'!$I$41*$D46, VLOOKUP(S$4,'[1]4. Billing Determinants'!$B$19:$R$41,3,0)/'[1]4. Billing Determinants'!$D$41*$D46))))),0)</f>
        <v>0</v>
      </c>
      <c r="T46" s="205">
        <f>IFERROR(IF(T$4="",0,IF($E46="kWh",VLOOKUP(T$4,'[1]4. Billing Determinants'!$B$19:$R$41,4,0)/'[1]4. Billing Determinants'!$E$41*$D46,IF($E46="kW",VLOOKUP(T$4,'[1]4. Billing Determinants'!$B$19:$R$41,5,0)/'[1]4. Billing Determinants'!$F$41*$D46,IF($E46="Non-RPP kWh",VLOOKUP(T$4,'[1]4. Billing Determinants'!$B$19:$R$41,6,0)/'[1]4. Billing Determinants'!$G$41*$D46,IF($E46="Distribution Rev.",VLOOKUP(T$4,'[1]4. Billing Determinants'!$B$19:$R$41,8,0)/'[1]4. Billing Determinants'!$I$41*$D46, VLOOKUP(T$4,'[1]4. Billing Determinants'!$B$19:$R$41,3,0)/'[1]4. Billing Determinants'!$D$41*$D46))))),0)</f>
        <v>0</v>
      </c>
      <c r="U46" s="205">
        <f>IFERROR(IF(U$4="",0,IF($E46="kWh",VLOOKUP(U$4,'[1]4. Billing Determinants'!$B$19:$R$41,4,0)/'[1]4. Billing Determinants'!$E$41*$D46,IF($E46="kW",VLOOKUP(U$4,'[1]4. Billing Determinants'!$B$19:$R$41,5,0)/'[1]4. Billing Determinants'!$F$41*$D46,IF($E46="Non-RPP kWh",VLOOKUP(U$4,'[1]4. Billing Determinants'!$B$19:$R$41,6,0)/'[1]4. Billing Determinants'!$G$41*$D46,IF($E46="Distribution Rev.",VLOOKUP(U$4,'[1]4. Billing Determinants'!$B$19:$R$41,8,0)/'[1]4. Billing Determinants'!$I$41*$D46, VLOOKUP(U$4,'[1]4. Billing Determinants'!$B$19:$R$41,3,0)/'[1]4. Billing Determinants'!$D$41*$D46))))),0)</f>
        <v>0</v>
      </c>
      <c r="V46" s="205">
        <f>IFERROR(IF(V$4="",0,IF($E46="kWh",VLOOKUP(V$4,'[1]4. Billing Determinants'!$B$19:$R$41,4,0)/'[1]4. Billing Determinants'!$E$41*$D46,IF($E46="kW",VLOOKUP(V$4,'[1]4. Billing Determinants'!$B$19:$R$41,5,0)/'[1]4. Billing Determinants'!$F$41*$D46,IF($E46="Non-RPP kWh",VLOOKUP(V$4,'[1]4. Billing Determinants'!$B$19:$R$41,6,0)/'[1]4. Billing Determinants'!$G$41*$D46,IF($E46="Distribution Rev.",VLOOKUP(V$4,'[1]4. Billing Determinants'!$B$19:$R$41,8,0)/'[1]4. Billing Determinants'!$I$41*$D46, VLOOKUP(V$4,'[1]4. Billing Determinants'!$B$19:$R$41,3,0)/'[1]4. Billing Determinants'!$D$41*$D46))))),0)</f>
        <v>0</v>
      </c>
      <c r="W46" s="205">
        <f>IFERROR(IF(W$4="",0,IF($E46="kWh",VLOOKUP(W$4,'[1]4. Billing Determinants'!$B$19:$R$41,4,0)/'[1]4. Billing Determinants'!$E$41*$D46,IF($E46="kW",VLOOKUP(W$4,'[1]4. Billing Determinants'!$B$19:$R$41,5,0)/'[1]4. Billing Determinants'!$F$41*$D46,IF($E46="Non-RPP kWh",VLOOKUP(W$4,'[1]4. Billing Determinants'!$B$19:$R$41,6,0)/'[1]4. Billing Determinants'!$G$41*$D46,IF($E46="Distribution Rev.",VLOOKUP(W$4,'[1]4. Billing Determinants'!$B$19:$R$41,8,0)/'[1]4. Billing Determinants'!$I$41*$D46, VLOOKUP(W$4,'[1]4. Billing Determinants'!$B$19:$R$41,3,0)/'[1]4. Billing Determinants'!$D$41*$D46))))),0)</f>
        <v>0</v>
      </c>
      <c r="X46" s="205">
        <f>IFERROR(IF(X$4="",0,IF($E46="kWh",VLOOKUP(X$4,'[1]4. Billing Determinants'!$B$19:$R$41,4,0)/'[1]4. Billing Determinants'!$E$41*$D46,IF($E46="kW",VLOOKUP(X$4,'[1]4. Billing Determinants'!$B$19:$R$41,5,0)/'[1]4. Billing Determinants'!$F$41*$D46,IF($E46="Non-RPP kWh",VLOOKUP(X$4,'[1]4. Billing Determinants'!$B$19:$R$41,6,0)/'[1]4. Billing Determinants'!$G$41*$D46,IF($E46="Distribution Rev.",VLOOKUP(X$4,'[1]4. Billing Determinants'!$B$19:$R$41,8,0)/'[1]4. Billing Determinants'!$I$41*$D46, VLOOKUP(X$4,'[1]4. Billing Determinants'!$B$19:$R$41,3,0)/'[1]4. Billing Determinants'!$D$41*$D46))))),0)</f>
        <v>0</v>
      </c>
      <c r="Y46" s="205">
        <f>IFERROR(IF(Y$4="",0,IF($E46="kWh",VLOOKUP(Y$4,'[1]4. Billing Determinants'!$B$19:$R$41,4,0)/'[1]4. Billing Determinants'!$E$41*$D46,IF($E46="kW",VLOOKUP(Y$4,'[1]4. Billing Determinants'!$B$19:$R$41,5,0)/'[1]4. Billing Determinants'!$F$41*$D46,IF($E46="Non-RPP kWh",VLOOKUP(Y$4,'[1]4. Billing Determinants'!$B$19:$R$41,6,0)/'[1]4. Billing Determinants'!$G$41*$D46,IF($E46="Distribution Rev.",VLOOKUP(Y$4,'[1]4. Billing Determinants'!$B$19:$R$41,8,0)/'[1]4. Billing Determinants'!$I$41*$D46, VLOOKUP(Y$4,'[1]4. Billing Determinants'!$B$19:$R$41,3,0)/'[1]4. Billing Determinants'!$D$41*$D46))))),0)</f>
        <v>0</v>
      </c>
    </row>
    <row r="47" spans="1:25" x14ac:dyDescent="0.25">
      <c r="A47" s="210">
        <v>24</v>
      </c>
      <c r="B47" s="224" t="s">
        <v>188</v>
      </c>
      <c r="C47" s="215">
        <v>1525</v>
      </c>
      <c r="D47" s="205"/>
      <c r="E47" s="206" t="s">
        <v>285</v>
      </c>
      <c r="F47" s="205">
        <f>IFERROR(IF(F$4="",0,IF($E47="kWh",VLOOKUP(F$4,'[1]4. Billing Determinants'!$B$19:$R$41,4,0)/'[1]4. Billing Determinants'!$E$41*$D47,IF($E47="kW",VLOOKUP(F$4,'[1]4. Billing Determinants'!$B$19:$R$41,5,0)/'[1]4. Billing Determinants'!$F$41*$D47,IF($E47="Non-RPP kWh",VLOOKUP(F$4,'[1]4. Billing Determinants'!$B$19:$R$41,6,0)/'[1]4. Billing Determinants'!$G$41*$D47,IF($E47="Distribution Rev.",VLOOKUP(F$4,'[1]4. Billing Determinants'!$B$19:$R$41,8,0)/'[1]4. Billing Determinants'!$I$41*$D47, VLOOKUP(F$4,'[1]4. Billing Determinants'!$B$19:$R$41,3,0)/'[1]4. Billing Determinants'!$D$41*$D47))))),0)</f>
        <v>0</v>
      </c>
      <c r="G47" s="205">
        <f>IFERROR(IF(G$4="",0,IF($E47="kWh",VLOOKUP(G$4,'[1]4. Billing Determinants'!$B$19:$R$41,4,0)/'[1]4. Billing Determinants'!$E$41*$D47,IF($E47="kW",VLOOKUP(G$4,'[1]4. Billing Determinants'!$B$19:$R$41,5,0)/'[1]4. Billing Determinants'!$F$41*$D47,IF($E47="Non-RPP kWh",VLOOKUP(G$4,'[1]4. Billing Determinants'!$B$19:$R$41,6,0)/'[1]4. Billing Determinants'!$G$41*$D47,IF($E47="Distribution Rev.",VLOOKUP(G$4,'[1]4. Billing Determinants'!$B$19:$R$41,8,0)/'[1]4. Billing Determinants'!$I$41*$D47, VLOOKUP(G$4,'[1]4. Billing Determinants'!$B$19:$R$41,3,0)/'[1]4. Billing Determinants'!$D$41*$D47))))),0)</f>
        <v>0</v>
      </c>
      <c r="H47" s="205">
        <f>IFERROR(IF(H$4="",0,IF($E47="kWh",VLOOKUP(H$4,'[1]4. Billing Determinants'!$B$19:$R$41,4,0)/'[1]4. Billing Determinants'!$E$41*$D47,IF($E47="kW",VLOOKUP(H$4,'[1]4. Billing Determinants'!$B$19:$R$41,5,0)/'[1]4. Billing Determinants'!$F$41*$D47,IF($E47="Non-RPP kWh",VLOOKUP(H$4,'[1]4. Billing Determinants'!$B$19:$R$41,6,0)/'[1]4. Billing Determinants'!$G$41*$D47,IF($E47="Distribution Rev.",VLOOKUP(H$4,'[1]4. Billing Determinants'!$B$19:$R$41,8,0)/'[1]4. Billing Determinants'!$I$41*$D47, VLOOKUP(H$4,'[1]4. Billing Determinants'!$B$19:$R$41,3,0)/'[1]4. Billing Determinants'!$D$41*$D47))))),0)</f>
        <v>0</v>
      </c>
      <c r="I47" s="205">
        <f>IFERROR(IF(I$4="",0,IF($E47="kWh",VLOOKUP(I$4,'[1]4. Billing Determinants'!$B$19:$R$41,4,0)/'[1]4. Billing Determinants'!$E$41*$D47,IF($E47="kW",VLOOKUP(I$4,'[1]4. Billing Determinants'!$B$19:$R$41,5,0)/'[1]4. Billing Determinants'!$F$41*$D47,IF($E47="Non-RPP kWh",VLOOKUP(I$4,'[1]4. Billing Determinants'!$B$19:$R$41,6,0)/'[1]4. Billing Determinants'!$G$41*$D47,IF($E47="Distribution Rev.",VLOOKUP(I$4,'[1]4. Billing Determinants'!$B$19:$R$41,8,0)/'[1]4. Billing Determinants'!$I$41*$D47, VLOOKUP(I$4,'[1]4. Billing Determinants'!$B$19:$R$41,3,0)/'[1]4. Billing Determinants'!$D$41*$D47))))),0)</f>
        <v>0</v>
      </c>
      <c r="J47" s="205">
        <f>IFERROR(IF(J$4="",0,IF($E47="kWh",VLOOKUP(J$4,'[1]4. Billing Determinants'!$B$19:$R$41,4,0)/'[1]4. Billing Determinants'!$E$41*$D47,IF($E47="kW",VLOOKUP(J$4,'[1]4. Billing Determinants'!$B$19:$R$41,5,0)/'[1]4. Billing Determinants'!$F$41*$D47,IF($E47="Non-RPP kWh",VLOOKUP(J$4,'[1]4. Billing Determinants'!$B$19:$R$41,6,0)/'[1]4. Billing Determinants'!$G$41*$D47,IF($E47="Distribution Rev.",VLOOKUP(J$4,'[1]4. Billing Determinants'!$B$19:$R$41,8,0)/'[1]4. Billing Determinants'!$I$41*$D47, VLOOKUP(J$4,'[1]4. Billing Determinants'!$B$19:$R$41,3,0)/'[1]4. Billing Determinants'!$D$41*$D47))))),0)</f>
        <v>0</v>
      </c>
      <c r="K47" s="205">
        <f>IFERROR(IF(K$4="",0,IF($E47="kWh",VLOOKUP(K$4,'[1]4. Billing Determinants'!$B$19:$R$41,4,0)/'[1]4. Billing Determinants'!$E$41*$D47,IF($E47="kW",VLOOKUP(K$4,'[1]4. Billing Determinants'!$B$19:$R$41,5,0)/'[1]4. Billing Determinants'!$F$41*$D47,IF($E47="Non-RPP kWh",VLOOKUP(K$4,'[1]4. Billing Determinants'!$B$19:$R$41,6,0)/'[1]4. Billing Determinants'!$G$41*$D47,IF($E47="Distribution Rev.",VLOOKUP(K$4,'[1]4. Billing Determinants'!$B$19:$R$41,8,0)/'[1]4. Billing Determinants'!$I$41*$D47, VLOOKUP(K$4,'[1]4. Billing Determinants'!$B$19:$R$41,3,0)/'[1]4. Billing Determinants'!$D$41*$D47))))),0)</f>
        <v>0</v>
      </c>
      <c r="L47" s="205">
        <f>IFERROR(IF(L$4="",0,IF($E47="kWh",VLOOKUP(L$4,'[1]4. Billing Determinants'!$B$19:$R$41,4,0)/'[1]4. Billing Determinants'!$E$41*$D47,IF($E47="kW",VLOOKUP(L$4,'[1]4. Billing Determinants'!$B$19:$R$41,5,0)/'[1]4. Billing Determinants'!$F$41*$D47,IF($E47="Non-RPP kWh",VLOOKUP(L$4,'[1]4. Billing Determinants'!$B$19:$R$41,6,0)/'[1]4. Billing Determinants'!$G$41*$D47,IF($E47="Distribution Rev.",VLOOKUP(L$4,'[1]4. Billing Determinants'!$B$19:$R$41,8,0)/'[1]4. Billing Determinants'!$I$41*$D47, VLOOKUP(L$4,'[1]4. Billing Determinants'!$B$19:$R$41,3,0)/'[1]4. Billing Determinants'!$D$41*$D47))))),0)</f>
        <v>0</v>
      </c>
      <c r="M47" s="205">
        <f>IFERROR(IF(M$4="",0,IF($E47="kWh",VLOOKUP(M$4,'[1]4. Billing Determinants'!$B$19:$R$41,4,0)/'[1]4. Billing Determinants'!$E$41*$D47,IF($E47="kW",VLOOKUP(M$4,'[1]4. Billing Determinants'!$B$19:$R$41,5,0)/'[1]4. Billing Determinants'!$F$41*$D47,IF($E47="Non-RPP kWh",VLOOKUP(M$4,'[1]4. Billing Determinants'!$B$19:$R$41,6,0)/'[1]4. Billing Determinants'!$G$41*$D47,IF($E47="Distribution Rev.",VLOOKUP(M$4,'[1]4. Billing Determinants'!$B$19:$R$41,8,0)/'[1]4. Billing Determinants'!$I$41*$D47, VLOOKUP(M$4,'[1]4. Billing Determinants'!$B$19:$R$41,3,0)/'[1]4. Billing Determinants'!$D$41*$D47))))),0)</f>
        <v>0</v>
      </c>
      <c r="N47" s="205">
        <f>IFERROR(IF(N$4="",0,IF($E47="kWh",VLOOKUP(N$4,'[1]4. Billing Determinants'!$B$19:$R$41,4,0)/'[1]4. Billing Determinants'!$E$41*$D47,IF($E47="kW",VLOOKUP(N$4,'[1]4. Billing Determinants'!$B$19:$R$41,5,0)/'[1]4. Billing Determinants'!$F$41*$D47,IF($E47="Non-RPP kWh",VLOOKUP(N$4,'[1]4. Billing Determinants'!$B$19:$R$41,6,0)/'[1]4. Billing Determinants'!$G$41*$D47,IF($E47="Distribution Rev.",VLOOKUP(N$4,'[1]4. Billing Determinants'!$B$19:$R$41,8,0)/'[1]4. Billing Determinants'!$I$41*$D47, VLOOKUP(N$4,'[1]4. Billing Determinants'!$B$19:$R$41,3,0)/'[1]4. Billing Determinants'!$D$41*$D47))))),0)</f>
        <v>0</v>
      </c>
      <c r="O47" s="205">
        <f>IFERROR(IF(O$4="",0,IF($E47="kWh",VLOOKUP(O$4,'[1]4. Billing Determinants'!$B$19:$R$41,4,0)/'[1]4. Billing Determinants'!$E$41*$D47,IF($E47="kW",VLOOKUP(O$4,'[1]4. Billing Determinants'!$B$19:$R$41,5,0)/'[1]4. Billing Determinants'!$F$41*$D47,IF($E47="Non-RPP kWh",VLOOKUP(O$4,'[1]4. Billing Determinants'!$B$19:$R$41,6,0)/'[1]4. Billing Determinants'!$G$41*$D47,IF($E47="Distribution Rev.",VLOOKUP(O$4,'[1]4. Billing Determinants'!$B$19:$R$41,8,0)/'[1]4. Billing Determinants'!$I$41*$D47, VLOOKUP(O$4,'[1]4. Billing Determinants'!$B$19:$R$41,3,0)/'[1]4. Billing Determinants'!$D$41*$D47))))),0)</f>
        <v>0</v>
      </c>
      <c r="P47" s="205">
        <f>IFERROR(IF(P$4="",0,IF($E47="kWh",VLOOKUP(P$4,'[1]4. Billing Determinants'!$B$19:$R$41,4,0)/'[1]4. Billing Determinants'!$E$41*$D47,IF($E47="kW",VLOOKUP(P$4,'[1]4. Billing Determinants'!$B$19:$R$41,5,0)/'[1]4. Billing Determinants'!$F$41*$D47,IF($E47="Non-RPP kWh",VLOOKUP(P$4,'[1]4. Billing Determinants'!$B$19:$R$41,6,0)/'[1]4. Billing Determinants'!$G$41*$D47,IF($E47="Distribution Rev.",VLOOKUP(P$4,'[1]4. Billing Determinants'!$B$19:$R$41,8,0)/'[1]4. Billing Determinants'!$I$41*$D47, VLOOKUP(P$4,'[1]4. Billing Determinants'!$B$19:$R$41,3,0)/'[1]4. Billing Determinants'!$D$41*$D47))))),0)</f>
        <v>0</v>
      </c>
      <c r="Q47" s="205">
        <f>IFERROR(IF(Q$4="",0,IF($E47="kWh",VLOOKUP(Q$4,'[1]4. Billing Determinants'!$B$19:$R$41,4,0)/'[1]4. Billing Determinants'!$E$41*$D47,IF($E47="kW",VLOOKUP(Q$4,'[1]4. Billing Determinants'!$B$19:$R$41,5,0)/'[1]4. Billing Determinants'!$F$41*$D47,IF($E47="Non-RPP kWh",VLOOKUP(Q$4,'[1]4. Billing Determinants'!$B$19:$R$41,6,0)/'[1]4. Billing Determinants'!$G$41*$D47,IF($E47="Distribution Rev.",VLOOKUP(Q$4,'[1]4. Billing Determinants'!$B$19:$R$41,8,0)/'[1]4. Billing Determinants'!$I$41*$D47, VLOOKUP(Q$4,'[1]4. Billing Determinants'!$B$19:$R$41,3,0)/'[1]4. Billing Determinants'!$D$41*$D47))))),0)</f>
        <v>0</v>
      </c>
      <c r="R47" s="205">
        <f>IFERROR(IF(R$4="",0,IF($E47="kWh",VLOOKUP(R$4,'[1]4. Billing Determinants'!$B$19:$R$41,4,0)/'[1]4. Billing Determinants'!$E$41*$D47,IF($E47="kW",VLOOKUP(R$4,'[1]4. Billing Determinants'!$B$19:$R$41,5,0)/'[1]4. Billing Determinants'!$F$41*$D47,IF($E47="Non-RPP kWh",VLOOKUP(R$4,'[1]4. Billing Determinants'!$B$19:$R$41,6,0)/'[1]4. Billing Determinants'!$G$41*$D47,IF($E47="Distribution Rev.",VLOOKUP(R$4,'[1]4. Billing Determinants'!$B$19:$R$41,8,0)/'[1]4. Billing Determinants'!$I$41*$D47, VLOOKUP(R$4,'[1]4. Billing Determinants'!$B$19:$R$41,3,0)/'[1]4. Billing Determinants'!$D$41*$D47))))),0)</f>
        <v>0</v>
      </c>
      <c r="S47" s="205">
        <f>IFERROR(IF(S$4="",0,IF($E47="kWh",VLOOKUP(S$4,'[1]4. Billing Determinants'!$B$19:$R$41,4,0)/'[1]4. Billing Determinants'!$E$41*$D47,IF($E47="kW",VLOOKUP(S$4,'[1]4. Billing Determinants'!$B$19:$R$41,5,0)/'[1]4. Billing Determinants'!$F$41*$D47,IF($E47="Non-RPP kWh",VLOOKUP(S$4,'[1]4. Billing Determinants'!$B$19:$R$41,6,0)/'[1]4. Billing Determinants'!$G$41*$D47,IF($E47="Distribution Rev.",VLOOKUP(S$4,'[1]4. Billing Determinants'!$B$19:$R$41,8,0)/'[1]4. Billing Determinants'!$I$41*$D47, VLOOKUP(S$4,'[1]4. Billing Determinants'!$B$19:$R$41,3,0)/'[1]4. Billing Determinants'!$D$41*$D47))))),0)</f>
        <v>0</v>
      </c>
      <c r="T47" s="205">
        <f>IFERROR(IF(T$4="",0,IF($E47="kWh",VLOOKUP(T$4,'[1]4. Billing Determinants'!$B$19:$R$41,4,0)/'[1]4. Billing Determinants'!$E$41*$D47,IF($E47="kW",VLOOKUP(T$4,'[1]4. Billing Determinants'!$B$19:$R$41,5,0)/'[1]4. Billing Determinants'!$F$41*$D47,IF($E47="Non-RPP kWh",VLOOKUP(T$4,'[1]4. Billing Determinants'!$B$19:$R$41,6,0)/'[1]4. Billing Determinants'!$G$41*$D47,IF($E47="Distribution Rev.",VLOOKUP(T$4,'[1]4. Billing Determinants'!$B$19:$R$41,8,0)/'[1]4. Billing Determinants'!$I$41*$D47, VLOOKUP(T$4,'[1]4. Billing Determinants'!$B$19:$R$41,3,0)/'[1]4. Billing Determinants'!$D$41*$D47))))),0)</f>
        <v>0</v>
      </c>
      <c r="U47" s="205">
        <f>IFERROR(IF(U$4="",0,IF($E47="kWh",VLOOKUP(U$4,'[1]4. Billing Determinants'!$B$19:$R$41,4,0)/'[1]4. Billing Determinants'!$E$41*$D47,IF($E47="kW",VLOOKUP(U$4,'[1]4. Billing Determinants'!$B$19:$R$41,5,0)/'[1]4. Billing Determinants'!$F$41*$D47,IF($E47="Non-RPP kWh",VLOOKUP(U$4,'[1]4. Billing Determinants'!$B$19:$R$41,6,0)/'[1]4. Billing Determinants'!$G$41*$D47,IF($E47="Distribution Rev.",VLOOKUP(U$4,'[1]4. Billing Determinants'!$B$19:$R$41,8,0)/'[1]4. Billing Determinants'!$I$41*$D47, VLOOKUP(U$4,'[1]4. Billing Determinants'!$B$19:$R$41,3,0)/'[1]4. Billing Determinants'!$D$41*$D47))))),0)</f>
        <v>0</v>
      </c>
      <c r="V47" s="205">
        <f>IFERROR(IF(V$4="",0,IF($E47="kWh",VLOOKUP(V$4,'[1]4. Billing Determinants'!$B$19:$R$41,4,0)/'[1]4. Billing Determinants'!$E$41*$D47,IF($E47="kW",VLOOKUP(V$4,'[1]4. Billing Determinants'!$B$19:$R$41,5,0)/'[1]4. Billing Determinants'!$F$41*$D47,IF($E47="Non-RPP kWh",VLOOKUP(V$4,'[1]4. Billing Determinants'!$B$19:$R$41,6,0)/'[1]4. Billing Determinants'!$G$41*$D47,IF($E47="Distribution Rev.",VLOOKUP(V$4,'[1]4. Billing Determinants'!$B$19:$R$41,8,0)/'[1]4. Billing Determinants'!$I$41*$D47, VLOOKUP(V$4,'[1]4. Billing Determinants'!$B$19:$R$41,3,0)/'[1]4. Billing Determinants'!$D$41*$D47))))),0)</f>
        <v>0</v>
      </c>
      <c r="W47" s="205">
        <f>IFERROR(IF(W$4="",0,IF($E47="kWh",VLOOKUP(W$4,'[1]4. Billing Determinants'!$B$19:$R$41,4,0)/'[1]4. Billing Determinants'!$E$41*$D47,IF($E47="kW",VLOOKUP(W$4,'[1]4. Billing Determinants'!$B$19:$R$41,5,0)/'[1]4. Billing Determinants'!$F$41*$D47,IF($E47="Non-RPP kWh",VLOOKUP(W$4,'[1]4. Billing Determinants'!$B$19:$R$41,6,0)/'[1]4. Billing Determinants'!$G$41*$D47,IF($E47="Distribution Rev.",VLOOKUP(W$4,'[1]4. Billing Determinants'!$B$19:$R$41,8,0)/'[1]4. Billing Determinants'!$I$41*$D47, VLOOKUP(W$4,'[1]4. Billing Determinants'!$B$19:$R$41,3,0)/'[1]4. Billing Determinants'!$D$41*$D47))))),0)</f>
        <v>0</v>
      </c>
      <c r="X47" s="205">
        <f>IFERROR(IF(X$4="",0,IF($E47="kWh",VLOOKUP(X$4,'[1]4. Billing Determinants'!$B$19:$R$41,4,0)/'[1]4. Billing Determinants'!$E$41*$D47,IF($E47="kW",VLOOKUP(X$4,'[1]4. Billing Determinants'!$B$19:$R$41,5,0)/'[1]4. Billing Determinants'!$F$41*$D47,IF($E47="Non-RPP kWh",VLOOKUP(X$4,'[1]4. Billing Determinants'!$B$19:$R$41,6,0)/'[1]4. Billing Determinants'!$G$41*$D47,IF($E47="Distribution Rev.",VLOOKUP(X$4,'[1]4. Billing Determinants'!$B$19:$R$41,8,0)/'[1]4. Billing Determinants'!$I$41*$D47, VLOOKUP(X$4,'[1]4. Billing Determinants'!$B$19:$R$41,3,0)/'[1]4. Billing Determinants'!$D$41*$D47))))),0)</f>
        <v>0</v>
      </c>
      <c r="Y47" s="205">
        <f>IFERROR(IF(Y$4="",0,IF($E47="kWh",VLOOKUP(Y$4,'[1]4. Billing Determinants'!$B$19:$R$41,4,0)/'[1]4. Billing Determinants'!$E$41*$D47,IF($E47="kW",VLOOKUP(Y$4,'[1]4. Billing Determinants'!$B$19:$R$41,5,0)/'[1]4. Billing Determinants'!$F$41*$D47,IF($E47="Non-RPP kWh",VLOOKUP(Y$4,'[1]4. Billing Determinants'!$B$19:$R$41,6,0)/'[1]4. Billing Determinants'!$G$41*$D47,IF($E47="Distribution Rev.",VLOOKUP(Y$4,'[1]4. Billing Determinants'!$B$19:$R$41,8,0)/'[1]4. Billing Determinants'!$I$41*$D47, VLOOKUP(Y$4,'[1]4. Billing Determinants'!$B$19:$R$41,3,0)/'[1]4. Billing Determinants'!$D$41*$D47))))),0)</f>
        <v>0</v>
      </c>
    </row>
    <row r="48" spans="1:25" x14ac:dyDescent="0.25">
      <c r="A48" s="145">
        <v>25</v>
      </c>
      <c r="B48" s="224" t="s">
        <v>614</v>
      </c>
      <c r="C48" s="215">
        <v>1548</v>
      </c>
      <c r="D48" s="205"/>
      <c r="E48" s="206" t="s">
        <v>285</v>
      </c>
      <c r="F48" s="205">
        <f>IFERROR(IF(F$4="",0,IF($E48="kWh",VLOOKUP(F$4,'[1]4. Billing Determinants'!$B$19:$R$41,4,0)/'[1]4. Billing Determinants'!$E$41*$D48,IF($E48="kW",VLOOKUP(F$4,'[1]4. Billing Determinants'!$B$19:$R$41,5,0)/'[1]4. Billing Determinants'!$F$41*$D48,IF($E48="Non-RPP kWh",VLOOKUP(F$4,'[1]4. Billing Determinants'!$B$19:$R$41,6,0)/'[1]4. Billing Determinants'!$G$41*$D48,IF($E48="Distribution Rev.",VLOOKUP(F$4,'[1]4. Billing Determinants'!$B$19:$R$41,8,0)/'[1]4. Billing Determinants'!$I$41*$D48, VLOOKUP(F$4,'[1]4. Billing Determinants'!$B$19:$R$41,3,0)/'[1]4. Billing Determinants'!$D$41*$D48))))),0)</f>
        <v>0</v>
      </c>
      <c r="G48" s="205">
        <f>IFERROR(IF(G$4="",0,IF($E48="kWh",VLOOKUP(G$4,'[1]4. Billing Determinants'!$B$19:$R$41,4,0)/'[1]4. Billing Determinants'!$E$41*$D48,IF($E48="kW",VLOOKUP(G$4,'[1]4. Billing Determinants'!$B$19:$R$41,5,0)/'[1]4. Billing Determinants'!$F$41*$D48,IF($E48="Non-RPP kWh",VLOOKUP(G$4,'[1]4. Billing Determinants'!$B$19:$R$41,6,0)/'[1]4. Billing Determinants'!$G$41*$D48,IF($E48="Distribution Rev.",VLOOKUP(G$4,'[1]4. Billing Determinants'!$B$19:$R$41,8,0)/'[1]4. Billing Determinants'!$I$41*$D48, VLOOKUP(G$4,'[1]4. Billing Determinants'!$B$19:$R$41,3,0)/'[1]4. Billing Determinants'!$D$41*$D48))))),0)</f>
        <v>0</v>
      </c>
      <c r="H48" s="205">
        <f>IFERROR(IF(H$4="",0,IF($E48="kWh",VLOOKUP(H$4,'[1]4. Billing Determinants'!$B$19:$R$41,4,0)/'[1]4. Billing Determinants'!$E$41*$D48,IF($E48="kW",VLOOKUP(H$4,'[1]4. Billing Determinants'!$B$19:$R$41,5,0)/'[1]4. Billing Determinants'!$F$41*$D48,IF($E48="Non-RPP kWh",VLOOKUP(H$4,'[1]4. Billing Determinants'!$B$19:$R$41,6,0)/'[1]4. Billing Determinants'!$G$41*$D48,IF($E48="Distribution Rev.",VLOOKUP(H$4,'[1]4. Billing Determinants'!$B$19:$R$41,8,0)/'[1]4. Billing Determinants'!$I$41*$D48, VLOOKUP(H$4,'[1]4. Billing Determinants'!$B$19:$R$41,3,0)/'[1]4. Billing Determinants'!$D$41*$D48))))),0)</f>
        <v>0</v>
      </c>
      <c r="I48" s="205">
        <f>IFERROR(IF(I$4="",0,IF($E48="kWh",VLOOKUP(I$4,'[1]4. Billing Determinants'!$B$19:$R$41,4,0)/'[1]4. Billing Determinants'!$E$41*$D48,IF($E48="kW",VLOOKUP(I$4,'[1]4. Billing Determinants'!$B$19:$R$41,5,0)/'[1]4. Billing Determinants'!$F$41*$D48,IF($E48="Non-RPP kWh",VLOOKUP(I$4,'[1]4. Billing Determinants'!$B$19:$R$41,6,0)/'[1]4. Billing Determinants'!$G$41*$D48,IF($E48="Distribution Rev.",VLOOKUP(I$4,'[1]4. Billing Determinants'!$B$19:$R$41,8,0)/'[1]4. Billing Determinants'!$I$41*$D48, VLOOKUP(I$4,'[1]4. Billing Determinants'!$B$19:$R$41,3,0)/'[1]4. Billing Determinants'!$D$41*$D48))))),0)</f>
        <v>0</v>
      </c>
      <c r="J48" s="205">
        <f>IFERROR(IF(J$4="",0,IF($E48="kWh",VLOOKUP(J$4,'[1]4. Billing Determinants'!$B$19:$R$41,4,0)/'[1]4. Billing Determinants'!$E$41*$D48,IF($E48="kW",VLOOKUP(J$4,'[1]4. Billing Determinants'!$B$19:$R$41,5,0)/'[1]4. Billing Determinants'!$F$41*$D48,IF($E48="Non-RPP kWh",VLOOKUP(J$4,'[1]4. Billing Determinants'!$B$19:$R$41,6,0)/'[1]4. Billing Determinants'!$G$41*$D48,IF($E48="Distribution Rev.",VLOOKUP(J$4,'[1]4. Billing Determinants'!$B$19:$R$41,8,0)/'[1]4. Billing Determinants'!$I$41*$D48, VLOOKUP(J$4,'[1]4. Billing Determinants'!$B$19:$R$41,3,0)/'[1]4. Billing Determinants'!$D$41*$D48))))),0)</f>
        <v>0</v>
      </c>
      <c r="K48" s="205">
        <f>IFERROR(IF(K$4="",0,IF($E48="kWh",VLOOKUP(K$4,'[1]4. Billing Determinants'!$B$19:$R$41,4,0)/'[1]4. Billing Determinants'!$E$41*$D48,IF($E48="kW",VLOOKUP(K$4,'[1]4. Billing Determinants'!$B$19:$R$41,5,0)/'[1]4. Billing Determinants'!$F$41*$D48,IF($E48="Non-RPP kWh",VLOOKUP(K$4,'[1]4. Billing Determinants'!$B$19:$R$41,6,0)/'[1]4. Billing Determinants'!$G$41*$D48,IF($E48="Distribution Rev.",VLOOKUP(K$4,'[1]4. Billing Determinants'!$B$19:$R$41,8,0)/'[1]4. Billing Determinants'!$I$41*$D48, VLOOKUP(K$4,'[1]4. Billing Determinants'!$B$19:$R$41,3,0)/'[1]4. Billing Determinants'!$D$41*$D48))))),0)</f>
        <v>0</v>
      </c>
      <c r="L48" s="205">
        <f>IFERROR(IF(L$4="",0,IF($E48="kWh",VLOOKUP(L$4,'[1]4. Billing Determinants'!$B$19:$R$41,4,0)/'[1]4. Billing Determinants'!$E$41*$D48,IF($E48="kW",VLOOKUP(L$4,'[1]4. Billing Determinants'!$B$19:$R$41,5,0)/'[1]4. Billing Determinants'!$F$41*$D48,IF($E48="Non-RPP kWh",VLOOKUP(L$4,'[1]4. Billing Determinants'!$B$19:$R$41,6,0)/'[1]4. Billing Determinants'!$G$41*$D48,IF($E48="Distribution Rev.",VLOOKUP(L$4,'[1]4. Billing Determinants'!$B$19:$R$41,8,0)/'[1]4. Billing Determinants'!$I$41*$D48, VLOOKUP(L$4,'[1]4. Billing Determinants'!$B$19:$R$41,3,0)/'[1]4. Billing Determinants'!$D$41*$D48))))),0)</f>
        <v>0</v>
      </c>
      <c r="M48" s="205">
        <f>IFERROR(IF(M$4="",0,IF($E48="kWh",VLOOKUP(M$4,'[1]4. Billing Determinants'!$B$19:$R$41,4,0)/'[1]4. Billing Determinants'!$E$41*$D48,IF($E48="kW",VLOOKUP(M$4,'[1]4. Billing Determinants'!$B$19:$R$41,5,0)/'[1]4. Billing Determinants'!$F$41*$D48,IF($E48="Non-RPP kWh",VLOOKUP(M$4,'[1]4. Billing Determinants'!$B$19:$R$41,6,0)/'[1]4. Billing Determinants'!$G$41*$D48,IF($E48="Distribution Rev.",VLOOKUP(M$4,'[1]4. Billing Determinants'!$B$19:$R$41,8,0)/'[1]4. Billing Determinants'!$I$41*$D48, VLOOKUP(M$4,'[1]4. Billing Determinants'!$B$19:$R$41,3,0)/'[1]4. Billing Determinants'!$D$41*$D48))))),0)</f>
        <v>0</v>
      </c>
      <c r="N48" s="205">
        <f>IFERROR(IF(N$4="",0,IF($E48="kWh",VLOOKUP(N$4,'[1]4. Billing Determinants'!$B$19:$R$41,4,0)/'[1]4. Billing Determinants'!$E$41*$D48,IF($E48="kW",VLOOKUP(N$4,'[1]4. Billing Determinants'!$B$19:$R$41,5,0)/'[1]4. Billing Determinants'!$F$41*$D48,IF($E48="Non-RPP kWh",VLOOKUP(N$4,'[1]4. Billing Determinants'!$B$19:$R$41,6,0)/'[1]4. Billing Determinants'!$G$41*$D48,IF($E48="Distribution Rev.",VLOOKUP(N$4,'[1]4. Billing Determinants'!$B$19:$R$41,8,0)/'[1]4. Billing Determinants'!$I$41*$D48, VLOOKUP(N$4,'[1]4. Billing Determinants'!$B$19:$R$41,3,0)/'[1]4. Billing Determinants'!$D$41*$D48))))),0)</f>
        <v>0</v>
      </c>
      <c r="O48" s="205">
        <f>IFERROR(IF(O$4="",0,IF($E48="kWh",VLOOKUP(O$4,'[1]4. Billing Determinants'!$B$19:$R$41,4,0)/'[1]4. Billing Determinants'!$E$41*$D48,IF($E48="kW",VLOOKUP(O$4,'[1]4. Billing Determinants'!$B$19:$R$41,5,0)/'[1]4. Billing Determinants'!$F$41*$D48,IF($E48="Non-RPP kWh",VLOOKUP(O$4,'[1]4. Billing Determinants'!$B$19:$R$41,6,0)/'[1]4. Billing Determinants'!$G$41*$D48,IF($E48="Distribution Rev.",VLOOKUP(O$4,'[1]4. Billing Determinants'!$B$19:$R$41,8,0)/'[1]4. Billing Determinants'!$I$41*$D48, VLOOKUP(O$4,'[1]4. Billing Determinants'!$B$19:$R$41,3,0)/'[1]4. Billing Determinants'!$D$41*$D48))))),0)</f>
        <v>0</v>
      </c>
      <c r="P48" s="205">
        <f>IFERROR(IF(P$4="",0,IF($E48="kWh",VLOOKUP(P$4,'[1]4. Billing Determinants'!$B$19:$R$41,4,0)/'[1]4. Billing Determinants'!$E$41*$D48,IF($E48="kW",VLOOKUP(P$4,'[1]4. Billing Determinants'!$B$19:$R$41,5,0)/'[1]4. Billing Determinants'!$F$41*$D48,IF($E48="Non-RPP kWh",VLOOKUP(P$4,'[1]4. Billing Determinants'!$B$19:$R$41,6,0)/'[1]4. Billing Determinants'!$G$41*$D48,IF($E48="Distribution Rev.",VLOOKUP(P$4,'[1]4. Billing Determinants'!$B$19:$R$41,8,0)/'[1]4. Billing Determinants'!$I$41*$D48, VLOOKUP(P$4,'[1]4. Billing Determinants'!$B$19:$R$41,3,0)/'[1]4. Billing Determinants'!$D$41*$D48))))),0)</f>
        <v>0</v>
      </c>
      <c r="Q48" s="205">
        <f>IFERROR(IF(Q$4="",0,IF($E48="kWh",VLOOKUP(Q$4,'[1]4. Billing Determinants'!$B$19:$R$41,4,0)/'[1]4. Billing Determinants'!$E$41*$D48,IF($E48="kW",VLOOKUP(Q$4,'[1]4. Billing Determinants'!$B$19:$R$41,5,0)/'[1]4. Billing Determinants'!$F$41*$D48,IF($E48="Non-RPP kWh",VLOOKUP(Q$4,'[1]4. Billing Determinants'!$B$19:$R$41,6,0)/'[1]4. Billing Determinants'!$G$41*$D48,IF($E48="Distribution Rev.",VLOOKUP(Q$4,'[1]4. Billing Determinants'!$B$19:$R$41,8,0)/'[1]4. Billing Determinants'!$I$41*$D48, VLOOKUP(Q$4,'[1]4. Billing Determinants'!$B$19:$R$41,3,0)/'[1]4. Billing Determinants'!$D$41*$D48))))),0)</f>
        <v>0</v>
      </c>
      <c r="R48" s="205">
        <f>IFERROR(IF(R$4="",0,IF($E48="kWh",VLOOKUP(R$4,'[1]4. Billing Determinants'!$B$19:$R$41,4,0)/'[1]4. Billing Determinants'!$E$41*$D48,IF($E48="kW",VLOOKUP(R$4,'[1]4. Billing Determinants'!$B$19:$R$41,5,0)/'[1]4. Billing Determinants'!$F$41*$D48,IF($E48="Non-RPP kWh",VLOOKUP(R$4,'[1]4. Billing Determinants'!$B$19:$R$41,6,0)/'[1]4. Billing Determinants'!$G$41*$D48,IF($E48="Distribution Rev.",VLOOKUP(R$4,'[1]4. Billing Determinants'!$B$19:$R$41,8,0)/'[1]4. Billing Determinants'!$I$41*$D48, VLOOKUP(R$4,'[1]4. Billing Determinants'!$B$19:$R$41,3,0)/'[1]4. Billing Determinants'!$D$41*$D48))))),0)</f>
        <v>0</v>
      </c>
      <c r="S48" s="205">
        <f>IFERROR(IF(S$4="",0,IF($E48="kWh",VLOOKUP(S$4,'[1]4. Billing Determinants'!$B$19:$R$41,4,0)/'[1]4. Billing Determinants'!$E$41*$D48,IF($E48="kW",VLOOKUP(S$4,'[1]4. Billing Determinants'!$B$19:$R$41,5,0)/'[1]4. Billing Determinants'!$F$41*$D48,IF($E48="Non-RPP kWh",VLOOKUP(S$4,'[1]4. Billing Determinants'!$B$19:$R$41,6,0)/'[1]4. Billing Determinants'!$G$41*$D48,IF($E48="Distribution Rev.",VLOOKUP(S$4,'[1]4. Billing Determinants'!$B$19:$R$41,8,0)/'[1]4. Billing Determinants'!$I$41*$D48, VLOOKUP(S$4,'[1]4. Billing Determinants'!$B$19:$R$41,3,0)/'[1]4. Billing Determinants'!$D$41*$D48))))),0)</f>
        <v>0</v>
      </c>
      <c r="T48" s="205">
        <f>IFERROR(IF(T$4="",0,IF($E48="kWh",VLOOKUP(T$4,'[1]4. Billing Determinants'!$B$19:$R$41,4,0)/'[1]4. Billing Determinants'!$E$41*$D48,IF($E48="kW",VLOOKUP(T$4,'[1]4. Billing Determinants'!$B$19:$R$41,5,0)/'[1]4. Billing Determinants'!$F$41*$D48,IF($E48="Non-RPP kWh",VLOOKUP(T$4,'[1]4. Billing Determinants'!$B$19:$R$41,6,0)/'[1]4. Billing Determinants'!$G$41*$D48,IF($E48="Distribution Rev.",VLOOKUP(T$4,'[1]4. Billing Determinants'!$B$19:$R$41,8,0)/'[1]4. Billing Determinants'!$I$41*$D48, VLOOKUP(T$4,'[1]4. Billing Determinants'!$B$19:$R$41,3,0)/'[1]4. Billing Determinants'!$D$41*$D48))))),0)</f>
        <v>0</v>
      </c>
      <c r="U48" s="205">
        <f>IFERROR(IF(U$4="",0,IF($E48="kWh",VLOOKUP(U$4,'[1]4. Billing Determinants'!$B$19:$R$41,4,0)/'[1]4. Billing Determinants'!$E$41*$D48,IF($E48="kW",VLOOKUP(U$4,'[1]4. Billing Determinants'!$B$19:$R$41,5,0)/'[1]4. Billing Determinants'!$F$41*$D48,IF($E48="Non-RPP kWh",VLOOKUP(U$4,'[1]4. Billing Determinants'!$B$19:$R$41,6,0)/'[1]4. Billing Determinants'!$G$41*$D48,IF($E48="Distribution Rev.",VLOOKUP(U$4,'[1]4. Billing Determinants'!$B$19:$R$41,8,0)/'[1]4. Billing Determinants'!$I$41*$D48, VLOOKUP(U$4,'[1]4. Billing Determinants'!$B$19:$R$41,3,0)/'[1]4. Billing Determinants'!$D$41*$D48))))),0)</f>
        <v>0</v>
      </c>
      <c r="V48" s="205">
        <f>IFERROR(IF(V$4="",0,IF($E48="kWh",VLOOKUP(V$4,'[1]4. Billing Determinants'!$B$19:$R$41,4,0)/'[1]4. Billing Determinants'!$E$41*$D48,IF($E48="kW",VLOOKUP(V$4,'[1]4. Billing Determinants'!$B$19:$R$41,5,0)/'[1]4. Billing Determinants'!$F$41*$D48,IF($E48="Non-RPP kWh",VLOOKUP(V$4,'[1]4. Billing Determinants'!$B$19:$R$41,6,0)/'[1]4. Billing Determinants'!$G$41*$D48,IF($E48="Distribution Rev.",VLOOKUP(V$4,'[1]4. Billing Determinants'!$B$19:$R$41,8,0)/'[1]4. Billing Determinants'!$I$41*$D48, VLOOKUP(V$4,'[1]4. Billing Determinants'!$B$19:$R$41,3,0)/'[1]4. Billing Determinants'!$D$41*$D48))))),0)</f>
        <v>0</v>
      </c>
      <c r="W48" s="205">
        <f>IFERROR(IF(W$4="",0,IF($E48="kWh",VLOOKUP(W$4,'[1]4. Billing Determinants'!$B$19:$R$41,4,0)/'[1]4. Billing Determinants'!$E$41*$D48,IF($E48="kW",VLOOKUP(W$4,'[1]4. Billing Determinants'!$B$19:$R$41,5,0)/'[1]4. Billing Determinants'!$F$41*$D48,IF($E48="Non-RPP kWh",VLOOKUP(W$4,'[1]4. Billing Determinants'!$B$19:$R$41,6,0)/'[1]4. Billing Determinants'!$G$41*$D48,IF($E48="Distribution Rev.",VLOOKUP(W$4,'[1]4. Billing Determinants'!$B$19:$R$41,8,0)/'[1]4. Billing Determinants'!$I$41*$D48, VLOOKUP(W$4,'[1]4. Billing Determinants'!$B$19:$R$41,3,0)/'[1]4. Billing Determinants'!$D$41*$D48))))),0)</f>
        <v>0</v>
      </c>
      <c r="X48" s="205">
        <f>IFERROR(IF(X$4="",0,IF($E48="kWh",VLOOKUP(X$4,'[1]4. Billing Determinants'!$B$19:$R$41,4,0)/'[1]4. Billing Determinants'!$E$41*$D48,IF($E48="kW",VLOOKUP(X$4,'[1]4. Billing Determinants'!$B$19:$R$41,5,0)/'[1]4. Billing Determinants'!$F$41*$D48,IF($E48="Non-RPP kWh",VLOOKUP(X$4,'[1]4. Billing Determinants'!$B$19:$R$41,6,0)/'[1]4. Billing Determinants'!$G$41*$D48,IF($E48="Distribution Rev.",VLOOKUP(X$4,'[1]4. Billing Determinants'!$B$19:$R$41,8,0)/'[1]4. Billing Determinants'!$I$41*$D48, VLOOKUP(X$4,'[1]4. Billing Determinants'!$B$19:$R$41,3,0)/'[1]4. Billing Determinants'!$D$41*$D48))))),0)</f>
        <v>0</v>
      </c>
      <c r="Y48" s="205">
        <f>IFERROR(IF(Y$4="",0,IF($E48="kWh",VLOOKUP(Y$4,'[1]4. Billing Determinants'!$B$19:$R$41,4,0)/'[1]4. Billing Determinants'!$E$41*$D48,IF($E48="kW",VLOOKUP(Y$4,'[1]4. Billing Determinants'!$B$19:$R$41,5,0)/'[1]4. Billing Determinants'!$F$41*$D48,IF($E48="Non-RPP kWh",VLOOKUP(Y$4,'[1]4. Billing Determinants'!$B$19:$R$41,6,0)/'[1]4. Billing Determinants'!$G$41*$D48,IF($E48="Distribution Rev.",VLOOKUP(Y$4,'[1]4. Billing Determinants'!$B$19:$R$41,8,0)/'[1]4. Billing Determinants'!$I$41*$D48, VLOOKUP(Y$4,'[1]4. Billing Determinants'!$B$19:$R$41,3,0)/'[1]4. Billing Determinants'!$D$41*$D48))))),0)</f>
        <v>0</v>
      </c>
    </row>
    <row r="49" spans="1:25" x14ac:dyDescent="0.25">
      <c r="A49" s="145">
        <v>26</v>
      </c>
      <c r="B49" s="224" t="s">
        <v>189</v>
      </c>
      <c r="C49" s="215">
        <v>1572</v>
      </c>
      <c r="D49" s="205"/>
      <c r="E49" s="206" t="s">
        <v>285</v>
      </c>
      <c r="F49" s="205">
        <f>IFERROR(IF(F$4="",0,IF($E49="kWh",VLOOKUP(F$4,'[1]4. Billing Determinants'!$B$19:$R$41,4,0)/'[1]4. Billing Determinants'!$E$41*$D49,IF($E49="kW",VLOOKUP(F$4,'[1]4. Billing Determinants'!$B$19:$R$41,5,0)/'[1]4. Billing Determinants'!$F$41*$D49,IF($E49="Non-RPP kWh",VLOOKUP(F$4,'[1]4. Billing Determinants'!$B$19:$R$41,6,0)/'[1]4. Billing Determinants'!$G$41*$D49,IF($E49="Distribution Rev.",VLOOKUP(F$4,'[1]4. Billing Determinants'!$B$19:$R$41,8,0)/'[1]4. Billing Determinants'!$I$41*$D49, VLOOKUP(F$4,'[1]4. Billing Determinants'!$B$19:$R$41,3,0)/'[1]4. Billing Determinants'!$D$41*$D49))))),0)</f>
        <v>0</v>
      </c>
      <c r="G49" s="205">
        <f>IFERROR(IF(G$4="",0,IF($E49="kWh",VLOOKUP(G$4,'[1]4. Billing Determinants'!$B$19:$R$41,4,0)/'[1]4. Billing Determinants'!$E$41*$D49,IF($E49="kW",VLOOKUP(G$4,'[1]4. Billing Determinants'!$B$19:$R$41,5,0)/'[1]4. Billing Determinants'!$F$41*$D49,IF($E49="Non-RPP kWh",VLOOKUP(G$4,'[1]4. Billing Determinants'!$B$19:$R$41,6,0)/'[1]4. Billing Determinants'!$G$41*$D49,IF($E49="Distribution Rev.",VLOOKUP(G$4,'[1]4. Billing Determinants'!$B$19:$R$41,8,0)/'[1]4. Billing Determinants'!$I$41*$D49, VLOOKUP(G$4,'[1]4. Billing Determinants'!$B$19:$R$41,3,0)/'[1]4. Billing Determinants'!$D$41*$D49))))),0)</f>
        <v>0</v>
      </c>
      <c r="H49" s="205">
        <f>IFERROR(IF(H$4="",0,IF($E49="kWh",VLOOKUP(H$4,'[1]4. Billing Determinants'!$B$19:$R$41,4,0)/'[1]4. Billing Determinants'!$E$41*$D49,IF($E49="kW",VLOOKUP(H$4,'[1]4. Billing Determinants'!$B$19:$R$41,5,0)/'[1]4. Billing Determinants'!$F$41*$D49,IF($E49="Non-RPP kWh",VLOOKUP(H$4,'[1]4. Billing Determinants'!$B$19:$R$41,6,0)/'[1]4. Billing Determinants'!$G$41*$D49,IF($E49="Distribution Rev.",VLOOKUP(H$4,'[1]4. Billing Determinants'!$B$19:$R$41,8,0)/'[1]4. Billing Determinants'!$I$41*$D49, VLOOKUP(H$4,'[1]4. Billing Determinants'!$B$19:$R$41,3,0)/'[1]4. Billing Determinants'!$D$41*$D49))))),0)</f>
        <v>0</v>
      </c>
      <c r="I49" s="205">
        <f>IFERROR(IF(I$4="",0,IF($E49="kWh",VLOOKUP(I$4,'[1]4. Billing Determinants'!$B$19:$R$41,4,0)/'[1]4. Billing Determinants'!$E$41*$D49,IF($E49="kW",VLOOKUP(I$4,'[1]4. Billing Determinants'!$B$19:$R$41,5,0)/'[1]4. Billing Determinants'!$F$41*$D49,IF($E49="Non-RPP kWh",VLOOKUP(I$4,'[1]4. Billing Determinants'!$B$19:$R$41,6,0)/'[1]4. Billing Determinants'!$G$41*$D49,IF($E49="Distribution Rev.",VLOOKUP(I$4,'[1]4. Billing Determinants'!$B$19:$R$41,8,0)/'[1]4. Billing Determinants'!$I$41*$D49, VLOOKUP(I$4,'[1]4. Billing Determinants'!$B$19:$R$41,3,0)/'[1]4. Billing Determinants'!$D$41*$D49))))),0)</f>
        <v>0</v>
      </c>
      <c r="J49" s="205">
        <f>IFERROR(IF(J$4="",0,IF($E49="kWh",VLOOKUP(J$4,'[1]4. Billing Determinants'!$B$19:$R$41,4,0)/'[1]4. Billing Determinants'!$E$41*$D49,IF($E49="kW",VLOOKUP(J$4,'[1]4. Billing Determinants'!$B$19:$R$41,5,0)/'[1]4. Billing Determinants'!$F$41*$D49,IF($E49="Non-RPP kWh",VLOOKUP(J$4,'[1]4. Billing Determinants'!$B$19:$R$41,6,0)/'[1]4. Billing Determinants'!$G$41*$D49,IF($E49="Distribution Rev.",VLOOKUP(J$4,'[1]4. Billing Determinants'!$B$19:$R$41,8,0)/'[1]4. Billing Determinants'!$I$41*$D49, VLOOKUP(J$4,'[1]4. Billing Determinants'!$B$19:$R$41,3,0)/'[1]4. Billing Determinants'!$D$41*$D49))))),0)</f>
        <v>0</v>
      </c>
      <c r="K49" s="205">
        <f>IFERROR(IF(K$4="",0,IF($E49="kWh",VLOOKUP(K$4,'[1]4. Billing Determinants'!$B$19:$R$41,4,0)/'[1]4. Billing Determinants'!$E$41*$D49,IF($E49="kW",VLOOKUP(K$4,'[1]4. Billing Determinants'!$B$19:$R$41,5,0)/'[1]4. Billing Determinants'!$F$41*$D49,IF($E49="Non-RPP kWh",VLOOKUP(K$4,'[1]4. Billing Determinants'!$B$19:$R$41,6,0)/'[1]4. Billing Determinants'!$G$41*$D49,IF($E49="Distribution Rev.",VLOOKUP(K$4,'[1]4. Billing Determinants'!$B$19:$R$41,8,0)/'[1]4. Billing Determinants'!$I$41*$D49, VLOOKUP(K$4,'[1]4. Billing Determinants'!$B$19:$R$41,3,0)/'[1]4. Billing Determinants'!$D$41*$D49))))),0)</f>
        <v>0</v>
      </c>
      <c r="L49" s="205">
        <f>IFERROR(IF(L$4="",0,IF($E49="kWh",VLOOKUP(L$4,'[1]4. Billing Determinants'!$B$19:$R$41,4,0)/'[1]4. Billing Determinants'!$E$41*$D49,IF($E49="kW",VLOOKUP(L$4,'[1]4. Billing Determinants'!$B$19:$R$41,5,0)/'[1]4. Billing Determinants'!$F$41*$D49,IF($E49="Non-RPP kWh",VLOOKUP(L$4,'[1]4. Billing Determinants'!$B$19:$R$41,6,0)/'[1]4. Billing Determinants'!$G$41*$D49,IF($E49="Distribution Rev.",VLOOKUP(L$4,'[1]4. Billing Determinants'!$B$19:$R$41,8,0)/'[1]4. Billing Determinants'!$I$41*$D49, VLOOKUP(L$4,'[1]4. Billing Determinants'!$B$19:$R$41,3,0)/'[1]4. Billing Determinants'!$D$41*$D49))))),0)</f>
        <v>0</v>
      </c>
      <c r="M49" s="205">
        <f>IFERROR(IF(M$4="",0,IF($E49="kWh",VLOOKUP(M$4,'[1]4. Billing Determinants'!$B$19:$R$41,4,0)/'[1]4. Billing Determinants'!$E$41*$D49,IF($E49="kW",VLOOKUP(M$4,'[1]4. Billing Determinants'!$B$19:$R$41,5,0)/'[1]4. Billing Determinants'!$F$41*$D49,IF($E49="Non-RPP kWh",VLOOKUP(M$4,'[1]4. Billing Determinants'!$B$19:$R$41,6,0)/'[1]4. Billing Determinants'!$G$41*$D49,IF($E49="Distribution Rev.",VLOOKUP(M$4,'[1]4. Billing Determinants'!$B$19:$R$41,8,0)/'[1]4. Billing Determinants'!$I$41*$D49, VLOOKUP(M$4,'[1]4. Billing Determinants'!$B$19:$R$41,3,0)/'[1]4. Billing Determinants'!$D$41*$D49))))),0)</f>
        <v>0</v>
      </c>
      <c r="N49" s="205">
        <f>IFERROR(IF(N$4="",0,IF($E49="kWh",VLOOKUP(N$4,'[1]4. Billing Determinants'!$B$19:$R$41,4,0)/'[1]4. Billing Determinants'!$E$41*$D49,IF($E49="kW",VLOOKUP(N$4,'[1]4. Billing Determinants'!$B$19:$R$41,5,0)/'[1]4. Billing Determinants'!$F$41*$D49,IF($E49="Non-RPP kWh",VLOOKUP(N$4,'[1]4. Billing Determinants'!$B$19:$R$41,6,0)/'[1]4. Billing Determinants'!$G$41*$D49,IF($E49="Distribution Rev.",VLOOKUP(N$4,'[1]4. Billing Determinants'!$B$19:$R$41,8,0)/'[1]4. Billing Determinants'!$I$41*$D49, VLOOKUP(N$4,'[1]4. Billing Determinants'!$B$19:$R$41,3,0)/'[1]4. Billing Determinants'!$D$41*$D49))))),0)</f>
        <v>0</v>
      </c>
      <c r="O49" s="205">
        <f>IFERROR(IF(O$4="",0,IF($E49="kWh",VLOOKUP(O$4,'[1]4. Billing Determinants'!$B$19:$R$41,4,0)/'[1]4. Billing Determinants'!$E$41*$D49,IF($E49="kW",VLOOKUP(O$4,'[1]4. Billing Determinants'!$B$19:$R$41,5,0)/'[1]4. Billing Determinants'!$F$41*$D49,IF($E49="Non-RPP kWh",VLOOKUP(O$4,'[1]4. Billing Determinants'!$B$19:$R$41,6,0)/'[1]4. Billing Determinants'!$G$41*$D49,IF($E49="Distribution Rev.",VLOOKUP(O$4,'[1]4. Billing Determinants'!$B$19:$R$41,8,0)/'[1]4. Billing Determinants'!$I$41*$D49, VLOOKUP(O$4,'[1]4. Billing Determinants'!$B$19:$R$41,3,0)/'[1]4. Billing Determinants'!$D$41*$D49))))),0)</f>
        <v>0</v>
      </c>
      <c r="P49" s="205">
        <f>IFERROR(IF(P$4="",0,IF($E49="kWh",VLOOKUP(P$4,'[1]4. Billing Determinants'!$B$19:$R$41,4,0)/'[1]4. Billing Determinants'!$E$41*$D49,IF($E49="kW",VLOOKUP(P$4,'[1]4. Billing Determinants'!$B$19:$R$41,5,0)/'[1]4. Billing Determinants'!$F$41*$D49,IF($E49="Non-RPP kWh",VLOOKUP(P$4,'[1]4. Billing Determinants'!$B$19:$R$41,6,0)/'[1]4. Billing Determinants'!$G$41*$D49,IF($E49="Distribution Rev.",VLOOKUP(P$4,'[1]4. Billing Determinants'!$B$19:$R$41,8,0)/'[1]4. Billing Determinants'!$I$41*$D49, VLOOKUP(P$4,'[1]4. Billing Determinants'!$B$19:$R$41,3,0)/'[1]4. Billing Determinants'!$D$41*$D49))))),0)</f>
        <v>0</v>
      </c>
      <c r="Q49" s="205">
        <f>IFERROR(IF(Q$4="",0,IF($E49="kWh",VLOOKUP(Q$4,'[1]4. Billing Determinants'!$B$19:$R$41,4,0)/'[1]4. Billing Determinants'!$E$41*$D49,IF($E49="kW",VLOOKUP(Q$4,'[1]4. Billing Determinants'!$B$19:$R$41,5,0)/'[1]4. Billing Determinants'!$F$41*$D49,IF($E49="Non-RPP kWh",VLOOKUP(Q$4,'[1]4. Billing Determinants'!$B$19:$R$41,6,0)/'[1]4. Billing Determinants'!$G$41*$D49,IF($E49="Distribution Rev.",VLOOKUP(Q$4,'[1]4. Billing Determinants'!$B$19:$R$41,8,0)/'[1]4. Billing Determinants'!$I$41*$D49, VLOOKUP(Q$4,'[1]4. Billing Determinants'!$B$19:$R$41,3,0)/'[1]4. Billing Determinants'!$D$41*$D49))))),0)</f>
        <v>0</v>
      </c>
      <c r="R49" s="205">
        <f>IFERROR(IF(R$4="",0,IF($E49="kWh",VLOOKUP(R$4,'[1]4. Billing Determinants'!$B$19:$R$41,4,0)/'[1]4. Billing Determinants'!$E$41*$D49,IF($E49="kW",VLOOKUP(R$4,'[1]4. Billing Determinants'!$B$19:$R$41,5,0)/'[1]4. Billing Determinants'!$F$41*$D49,IF($E49="Non-RPP kWh",VLOOKUP(R$4,'[1]4. Billing Determinants'!$B$19:$R$41,6,0)/'[1]4. Billing Determinants'!$G$41*$D49,IF($E49="Distribution Rev.",VLOOKUP(R$4,'[1]4. Billing Determinants'!$B$19:$R$41,8,0)/'[1]4. Billing Determinants'!$I$41*$D49, VLOOKUP(R$4,'[1]4. Billing Determinants'!$B$19:$R$41,3,0)/'[1]4. Billing Determinants'!$D$41*$D49))))),0)</f>
        <v>0</v>
      </c>
      <c r="S49" s="205">
        <f>IFERROR(IF(S$4="",0,IF($E49="kWh",VLOOKUP(S$4,'[1]4. Billing Determinants'!$B$19:$R$41,4,0)/'[1]4. Billing Determinants'!$E$41*$D49,IF($E49="kW",VLOOKUP(S$4,'[1]4. Billing Determinants'!$B$19:$R$41,5,0)/'[1]4. Billing Determinants'!$F$41*$D49,IF($E49="Non-RPP kWh",VLOOKUP(S$4,'[1]4. Billing Determinants'!$B$19:$R$41,6,0)/'[1]4. Billing Determinants'!$G$41*$D49,IF($E49="Distribution Rev.",VLOOKUP(S$4,'[1]4. Billing Determinants'!$B$19:$R$41,8,0)/'[1]4. Billing Determinants'!$I$41*$D49, VLOOKUP(S$4,'[1]4. Billing Determinants'!$B$19:$R$41,3,0)/'[1]4. Billing Determinants'!$D$41*$D49))))),0)</f>
        <v>0</v>
      </c>
      <c r="T49" s="205">
        <f>IFERROR(IF(T$4="",0,IF($E49="kWh",VLOOKUP(T$4,'[1]4. Billing Determinants'!$B$19:$R$41,4,0)/'[1]4. Billing Determinants'!$E$41*$D49,IF($E49="kW",VLOOKUP(T$4,'[1]4. Billing Determinants'!$B$19:$R$41,5,0)/'[1]4. Billing Determinants'!$F$41*$D49,IF($E49="Non-RPP kWh",VLOOKUP(T$4,'[1]4. Billing Determinants'!$B$19:$R$41,6,0)/'[1]4. Billing Determinants'!$G$41*$D49,IF($E49="Distribution Rev.",VLOOKUP(T$4,'[1]4. Billing Determinants'!$B$19:$R$41,8,0)/'[1]4. Billing Determinants'!$I$41*$D49, VLOOKUP(T$4,'[1]4. Billing Determinants'!$B$19:$R$41,3,0)/'[1]4. Billing Determinants'!$D$41*$D49))))),0)</f>
        <v>0</v>
      </c>
      <c r="U49" s="205">
        <f>IFERROR(IF(U$4="",0,IF($E49="kWh",VLOOKUP(U$4,'[1]4. Billing Determinants'!$B$19:$R$41,4,0)/'[1]4. Billing Determinants'!$E$41*$D49,IF($E49="kW",VLOOKUP(U$4,'[1]4. Billing Determinants'!$B$19:$R$41,5,0)/'[1]4. Billing Determinants'!$F$41*$D49,IF($E49="Non-RPP kWh",VLOOKUP(U$4,'[1]4. Billing Determinants'!$B$19:$R$41,6,0)/'[1]4. Billing Determinants'!$G$41*$D49,IF($E49="Distribution Rev.",VLOOKUP(U$4,'[1]4. Billing Determinants'!$B$19:$R$41,8,0)/'[1]4. Billing Determinants'!$I$41*$D49, VLOOKUP(U$4,'[1]4. Billing Determinants'!$B$19:$R$41,3,0)/'[1]4. Billing Determinants'!$D$41*$D49))))),0)</f>
        <v>0</v>
      </c>
      <c r="V49" s="205">
        <f>IFERROR(IF(V$4="",0,IF($E49="kWh",VLOOKUP(V$4,'[1]4. Billing Determinants'!$B$19:$R$41,4,0)/'[1]4. Billing Determinants'!$E$41*$D49,IF($E49="kW",VLOOKUP(V$4,'[1]4. Billing Determinants'!$B$19:$R$41,5,0)/'[1]4. Billing Determinants'!$F$41*$D49,IF($E49="Non-RPP kWh",VLOOKUP(V$4,'[1]4. Billing Determinants'!$B$19:$R$41,6,0)/'[1]4. Billing Determinants'!$G$41*$D49,IF($E49="Distribution Rev.",VLOOKUP(V$4,'[1]4. Billing Determinants'!$B$19:$R$41,8,0)/'[1]4. Billing Determinants'!$I$41*$D49, VLOOKUP(V$4,'[1]4. Billing Determinants'!$B$19:$R$41,3,0)/'[1]4. Billing Determinants'!$D$41*$D49))))),0)</f>
        <v>0</v>
      </c>
      <c r="W49" s="205">
        <f>IFERROR(IF(W$4="",0,IF($E49="kWh",VLOOKUP(W$4,'[1]4. Billing Determinants'!$B$19:$R$41,4,0)/'[1]4. Billing Determinants'!$E$41*$D49,IF($E49="kW",VLOOKUP(W$4,'[1]4. Billing Determinants'!$B$19:$R$41,5,0)/'[1]4. Billing Determinants'!$F$41*$D49,IF($E49="Non-RPP kWh",VLOOKUP(W$4,'[1]4. Billing Determinants'!$B$19:$R$41,6,0)/'[1]4. Billing Determinants'!$G$41*$D49,IF($E49="Distribution Rev.",VLOOKUP(W$4,'[1]4. Billing Determinants'!$B$19:$R$41,8,0)/'[1]4. Billing Determinants'!$I$41*$D49, VLOOKUP(W$4,'[1]4. Billing Determinants'!$B$19:$R$41,3,0)/'[1]4. Billing Determinants'!$D$41*$D49))))),0)</f>
        <v>0</v>
      </c>
      <c r="X49" s="205">
        <f>IFERROR(IF(X$4="",0,IF($E49="kWh",VLOOKUP(X$4,'[1]4. Billing Determinants'!$B$19:$R$41,4,0)/'[1]4. Billing Determinants'!$E$41*$D49,IF($E49="kW",VLOOKUP(X$4,'[1]4. Billing Determinants'!$B$19:$R$41,5,0)/'[1]4. Billing Determinants'!$F$41*$D49,IF($E49="Non-RPP kWh",VLOOKUP(X$4,'[1]4. Billing Determinants'!$B$19:$R$41,6,0)/'[1]4. Billing Determinants'!$G$41*$D49,IF($E49="Distribution Rev.",VLOOKUP(X$4,'[1]4. Billing Determinants'!$B$19:$R$41,8,0)/'[1]4. Billing Determinants'!$I$41*$D49, VLOOKUP(X$4,'[1]4. Billing Determinants'!$B$19:$R$41,3,0)/'[1]4. Billing Determinants'!$D$41*$D49))))),0)</f>
        <v>0</v>
      </c>
      <c r="Y49" s="205">
        <f>IFERROR(IF(Y$4="",0,IF($E49="kWh",VLOOKUP(Y$4,'[1]4. Billing Determinants'!$B$19:$R$41,4,0)/'[1]4. Billing Determinants'!$E$41*$D49,IF($E49="kW",VLOOKUP(Y$4,'[1]4. Billing Determinants'!$B$19:$R$41,5,0)/'[1]4. Billing Determinants'!$F$41*$D49,IF($E49="Non-RPP kWh",VLOOKUP(Y$4,'[1]4. Billing Determinants'!$B$19:$R$41,6,0)/'[1]4. Billing Determinants'!$G$41*$D49,IF($E49="Distribution Rev.",VLOOKUP(Y$4,'[1]4. Billing Determinants'!$B$19:$R$41,8,0)/'[1]4. Billing Determinants'!$I$41*$D49, VLOOKUP(Y$4,'[1]4. Billing Determinants'!$B$19:$R$41,3,0)/'[1]4. Billing Determinants'!$D$41*$D49))))),0)</f>
        <v>0</v>
      </c>
    </row>
    <row r="50" spans="1:25" x14ac:dyDescent="0.25">
      <c r="A50" s="145">
        <v>27</v>
      </c>
      <c r="B50" s="224" t="s">
        <v>190</v>
      </c>
      <c r="C50" s="215">
        <v>1574</v>
      </c>
      <c r="D50" s="205"/>
      <c r="E50" s="206" t="s">
        <v>285</v>
      </c>
      <c r="F50" s="205">
        <f>IFERROR(IF(F$4="",0,IF($E50="kWh",VLOOKUP(F$4,'[1]4. Billing Determinants'!$B$19:$R$41,4,0)/'[1]4. Billing Determinants'!$E$41*$D50,IF($E50="kW",VLOOKUP(F$4,'[1]4. Billing Determinants'!$B$19:$R$41,5,0)/'[1]4. Billing Determinants'!$F$41*$D50,IF($E50="Non-RPP kWh",VLOOKUP(F$4,'[1]4. Billing Determinants'!$B$19:$R$41,6,0)/'[1]4. Billing Determinants'!$G$41*$D50,IF($E50="Distribution Rev.",VLOOKUP(F$4,'[1]4. Billing Determinants'!$B$19:$R$41,8,0)/'[1]4. Billing Determinants'!$I$41*$D50, VLOOKUP(F$4,'[1]4. Billing Determinants'!$B$19:$R$41,3,0)/'[1]4. Billing Determinants'!$D$41*$D50))))),0)</f>
        <v>0</v>
      </c>
      <c r="G50" s="205">
        <f>IFERROR(IF(G$4="",0,IF($E50="kWh",VLOOKUP(G$4,'[1]4. Billing Determinants'!$B$19:$R$41,4,0)/'[1]4. Billing Determinants'!$E$41*$D50,IF($E50="kW",VLOOKUP(G$4,'[1]4. Billing Determinants'!$B$19:$R$41,5,0)/'[1]4. Billing Determinants'!$F$41*$D50,IF($E50="Non-RPP kWh",VLOOKUP(G$4,'[1]4. Billing Determinants'!$B$19:$R$41,6,0)/'[1]4. Billing Determinants'!$G$41*$D50,IF($E50="Distribution Rev.",VLOOKUP(G$4,'[1]4. Billing Determinants'!$B$19:$R$41,8,0)/'[1]4. Billing Determinants'!$I$41*$D50, VLOOKUP(G$4,'[1]4. Billing Determinants'!$B$19:$R$41,3,0)/'[1]4. Billing Determinants'!$D$41*$D50))))),0)</f>
        <v>0</v>
      </c>
      <c r="H50" s="205">
        <f>IFERROR(IF(H$4="",0,IF($E50="kWh",VLOOKUP(H$4,'[1]4. Billing Determinants'!$B$19:$R$41,4,0)/'[1]4. Billing Determinants'!$E$41*$D50,IF($E50="kW",VLOOKUP(H$4,'[1]4. Billing Determinants'!$B$19:$R$41,5,0)/'[1]4. Billing Determinants'!$F$41*$D50,IF($E50="Non-RPP kWh",VLOOKUP(H$4,'[1]4. Billing Determinants'!$B$19:$R$41,6,0)/'[1]4. Billing Determinants'!$G$41*$D50,IF($E50="Distribution Rev.",VLOOKUP(H$4,'[1]4. Billing Determinants'!$B$19:$R$41,8,0)/'[1]4. Billing Determinants'!$I$41*$D50, VLOOKUP(H$4,'[1]4. Billing Determinants'!$B$19:$R$41,3,0)/'[1]4. Billing Determinants'!$D$41*$D50))))),0)</f>
        <v>0</v>
      </c>
      <c r="I50" s="205">
        <f>IFERROR(IF(I$4="",0,IF($E50="kWh",VLOOKUP(I$4,'[1]4. Billing Determinants'!$B$19:$R$41,4,0)/'[1]4. Billing Determinants'!$E$41*$D50,IF($E50="kW",VLOOKUP(I$4,'[1]4. Billing Determinants'!$B$19:$R$41,5,0)/'[1]4. Billing Determinants'!$F$41*$D50,IF($E50="Non-RPP kWh",VLOOKUP(I$4,'[1]4. Billing Determinants'!$B$19:$R$41,6,0)/'[1]4. Billing Determinants'!$G$41*$D50,IF($E50="Distribution Rev.",VLOOKUP(I$4,'[1]4. Billing Determinants'!$B$19:$R$41,8,0)/'[1]4. Billing Determinants'!$I$41*$D50, VLOOKUP(I$4,'[1]4. Billing Determinants'!$B$19:$R$41,3,0)/'[1]4. Billing Determinants'!$D$41*$D50))))),0)</f>
        <v>0</v>
      </c>
      <c r="J50" s="205">
        <f>IFERROR(IF(J$4="",0,IF($E50="kWh",VLOOKUP(J$4,'[1]4. Billing Determinants'!$B$19:$R$41,4,0)/'[1]4. Billing Determinants'!$E$41*$D50,IF($E50="kW",VLOOKUP(J$4,'[1]4. Billing Determinants'!$B$19:$R$41,5,0)/'[1]4. Billing Determinants'!$F$41*$D50,IF($E50="Non-RPP kWh",VLOOKUP(J$4,'[1]4. Billing Determinants'!$B$19:$R$41,6,0)/'[1]4. Billing Determinants'!$G$41*$D50,IF($E50="Distribution Rev.",VLOOKUP(J$4,'[1]4. Billing Determinants'!$B$19:$R$41,8,0)/'[1]4. Billing Determinants'!$I$41*$D50, VLOOKUP(J$4,'[1]4. Billing Determinants'!$B$19:$R$41,3,0)/'[1]4. Billing Determinants'!$D$41*$D50))))),0)</f>
        <v>0</v>
      </c>
      <c r="K50" s="205">
        <f>IFERROR(IF(K$4="",0,IF($E50="kWh",VLOOKUP(K$4,'[1]4. Billing Determinants'!$B$19:$R$41,4,0)/'[1]4. Billing Determinants'!$E$41*$D50,IF($E50="kW",VLOOKUP(K$4,'[1]4. Billing Determinants'!$B$19:$R$41,5,0)/'[1]4. Billing Determinants'!$F$41*$D50,IF($E50="Non-RPP kWh",VLOOKUP(K$4,'[1]4. Billing Determinants'!$B$19:$R$41,6,0)/'[1]4. Billing Determinants'!$G$41*$D50,IF($E50="Distribution Rev.",VLOOKUP(K$4,'[1]4. Billing Determinants'!$B$19:$R$41,8,0)/'[1]4. Billing Determinants'!$I$41*$D50, VLOOKUP(K$4,'[1]4. Billing Determinants'!$B$19:$R$41,3,0)/'[1]4. Billing Determinants'!$D$41*$D50))))),0)</f>
        <v>0</v>
      </c>
      <c r="L50" s="205">
        <f>IFERROR(IF(L$4="",0,IF($E50="kWh",VLOOKUP(L$4,'[1]4. Billing Determinants'!$B$19:$R$41,4,0)/'[1]4. Billing Determinants'!$E$41*$D50,IF($E50="kW",VLOOKUP(L$4,'[1]4. Billing Determinants'!$B$19:$R$41,5,0)/'[1]4. Billing Determinants'!$F$41*$D50,IF($E50="Non-RPP kWh",VLOOKUP(L$4,'[1]4. Billing Determinants'!$B$19:$R$41,6,0)/'[1]4. Billing Determinants'!$G$41*$D50,IF($E50="Distribution Rev.",VLOOKUP(L$4,'[1]4. Billing Determinants'!$B$19:$R$41,8,0)/'[1]4. Billing Determinants'!$I$41*$D50, VLOOKUP(L$4,'[1]4. Billing Determinants'!$B$19:$R$41,3,0)/'[1]4. Billing Determinants'!$D$41*$D50))))),0)</f>
        <v>0</v>
      </c>
      <c r="M50" s="205">
        <f>IFERROR(IF(M$4="",0,IF($E50="kWh",VLOOKUP(M$4,'[1]4. Billing Determinants'!$B$19:$R$41,4,0)/'[1]4. Billing Determinants'!$E$41*$D50,IF($E50="kW",VLOOKUP(M$4,'[1]4. Billing Determinants'!$B$19:$R$41,5,0)/'[1]4. Billing Determinants'!$F$41*$D50,IF($E50="Non-RPP kWh",VLOOKUP(M$4,'[1]4. Billing Determinants'!$B$19:$R$41,6,0)/'[1]4. Billing Determinants'!$G$41*$D50,IF($E50="Distribution Rev.",VLOOKUP(M$4,'[1]4. Billing Determinants'!$B$19:$R$41,8,0)/'[1]4. Billing Determinants'!$I$41*$D50, VLOOKUP(M$4,'[1]4. Billing Determinants'!$B$19:$R$41,3,0)/'[1]4. Billing Determinants'!$D$41*$D50))))),0)</f>
        <v>0</v>
      </c>
      <c r="N50" s="205">
        <f>IFERROR(IF(N$4="",0,IF($E50="kWh",VLOOKUP(N$4,'[1]4. Billing Determinants'!$B$19:$R$41,4,0)/'[1]4. Billing Determinants'!$E$41*$D50,IF($E50="kW",VLOOKUP(N$4,'[1]4. Billing Determinants'!$B$19:$R$41,5,0)/'[1]4. Billing Determinants'!$F$41*$D50,IF($E50="Non-RPP kWh",VLOOKUP(N$4,'[1]4. Billing Determinants'!$B$19:$R$41,6,0)/'[1]4. Billing Determinants'!$G$41*$D50,IF($E50="Distribution Rev.",VLOOKUP(N$4,'[1]4. Billing Determinants'!$B$19:$R$41,8,0)/'[1]4. Billing Determinants'!$I$41*$D50, VLOOKUP(N$4,'[1]4. Billing Determinants'!$B$19:$R$41,3,0)/'[1]4. Billing Determinants'!$D$41*$D50))))),0)</f>
        <v>0</v>
      </c>
      <c r="O50" s="205">
        <f>IFERROR(IF(O$4="",0,IF($E50="kWh",VLOOKUP(O$4,'[1]4. Billing Determinants'!$B$19:$R$41,4,0)/'[1]4. Billing Determinants'!$E$41*$D50,IF($E50="kW",VLOOKUP(O$4,'[1]4. Billing Determinants'!$B$19:$R$41,5,0)/'[1]4. Billing Determinants'!$F$41*$D50,IF($E50="Non-RPP kWh",VLOOKUP(O$4,'[1]4. Billing Determinants'!$B$19:$R$41,6,0)/'[1]4. Billing Determinants'!$G$41*$D50,IF($E50="Distribution Rev.",VLOOKUP(O$4,'[1]4. Billing Determinants'!$B$19:$R$41,8,0)/'[1]4. Billing Determinants'!$I$41*$D50, VLOOKUP(O$4,'[1]4. Billing Determinants'!$B$19:$R$41,3,0)/'[1]4. Billing Determinants'!$D$41*$D50))))),0)</f>
        <v>0</v>
      </c>
      <c r="P50" s="205">
        <f>IFERROR(IF(P$4="",0,IF($E50="kWh",VLOOKUP(P$4,'[1]4. Billing Determinants'!$B$19:$R$41,4,0)/'[1]4. Billing Determinants'!$E$41*$D50,IF($E50="kW",VLOOKUP(P$4,'[1]4. Billing Determinants'!$B$19:$R$41,5,0)/'[1]4. Billing Determinants'!$F$41*$D50,IF($E50="Non-RPP kWh",VLOOKUP(P$4,'[1]4. Billing Determinants'!$B$19:$R$41,6,0)/'[1]4. Billing Determinants'!$G$41*$D50,IF($E50="Distribution Rev.",VLOOKUP(P$4,'[1]4. Billing Determinants'!$B$19:$R$41,8,0)/'[1]4. Billing Determinants'!$I$41*$D50, VLOOKUP(P$4,'[1]4. Billing Determinants'!$B$19:$R$41,3,0)/'[1]4. Billing Determinants'!$D$41*$D50))))),0)</f>
        <v>0</v>
      </c>
      <c r="Q50" s="205">
        <f>IFERROR(IF(Q$4="",0,IF($E50="kWh",VLOOKUP(Q$4,'[1]4. Billing Determinants'!$B$19:$R$41,4,0)/'[1]4. Billing Determinants'!$E$41*$D50,IF($E50="kW",VLOOKUP(Q$4,'[1]4. Billing Determinants'!$B$19:$R$41,5,0)/'[1]4. Billing Determinants'!$F$41*$D50,IF($E50="Non-RPP kWh",VLOOKUP(Q$4,'[1]4. Billing Determinants'!$B$19:$R$41,6,0)/'[1]4. Billing Determinants'!$G$41*$D50,IF($E50="Distribution Rev.",VLOOKUP(Q$4,'[1]4. Billing Determinants'!$B$19:$R$41,8,0)/'[1]4. Billing Determinants'!$I$41*$D50, VLOOKUP(Q$4,'[1]4. Billing Determinants'!$B$19:$R$41,3,0)/'[1]4. Billing Determinants'!$D$41*$D50))))),0)</f>
        <v>0</v>
      </c>
      <c r="R50" s="205">
        <f>IFERROR(IF(R$4="",0,IF($E50="kWh",VLOOKUP(R$4,'[1]4. Billing Determinants'!$B$19:$R$41,4,0)/'[1]4. Billing Determinants'!$E$41*$D50,IF($E50="kW",VLOOKUP(R$4,'[1]4. Billing Determinants'!$B$19:$R$41,5,0)/'[1]4. Billing Determinants'!$F$41*$D50,IF($E50="Non-RPP kWh",VLOOKUP(R$4,'[1]4. Billing Determinants'!$B$19:$R$41,6,0)/'[1]4. Billing Determinants'!$G$41*$D50,IF($E50="Distribution Rev.",VLOOKUP(R$4,'[1]4. Billing Determinants'!$B$19:$R$41,8,0)/'[1]4. Billing Determinants'!$I$41*$D50, VLOOKUP(R$4,'[1]4. Billing Determinants'!$B$19:$R$41,3,0)/'[1]4. Billing Determinants'!$D$41*$D50))))),0)</f>
        <v>0</v>
      </c>
      <c r="S50" s="205">
        <f>IFERROR(IF(S$4="",0,IF($E50="kWh",VLOOKUP(S$4,'[1]4. Billing Determinants'!$B$19:$R$41,4,0)/'[1]4. Billing Determinants'!$E$41*$D50,IF($E50="kW",VLOOKUP(S$4,'[1]4. Billing Determinants'!$B$19:$R$41,5,0)/'[1]4. Billing Determinants'!$F$41*$D50,IF($E50="Non-RPP kWh",VLOOKUP(S$4,'[1]4. Billing Determinants'!$B$19:$R$41,6,0)/'[1]4. Billing Determinants'!$G$41*$D50,IF($E50="Distribution Rev.",VLOOKUP(S$4,'[1]4. Billing Determinants'!$B$19:$R$41,8,0)/'[1]4. Billing Determinants'!$I$41*$D50, VLOOKUP(S$4,'[1]4. Billing Determinants'!$B$19:$R$41,3,0)/'[1]4. Billing Determinants'!$D$41*$D50))))),0)</f>
        <v>0</v>
      </c>
      <c r="T50" s="205">
        <f>IFERROR(IF(T$4="",0,IF($E50="kWh",VLOOKUP(T$4,'[1]4. Billing Determinants'!$B$19:$R$41,4,0)/'[1]4. Billing Determinants'!$E$41*$D50,IF($E50="kW",VLOOKUP(T$4,'[1]4. Billing Determinants'!$B$19:$R$41,5,0)/'[1]4. Billing Determinants'!$F$41*$D50,IF($E50="Non-RPP kWh",VLOOKUP(T$4,'[1]4. Billing Determinants'!$B$19:$R$41,6,0)/'[1]4. Billing Determinants'!$G$41*$D50,IF($E50="Distribution Rev.",VLOOKUP(T$4,'[1]4. Billing Determinants'!$B$19:$R$41,8,0)/'[1]4. Billing Determinants'!$I$41*$D50, VLOOKUP(T$4,'[1]4. Billing Determinants'!$B$19:$R$41,3,0)/'[1]4. Billing Determinants'!$D$41*$D50))))),0)</f>
        <v>0</v>
      </c>
      <c r="U50" s="205">
        <f>IFERROR(IF(U$4="",0,IF($E50="kWh",VLOOKUP(U$4,'[1]4. Billing Determinants'!$B$19:$R$41,4,0)/'[1]4. Billing Determinants'!$E$41*$D50,IF($E50="kW",VLOOKUP(U$4,'[1]4. Billing Determinants'!$B$19:$R$41,5,0)/'[1]4. Billing Determinants'!$F$41*$D50,IF($E50="Non-RPP kWh",VLOOKUP(U$4,'[1]4. Billing Determinants'!$B$19:$R$41,6,0)/'[1]4. Billing Determinants'!$G$41*$D50,IF($E50="Distribution Rev.",VLOOKUP(U$4,'[1]4. Billing Determinants'!$B$19:$R$41,8,0)/'[1]4. Billing Determinants'!$I$41*$D50, VLOOKUP(U$4,'[1]4. Billing Determinants'!$B$19:$R$41,3,0)/'[1]4. Billing Determinants'!$D$41*$D50))))),0)</f>
        <v>0</v>
      </c>
      <c r="V50" s="205">
        <f>IFERROR(IF(V$4="",0,IF($E50="kWh",VLOOKUP(V$4,'[1]4. Billing Determinants'!$B$19:$R$41,4,0)/'[1]4. Billing Determinants'!$E$41*$D50,IF($E50="kW",VLOOKUP(V$4,'[1]4. Billing Determinants'!$B$19:$R$41,5,0)/'[1]4. Billing Determinants'!$F$41*$D50,IF($E50="Non-RPP kWh",VLOOKUP(V$4,'[1]4. Billing Determinants'!$B$19:$R$41,6,0)/'[1]4. Billing Determinants'!$G$41*$D50,IF($E50="Distribution Rev.",VLOOKUP(V$4,'[1]4. Billing Determinants'!$B$19:$R$41,8,0)/'[1]4. Billing Determinants'!$I$41*$D50, VLOOKUP(V$4,'[1]4. Billing Determinants'!$B$19:$R$41,3,0)/'[1]4. Billing Determinants'!$D$41*$D50))))),0)</f>
        <v>0</v>
      </c>
      <c r="W50" s="205">
        <f>IFERROR(IF(W$4="",0,IF($E50="kWh",VLOOKUP(W$4,'[1]4. Billing Determinants'!$B$19:$R$41,4,0)/'[1]4. Billing Determinants'!$E$41*$D50,IF($E50="kW",VLOOKUP(W$4,'[1]4. Billing Determinants'!$B$19:$R$41,5,0)/'[1]4. Billing Determinants'!$F$41*$D50,IF($E50="Non-RPP kWh",VLOOKUP(W$4,'[1]4. Billing Determinants'!$B$19:$R$41,6,0)/'[1]4. Billing Determinants'!$G$41*$D50,IF($E50="Distribution Rev.",VLOOKUP(W$4,'[1]4. Billing Determinants'!$B$19:$R$41,8,0)/'[1]4. Billing Determinants'!$I$41*$D50, VLOOKUP(W$4,'[1]4. Billing Determinants'!$B$19:$R$41,3,0)/'[1]4. Billing Determinants'!$D$41*$D50))))),0)</f>
        <v>0</v>
      </c>
      <c r="X50" s="205">
        <f>IFERROR(IF(X$4="",0,IF($E50="kWh",VLOOKUP(X$4,'[1]4. Billing Determinants'!$B$19:$R$41,4,0)/'[1]4. Billing Determinants'!$E$41*$D50,IF($E50="kW",VLOOKUP(X$4,'[1]4. Billing Determinants'!$B$19:$R$41,5,0)/'[1]4. Billing Determinants'!$F$41*$D50,IF($E50="Non-RPP kWh",VLOOKUP(X$4,'[1]4. Billing Determinants'!$B$19:$R$41,6,0)/'[1]4. Billing Determinants'!$G$41*$D50,IF($E50="Distribution Rev.",VLOOKUP(X$4,'[1]4. Billing Determinants'!$B$19:$R$41,8,0)/'[1]4. Billing Determinants'!$I$41*$D50, VLOOKUP(X$4,'[1]4. Billing Determinants'!$B$19:$R$41,3,0)/'[1]4. Billing Determinants'!$D$41*$D50))))),0)</f>
        <v>0</v>
      </c>
      <c r="Y50" s="205">
        <f>IFERROR(IF(Y$4="",0,IF($E50="kWh",VLOOKUP(Y$4,'[1]4. Billing Determinants'!$B$19:$R$41,4,0)/'[1]4. Billing Determinants'!$E$41*$D50,IF($E50="kW",VLOOKUP(Y$4,'[1]4. Billing Determinants'!$B$19:$R$41,5,0)/'[1]4. Billing Determinants'!$F$41*$D50,IF($E50="Non-RPP kWh",VLOOKUP(Y$4,'[1]4. Billing Determinants'!$B$19:$R$41,6,0)/'[1]4. Billing Determinants'!$G$41*$D50,IF($E50="Distribution Rev.",VLOOKUP(Y$4,'[1]4. Billing Determinants'!$B$19:$R$41,8,0)/'[1]4. Billing Determinants'!$I$41*$D50, VLOOKUP(Y$4,'[1]4. Billing Determinants'!$B$19:$R$41,3,0)/'[1]4. Billing Determinants'!$D$41*$D50))))),0)</f>
        <v>0</v>
      </c>
    </row>
    <row r="51" spans="1:25" x14ac:dyDescent="0.25">
      <c r="A51" s="210">
        <v>28</v>
      </c>
      <c r="B51" s="203" t="s">
        <v>191</v>
      </c>
      <c r="C51" s="215">
        <v>1582</v>
      </c>
      <c r="D51" s="205"/>
      <c r="E51" s="206" t="s">
        <v>285</v>
      </c>
      <c r="F51" s="205">
        <f>IFERROR(IF(F$4="",0,IF($E51="kWh",VLOOKUP(F$4,'[1]4. Billing Determinants'!$B$19:$R$41,4,0)/'[1]4. Billing Determinants'!$E$41*$D51,IF($E51="kW",VLOOKUP(F$4,'[1]4. Billing Determinants'!$B$19:$R$41,5,0)/'[1]4. Billing Determinants'!$F$41*$D51,IF($E51="Non-RPP kWh",VLOOKUP(F$4,'[1]4. Billing Determinants'!$B$19:$R$41,6,0)/'[1]4. Billing Determinants'!$G$41*$D51,IF($E51="Distribution Rev.",VLOOKUP(F$4,'[1]4. Billing Determinants'!$B$19:$R$41,8,0)/'[1]4. Billing Determinants'!$I$41*$D51, VLOOKUP(F$4,'[1]4. Billing Determinants'!$B$19:$R$41,3,0)/'[1]4. Billing Determinants'!$D$41*$D51))))),0)</f>
        <v>0</v>
      </c>
      <c r="G51" s="205">
        <f>IFERROR(IF(G$4="",0,IF($E51="kWh",VLOOKUP(G$4,'[1]4. Billing Determinants'!$B$19:$R$41,4,0)/'[1]4. Billing Determinants'!$E$41*$D51,IF($E51="kW",VLOOKUP(G$4,'[1]4. Billing Determinants'!$B$19:$R$41,5,0)/'[1]4. Billing Determinants'!$F$41*$D51,IF($E51="Non-RPP kWh",VLOOKUP(G$4,'[1]4. Billing Determinants'!$B$19:$R$41,6,0)/'[1]4. Billing Determinants'!$G$41*$D51,IF($E51="Distribution Rev.",VLOOKUP(G$4,'[1]4. Billing Determinants'!$B$19:$R$41,8,0)/'[1]4. Billing Determinants'!$I$41*$D51, VLOOKUP(G$4,'[1]4. Billing Determinants'!$B$19:$R$41,3,0)/'[1]4. Billing Determinants'!$D$41*$D51))))),0)</f>
        <v>0</v>
      </c>
      <c r="H51" s="205">
        <f>IFERROR(IF(H$4="",0,IF($E51="kWh",VLOOKUP(H$4,'[1]4. Billing Determinants'!$B$19:$R$41,4,0)/'[1]4. Billing Determinants'!$E$41*$D51,IF($E51="kW",VLOOKUP(H$4,'[1]4. Billing Determinants'!$B$19:$R$41,5,0)/'[1]4. Billing Determinants'!$F$41*$D51,IF($E51="Non-RPP kWh",VLOOKUP(H$4,'[1]4. Billing Determinants'!$B$19:$R$41,6,0)/'[1]4. Billing Determinants'!$G$41*$D51,IF($E51="Distribution Rev.",VLOOKUP(H$4,'[1]4. Billing Determinants'!$B$19:$R$41,8,0)/'[1]4. Billing Determinants'!$I$41*$D51, VLOOKUP(H$4,'[1]4. Billing Determinants'!$B$19:$R$41,3,0)/'[1]4. Billing Determinants'!$D$41*$D51))))),0)</f>
        <v>0</v>
      </c>
      <c r="I51" s="205">
        <f>IFERROR(IF(I$4="",0,IF($E51="kWh",VLOOKUP(I$4,'[1]4. Billing Determinants'!$B$19:$R$41,4,0)/'[1]4. Billing Determinants'!$E$41*$D51,IF($E51="kW",VLOOKUP(I$4,'[1]4. Billing Determinants'!$B$19:$R$41,5,0)/'[1]4. Billing Determinants'!$F$41*$D51,IF($E51="Non-RPP kWh",VLOOKUP(I$4,'[1]4. Billing Determinants'!$B$19:$R$41,6,0)/'[1]4. Billing Determinants'!$G$41*$D51,IF($E51="Distribution Rev.",VLOOKUP(I$4,'[1]4. Billing Determinants'!$B$19:$R$41,8,0)/'[1]4. Billing Determinants'!$I$41*$D51, VLOOKUP(I$4,'[1]4. Billing Determinants'!$B$19:$R$41,3,0)/'[1]4. Billing Determinants'!$D$41*$D51))))),0)</f>
        <v>0</v>
      </c>
      <c r="J51" s="205">
        <f>IFERROR(IF(J$4="",0,IF($E51="kWh",VLOOKUP(J$4,'[1]4. Billing Determinants'!$B$19:$R$41,4,0)/'[1]4. Billing Determinants'!$E$41*$D51,IF($E51="kW",VLOOKUP(J$4,'[1]4. Billing Determinants'!$B$19:$R$41,5,0)/'[1]4. Billing Determinants'!$F$41*$D51,IF($E51="Non-RPP kWh",VLOOKUP(J$4,'[1]4. Billing Determinants'!$B$19:$R$41,6,0)/'[1]4. Billing Determinants'!$G$41*$D51,IF($E51="Distribution Rev.",VLOOKUP(J$4,'[1]4. Billing Determinants'!$B$19:$R$41,8,0)/'[1]4. Billing Determinants'!$I$41*$D51, VLOOKUP(J$4,'[1]4. Billing Determinants'!$B$19:$R$41,3,0)/'[1]4. Billing Determinants'!$D$41*$D51))))),0)</f>
        <v>0</v>
      </c>
      <c r="K51" s="205">
        <f>IFERROR(IF(K$4="",0,IF($E51="kWh",VLOOKUP(K$4,'[1]4. Billing Determinants'!$B$19:$R$41,4,0)/'[1]4. Billing Determinants'!$E$41*$D51,IF($E51="kW",VLOOKUP(K$4,'[1]4. Billing Determinants'!$B$19:$R$41,5,0)/'[1]4. Billing Determinants'!$F$41*$D51,IF($E51="Non-RPP kWh",VLOOKUP(K$4,'[1]4. Billing Determinants'!$B$19:$R$41,6,0)/'[1]4. Billing Determinants'!$G$41*$D51,IF($E51="Distribution Rev.",VLOOKUP(K$4,'[1]4. Billing Determinants'!$B$19:$R$41,8,0)/'[1]4. Billing Determinants'!$I$41*$D51, VLOOKUP(K$4,'[1]4. Billing Determinants'!$B$19:$R$41,3,0)/'[1]4. Billing Determinants'!$D$41*$D51))))),0)</f>
        <v>0</v>
      </c>
      <c r="L51" s="205">
        <f>IFERROR(IF(L$4="",0,IF($E51="kWh",VLOOKUP(L$4,'[1]4. Billing Determinants'!$B$19:$R$41,4,0)/'[1]4. Billing Determinants'!$E$41*$D51,IF($E51="kW",VLOOKUP(L$4,'[1]4. Billing Determinants'!$B$19:$R$41,5,0)/'[1]4. Billing Determinants'!$F$41*$D51,IF($E51="Non-RPP kWh",VLOOKUP(L$4,'[1]4. Billing Determinants'!$B$19:$R$41,6,0)/'[1]4. Billing Determinants'!$G$41*$D51,IF($E51="Distribution Rev.",VLOOKUP(L$4,'[1]4. Billing Determinants'!$B$19:$R$41,8,0)/'[1]4. Billing Determinants'!$I$41*$D51, VLOOKUP(L$4,'[1]4. Billing Determinants'!$B$19:$R$41,3,0)/'[1]4. Billing Determinants'!$D$41*$D51))))),0)</f>
        <v>0</v>
      </c>
      <c r="M51" s="205">
        <f>IFERROR(IF(M$4="",0,IF($E51="kWh",VLOOKUP(M$4,'[1]4. Billing Determinants'!$B$19:$R$41,4,0)/'[1]4. Billing Determinants'!$E$41*$D51,IF($E51="kW",VLOOKUP(M$4,'[1]4. Billing Determinants'!$B$19:$R$41,5,0)/'[1]4. Billing Determinants'!$F$41*$D51,IF($E51="Non-RPP kWh",VLOOKUP(M$4,'[1]4. Billing Determinants'!$B$19:$R$41,6,0)/'[1]4. Billing Determinants'!$G$41*$D51,IF($E51="Distribution Rev.",VLOOKUP(M$4,'[1]4. Billing Determinants'!$B$19:$R$41,8,0)/'[1]4. Billing Determinants'!$I$41*$D51, VLOOKUP(M$4,'[1]4. Billing Determinants'!$B$19:$R$41,3,0)/'[1]4. Billing Determinants'!$D$41*$D51))))),0)</f>
        <v>0</v>
      </c>
      <c r="N51" s="205">
        <f>IFERROR(IF(N$4="",0,IF($E51="kWh",VLOOKUP(N$4,'[1]4. Billing Determinants'!$B$19:$R$41,4,0)/'[1]4. Billing Determinants'!$E$41*$D51,IF($E51="kW",VLOOKUP(N$4,'[1]4. Billing Determinants'!$B$19:$R$41,5,0)/'[1]4. Billing Determinants'!$F$41*$D51,IF($E51="Non-RPP kWh",VLOOKUP(N$4,'[1]4. Billing Determinants'!$B$19:$R$41,6,0)/'[1]4. Billing Determinants'!$G$41*$D51,IF($E51="Distribution Rev.",VLOOKUP(N$4,'[1]4. Billing Determinants'!$B$19:$R$41,8,0)/'[1]4. Billing Determinants'!$I$41*$D51, VLOOKUP(N$4,'[1]4. Billing Determinants'!$B$19:$R$41,3,0)/'[1]4. Billing Determinants'!$D$41*$D51))))),0)</f>
        <v>0</v>
      </c>
      <c r="O51" s="205">
        <f>IFERROR(IF(O$4="",0,IF($E51="kWh",VLOOKUP(O$4,'[1]4. Billing Determinants'!$B$19:$R$41,4,0)/'[1]4. Billing Determinants'!$E$41*$D51,IF($E51="kW",VLOOKUP(O$4,'[1]4. Billing Determinants'!$B$19:$R$41,5,0)/'[1]4. Billing Determinants'!$F$41*$D51,IF($E51="Non-RPP kWh",VLOOKUP(O$4,'[1]4. Billing Determinants'!$B$19:$R$41,6,0)/'[1]4. Billing Determinants'!$G$41*$D51,IF($E51="Distribution Rev.",VLOOKUP(O$4,'[1]4. Billing Determinants'!$B$19:$R$41,8,0)/'[1]4. Billing Determinants'!$I$41*$D51, VLOOKUP(O$4,'[1]4. Billing Determinants'!$B$19:$R$41,3,0)/'[1]4. Billing Determinants'!$D$41*$D51))))),0)</f>
        <v>0</v>
      </c>
      <c r="P51" s="205">
        <f>IFERROR(IF(P$4="",0,IF($E51="kWh",VLOOKUP(P$4,'[1]4. Billing Determinants'!$B$19:$R$41,4,0)/'[1]4. Billing Determinants'!$E$41*$D51,IF($E51="kW",VLOOKUP(P$4,'[1]4. Billing Determinants'!$B$19:$R$41,5,0)/'[1]4. Billing Determinants'!$F$41*$D51,IF($E51="Non-RPP kWh",VLOOKUP(P$4,'[1]4. Billing Determinants'!$B$19:$R$41,6,0)/'[1]4. Billing Determinants'!$G$41*$D51,IF($E51="Distribution Rev.",VLOOKUP(P$4,'[1]4. Billing Determinants'!$B$19:$R$41,8,0)/'[1]4. Billing Determinants'!$I$41*$D51, VLOOKUP(P$4,'[1]4. Billing Determinants'!$B$19:$R$41,3,0)/'[1]4. Billing Determinants'!$D$41*$D51))))),0)</f>
        <v>0</v>
      </c>
      <c r="Q51" s="205">
        <f>IFERROR(IF(Q$4="",0,IF($E51="kWh",VLOOKUP(Q$4,'[1]4. Billing Determinants'!$B$19:$R$41,4,0)/'[1]4. Billing Determinants'!$E$41*$D51,IF($E51="kW",VLOOKUP(Q$4,'[1]4. Billing Determinants'!$B$19:$R$41,5,0)/'[1]4. Billing Determinants'!$F$41*$D51,IF($E51="Non-RPP kWh",VLOOKUP(Q$4,'[1]4. Billing Determinants'!$B$19:$R$41,6,0)/'[1]4. Billing Determinants'!$G$41*$D51,IF($E51="Distribution Rev.",VLOOKUP(Q$4,'[1]4. Billing Determinants'!$B$19:$R$41,8,0)/'[1]4. Billing Determinants'!$I$41*$D51, VLOOKUP(Q$4,'[1]4. Billing Determinants'!$B$19:$R$41,3,0)/'[1]4. Billing Determinants'!$D$41*$D51))))),0)</f>
        <v>0</v>
      </c>
      <c r="R51" s="205">
        <f>IFERROR(IF(R$4="",0,IF($E51="kWh",VLOOKUP(R$4,'[1]4. Billing Determinants'!$B$19:$R$41,4,0)/'[1]4. Billing Determinants'!$E$41*$D51,IF($E51="kW",VLOOKUP(R$4,'[1]4. Billing Determinants'!$B$19:$R$41,5,0)/'[1]4. Billing Determinants'!$F$41*$D51,IF($E51="Non-RPP kWh",VLOOKUP(R$4,'[1]4. Billing Determinants'!$B$19:$R$41,6,0)/'[1]4. Billing Determinants'!$G$41*$D51,IF($E51="Distribution Rev.",VLOOKUP(R$4,'[1]4. Billing Determinants'!$B$19:$R$41,8,0)/'[1]4. Billing Determinants'!$I$41*$D51, VLOOKUP(R$4,'[1]4. Billing Determinants'!$B$19:$R$41,3,0)/'[1]4. Billing Determinants'!$D$41*$D51))))),0)</f>
        <v>0</v>
      </c>
      <c r="S51" s="205">
        <f>IFERROR(IF(S$4="",0,IF($E51="kWh",VLOOKUP(S$4,'[1]4. Billing Determinants'!$B$19:$R$41,4,0)/'[1]4. Billing Determinants'!$E$41*$D51,IF($E51="kW",VLOOKUP(S$4,'[1]4. Billing Determinants'!$B$19:$R$41,5,0)/'[1]4. Billing Determinants'!$F$41*$D51,IF($E51="Non-RPP kWh",VLOOKUP(S$4,'[1]4. Billing Determinants'!$B$19:$R$41,6,0)/'[1]4. Billing Determinants'!$G$41*$D51,IF($E51="Distribution Rev.",VLOOKUP(S$4,'[1]4. Billing Determinants'!$B$19:$R$41,8,0)/'[1]4. Billing Determinants'!$I$41*$D51, VLOOKUP(S$4,'[1]4. Billing Determinants'!$B$19:$R$41,3,0)/'[1]4. Billing Determinants'!$D$41*$D51))))),0)</f>
        <v>0</v>
      </c>
      <c r="T51" s="205">
        <f>IFERROR(IF(T$4="",0,IF($E51="kWh",VLOOKUP(T$4,'[1]4. Billing Determinants'!$B$19:$R$41,4,0)/'[1]4. Billing Determinants'!$E$41*$D51,IF($E51="kW",VLOOKUP(T$4,'[1]4. Billing Determinants'!$B$19:$R$41,5,0)/'[1]4. Billing Determinants'!$F$41*$D51,IF($E51="Non-RPP kWh",VLOOKUP(T$4,'[1]4. Billing Determinants'!$B$19:$R$41,6,0)/'[1]4. Billing Determinants'!$G$41*$D51,IF($E51="Distribution Rev.",VLOOKUP(T$4,'[1]4. Billing Determinants'!$B$19:$R$41,8,0)/'[1]4. Billing Determinants'!$I$41*$D51, VLOOKUP(T$4,'[1]4. Billing Determinants'!$B$19:$R$41,3,0)/'[1]4. Billing Determinants'!$D$41*$D51))))),0)</f>
        <v>0</v>
      </c>
      <c r="U51" s="205">
        <f>IFERROR(IF(U$4="",0,IF($E51="kWh",VLOOKUP(U$4,'[1]4. Billing Determinants'!$B$19:$R$41,4,0)/'[1]4. Billing Determinants'!$E$41*$D51,IF($E51="kW",VLOOKUP(U$4,'[1]4. Billing Determinants'!$B$19:$R$41,5,0)/'[1]4. Billing Determinants'!$F$41*$D51,IF($E51="Non-RPP kWh",VLOOKUP(U$4,'[1]4. Billing Determinants'!$B$19:$R$41,6,0)/'[1]4. Billing Determinants'!$G$41*$D51,IF($E51="Distribution Rev.",VLOOKUP(U$4,'[1]4. Billing Determinants'!$B$19:$R$41,8,0)/'[1]4. Billing Determinants'!$I$41*$D51, VLOOKUP(U$4,'[1]4. Billing Determinants'!$B$19:$R$41,3,0)/'[1]4. Billing Determinants'!$D$41*$D51))))),0)</f>
        <v>0</v>
      </c>
      <c r="V51" s="205">
        <f>IFERROR(IF(V$4="",0,IF($E51="kWh",VLOOKUP(V$4,'[1]4. Billing Determinants'!$B$19:$R$41,4,0)/'[1]4. Billing Determinants'!$E$41*$D51,IF($E51="kW",VLOOKUP(V$4,'[1]4. Billing Determinants'!$B$19:$R$41,5,0)/'[1]4. Billing Determinants'!$F$41*$D51,IF($E51="Non-RPP kWh",VLOOKUP(V$4,'[1]4. Billing Determinants'!$B$19:$R$41,6,0)/'[1]4. Billing Determinants'!$G$41*$D51,IF($E51="Distribution Rev.",VLOOKUP(V$4,'[1]4. Billing Determinants'!$B$19:$R$41,8,0)/'[1]4. Billing Determinants'!$I$41*$D51, VLOOKUP(V$4,'[1]4. Billing Determinants'!$B$19:$R$41,3,0)/'[1]4. Billing Determinants'!$D$41*$D51))))),0)</f>
        <v>0</v>
      </c>
      <c r="W51" s="205">
        <f>IFERROR(IF(W$4="",0,IF($E51="kWh",VLOOKUP(W$4,'[1]4. Billing Determinants'!$B$19:$R$41,4,0)/'[1]4. Billing Determinants'!$E$41*$D51,IF($E51="kW",VLOOKUP(W$4,'[1]4. Billing Determinants'!$B$19:$R$41,5,0)/'[1]4. Billing Determinants'!$F$41*$D51,IF($E51="Non-RPP kWh",VLOOKUP(W$4,'[1]4. Billing Determinants'!$B$19:$R$41,6,0)/'[1]4. Billing Determinants'!$G$41*$D51,IF($E51="Distribution Rev.",VLOOKUP(W$4,'[1]4. Billing Determinants'!$B$19:$R$41,8,0)/'[1]4. Billing Determinants'!$I$41*$D51, VLOOKUP(W$4,'[1]4. Billing Determinants'!$B$19:$R$41,3,0)/'[1]4. Billing Determinants'!$D$41*$D51))))),0)</f>
        <v>0</v>
      </c>
      <c r="X51" s="205">
        <f>IFERROR(IF(X$4="",0,IF($E51="kWh",VLOOKUP(X$4,'[1]4. Billing Determinants'!$B$19:$R$41,4,0)/'[1]4. Billing Determinants'!$E$41*$D51,IF($E51="kW",VLOOKUP(X$4,'[1]4. Billing Determinants'!$B$19:$R$41,5,0)/'[1]4. Billing Determinants'!$F$41*$D51,IF($E51="Non-RPP kWh",VLOOKUP(X$4,'[1]4. Billing Determinants'!$B$19:$R$41,6,0)/'[1]4. Billing Determinants'!$G$41*$D51,IF($E51="Distribution Rev.",VLOOKUP(X$4,'[1]4. Billing Determinants'!$B$19:$R$41,8,0)/'[1]4. Billing Determinants'!$I$41*$D51, VLOOKUP(X$4,'[1]4. Billing Determinants'!$B$19:$R$41,3,0)/'[1]4. Billing Determinants'!$D$41*$D51))))),0)</f>
        <v>0</v>
      </c>
      <c r="Y51" s="205">
        <f>IFERROR(IF(Y$4="",0,IF($E51="kWh",VLOOKUP(Y$4,'[1]4. Billing Determinants'!$B$19:$R$41,4,0)/'[1]4. Billing Determinants'!$E$41*$D51,IF($E51="kW",VLOOKUP(Y$4,'[1]4. Billing Determinants'!$B$19:$R$41,5,0)/'[1]4. Billing Determinants'!$F$41*$D51,IF($E51="Non-RPP kWh",VLOOKUP(Y$4,'[1]4. Billing Determinants'!$B$19:$R$41,6,0)/'[1]4. Billing Determinants'!$G$41*$D51,IF($E51="Distribution Rev.",VLOOKUP(Y$4,'[1]4. Billing Determinants'!$B$19:$R$41,8,0)/'[1]4. Billing Determinants'!$I$41*$D51, VLOOKUP(Y$4,'[1]4. Billing Determinants'!$B$19:$R$41,3,0)/'[1]4. Billing Determinants'!$D$41*$D51))))),0)</f>
        <v>0</v>
      </c>
    </row>
    <row r="52" spans="1:25" x14ac:dyDescent="0.25">
      <c r="A52" s="145">
        <v>29</v>
      </c>
      <c r="B52" s="207" t="s">
        <v>192</v>
      </c>
      <c r="C52" s="215">
        <v>2425</v>
      </c>
      <c r="D52" s="205"/>
      <c r="E52" s="206" t="s">
        <v>285</v>
      </c>
      <c r="F52" s="205">
        <f>IFERROR(IF(F$4="",0,IF($E52="kWh",VLOOKUP(F$4,'[1]4. Billing Determinants'!$B$19:$R$41,4,0)/'[1]4. Billing Determinants'!$E$41*$D52,IF($E52="kW",VLOOKUP(F$4,'[1]4. Billing Determinants'!$B$19:$R$41,5,0)/'[1]4. Billing Determinants'!$F$41*$D52,IF($E52="Non-RPP kWh",VLOOKUP(F$4,'[1]4. Billing Determinants'!$B$19:$R$41,6,0)/'[1]4. Billing Determinants'!$G$41*$D52,IF($E52="Distribution Rev.",VLOOKUP(F$4,'[1]4. Billing Determinants'!$B$19:$R$41,8,0)/'[1]4. Billing Determinants'!$I$41*$D52, VLOOKUP(F$4,'[1]4. Billing Determinants'!$B$19:$R$41,3,0)/'[1]4. Billing Determinants'!$D$41*$D52))))),0)</f>
        <v>0</v>
      </c>
      <c r="G52" s="205">
        <f>IFERROR(IF(G$4="",0,IF($E52="kWh",VLOOKUP(G$4,'[1]4. Billing Determinants'!$B$19:$R$41,4,0)/'[1]4. Billing Determinants'!$E$41*$D52,IF($E52="kW",VLOOKUP(G$4,'[1]4. Billing Determinants'!$B$19:$R$41,5,0)/'[1]4. Billing Determinants'!$F$41*$D52,IF($E52="Non-RPP kWh",VLOOKUP(G$4,'[1]4. Billing Determinants'!$B$19:$R$41,6,0)/'[1]4. Billing Determinants'!$G$41*$D52,IF($E52="Distribution Rev.",VLOOKUP(G$4,'[1]4. Billing Determinants'!$B$19:$R$41,8,0)/'[1]4. Billing Determinants'!$I$41*$D52, VLOOKUP(G$4,'[1]4. Billing Determinants'!$B$19:$R$41,3,0)/'[1]4. Billing Determinants'!$D$41*$D52))))),0)</f>
        <v>0</v>
      </c>
      <c r="H52" s="205">
        <f>IFERROR(IF(H$4="",0,IF($E52="kWh",VLOOKUP(H$4,'[1]4. Billing Determinants'!$B$19:$R$41,4,0)/'[1]4. Billing Determinants'!$E$41*$D52,IF($E52="kW",VLOOKUP(H$4,'[1]4. Billing Determinants'!$B$19:$R$41,5,0)/'[1]4. Billing Determinants'!$F$41*$D52,IF($E52="Non-RPP kWh",VLOOKUP(H$4,'[1]4. Billing Determinants'!$B$19:$R$41,6,0)/'[1]4. Billing Determinants'!$G$41*$D52,IF($E52="Distribution Rev.",VLOOKUP(H$4,'[1]4. Billing Determinants'!$B$19:$R$41,8,0)/'[1]4. Billing Determinants'!$I$41*$D52, VLOOKUP(H$4,'[1]4. Billing Determinants'!$B$19:$R$41,3,0)/'[1]4. Billing Determinants'!$D$41*$D52))))),0)</f>
        <v>0</v>
      </c>
      <c r="I52" s="205">
        <f>IFERROR(IF(I$4="",0,IF($E52="kWh",VLOOKUP(I$4,'[1]4. Billing Determinants'!$B$19:$R$41,4,0)/'[1]4. Billing Determinants'!$E$41*$D52,IF($E52="kW",VLOOKUP(I$4,'[1]4. Billing Determinants'!$B$19:$R$41,5,0)/'[1]4. Billing Determinants'!$F$41*$D52,IF($E52="Non-RPP kWh",VLOOKUP(I$4,'[1]4. Billing Determinants'!$B$19:$R$41,6,0)/'[1]4. Billing Determinants'!$G$41*$D52,IF($E52="Distribution Rev.",VLOOKUP(I$4,'[1]4. Billing Determinants'!$B$19:$R$41,8,0)/'[1]4. Billing Determinants'!$I$41*$D52, VLOOKUP(I$4,'[1]4. Billing Determinants'!$B$19:$R$41,3,0)/'[1]4. Billing Determinants'!$D$41*$D52))))),0)</f>
        <v>0</v>
      </c>
      <c r="J52" s="205">
        <f>IFERROR(IF(J$4="",0,IF($E52="kWh",VLOOKUP(J$4,'[1]4. Billing Determinants'!$B$19:$R$41,4,0)/'[1]4. Billing Determinants'!$E$41*$D52,IF($E52="kW",VLOOKUP(J$4,'[1]4. Billing Determinants'!$B$19:$R$41,5,0)/'[1]4. Billing Determinants'!$F$41*$D52,IF($E52="Non-RPP kWh",VLOOKUP(J$4,'[1]4. Billing Determinants'!$B$19:$R$41,6,0)/'[1]4. Billing Determinants'!$G$41*$D52,IF($E52="Distribution Rev.",VLOOKUP(J$4,'[1]4. Billing Determinants'!$B$19:$R$41,8,0)/'[1]4. Billing Determinants'!$I$41*$D52, VLOOKUP(J$4,'[1]4. Billing Determinants'!$B$19:$R$41,3,0)/'[1]4. Billing Determinants'!$D$41*$D52))))),0)</f>
        <v>0</v>
      </c>
      <c r="K52" s="205">
        <f>IFERROR(IF(K$4="",0,IF($E52="kWh",VLOOKUP(K$4,'[1]4. Billing Determinants'!$B$19:$R$41,4,0)/'[1]4. Billing Determinants'!$E$41*$D52,IF($E52="kW",VLOOKUP(K$4,'[1]4. Billing Determinants'!$B$19:$R$41,5,0)/'[1]4. Billing Determinants'!$F$41*$D52,IF($E52="Non-RPP kWh",VLOOKUP(K$4,'[1]4. Billing Determinants'!$B$19:$R$41,6,0)/'[1]4. Billing Determinants'!$G$41*$D52,IF($E52="Distribution Rev.",VLOOKUP(K$4,'[1]4. Billing Determinants'!$B$19:$R$41,8,0)/'[1]4. Billing Determinants'!$I$41*$D52, VLOOKUP(K$4,'[1]4. Billing Determinants'!$B$19:$R$41,3,0)/'[1]4. Billing Determinants'!$D$41*$D52))))),0)</f>
        <v>0</v>
      </c>
      <c r="L52" s="205">
        <f>IFERROR(IF(L$4="",0,IF($E52="kWh",VLOOKUP(L$4,'[1]4. Billing Determinants'!$B$19:$R$41,4,0)/'[1]4. Billing Determinants'!$E$41*$D52,IF($E52="kW",VLOOKUP(L$4,'[1]4. Billing Determinants'!$B$19:$R$41,5,0)/'[1]4. Billing Determinants'!$F$41*$D52,IF($E52="Non-RPP kWh",VLOOKUP(L$4,'[1]4. Billing Determinants'!$B$19:$R$41,6,0)/'[1]4. Billing Determinants'!$G$41*$D52,IF($E52="Distribution Rev.",VLOOKUP(L$4,'[1]4. Billing Determinants'!$B$19:$R$41,8,0)/'[1]4. Billing Determinants'!$I$41*$D52, VLOOKUP(L$4,'[1]4. Billing Determinants'!$B$19:$R$41,3,0)/'[1]4. Billing Determinants'!$D$41*$D52))))),0)</f>
        <v>0</v>
      </c>
      <c r="M52" s="205">
        <f>IFERROR(IF(M$4="",0,IF($E52="kWh",VLOOKUP(M$4,'[1]4. Billing Determinants'!$B$19:$R$41,4,0)/'[1]4. Billing Determinants'!$E$41*$D52,IF($E52="kW",VLOOKUP(M$4,'[1]4. Billing Determinants'!$B$19:$R$41,5,0)/'[1]4. Billing Determinants'!$F$41*$D52,IF($E52="Non-RPP kWh",VLOOKUP(M$4,'[1]4. Billing Determinants'!$B$19:$R$41,6,0)/'[1]4. Billing Determinants'!$G$41*$D52,IF($E52="Distribution Rev.",VLOOKUP(M$4,'[1]4. Billing Determinants'!$B$19:$R$41,8,0)/'[1]4. Billing Determinants'!$I$41*$D52, VLOOKUP(M$4,'[1]4. Billing Determinants'!$B$19:$R$41,3,0)/'[1]4. Billing Determinants'!$D$41*$D52))))),0)</f>
        <v>0</v>
      </c>
      <c r="N52" s="205">
        <f>IFERROR(IF(N$4="",0,IF($E52="kWh",VLOOKUP(N$4,'[1]4. Billing Determinants'!$B$19:$R$41,4,0)/'[1]4. Billing Determinants'!$E$41*$D52,IF($E52="kW",VLOOKUP(N$4,'[1]4. Billing Determinants'!$B$19:$R$41,5,0)/'[1]4. Billing Determinants'!$F$41*$D52,IF($E52="Non-RPP kWh",VLOOKUP(N$4,'[1]4. Billing Determinants'!$B$19:$R$41,6,0)/'[1]4. Billing Determinants'!$G$41*$D52,IF($E52="Distribution Rev.",VLOOKUP(N$4,'[1]4. Billing Determinants'!$B$19:$R$41,8,0)/'[1]4. Billing Determinants'!$I$41*$D52, VLOOKUP(N$4,'[1]4. Billing Determinants'!$B$19:$R$41,3,0)/'[1]4. Billing Determinants'!$D$41*$D52))))),0)</f>
        <v>0</v>
      </c>
      <c r="O52" s="205">
        <f>IFERROR(IF(O$4="",0,IF($E52="kWh",VLOOKUP(O$4,'[1]4. Billing Determinants'!$B$19:$R$41,4,0)/'[1]4. Billing Determinants'!$E$41*$D52,IF($E52="kW",VLOOKUP(O$4,'[1]4. Billing Determinants'!$B$19:$R$41,5,0)/'[1]4. Billing Determinants'!$F$41*$D52,IF($E52="Non-RPP kWh",VLOOKUP(O$4,'[1]4. Billing Determinants'!$B$19:$R$41,6,0)/'[1]4. Billing Determinants'!$G$41*$D52,IF($E52="Distribution Rev.",VLOOKUP(O$4,'[1]4. Billing Determinants'!$B$19:$R$41,8,0)/'[1]4. Billing Determinants'!$I$41*$D52, VLOOKUP(O$4,'[1]4. Billing Determinants'!$B$19:$R$41,3,0)/'[1]4. Billing Determinants'!$D$41*$D52))))),0)</f>
        <v>0</v>
      </c>
      <c r="P52" s="205">
        <f>IFERROR(IF(P$4="",0,IF($E52="kWh",VLOOKUP(P$4,'[1]4. Billing Determinants'!$B$19:$R$41,4,0)/'[1]4. Billing Determinants'!$E$41*$D52,IF($E52="kW",VLOOKUP(P$4,'[1]4. Billing Determinants'!$B$19:$R$41,5,0)/'[1]4. Billing Determinants'!$F$41*$D52,IF($E52="Non-RPP kWh",VLOOKUP(P$4,'[1]4. Billing Determinants'!$B$19:$R$41,6,0)/'[1]4. Billing Determinants'!$G$41*$D52,IF($E52="Distribution Rev.",VLOOKUP(P$4,'[1]4. Billing Determinants'!$B$19:$R$41,8,0)/'[1]4. Billing Determinants'!$I$41*$D52, VLOOKUP(P$4,'[1]4. Billing Determinants'!$B$19:$R$41,3,0)/'[1]4. Billing Determinants'!$D$41*$D52))))),0)</f>
        <v>0</v>
      </c>
      <c r="Q52" s="205">
        <f>IFERROR(IF(Q$4="",0,IF($E52="kWh",VLOOKUP(Q$4,'[1]4. Billing Determinants'!$B$19:$R$41,4,0)/'[1]4. Billing Determinants'!$E$41*$D52,IF($E52="kW",VLOOKUP(Q$4,'[1]4. Billing Determinants'!$B$19:$R$41,5,0)/'[1]4. Billing Determinants'!$F$41*$D52,IF($E52="Non-RPP kWh",VLOOKUP(Q$4,'[1]4. Billing Determinants'!$B$19:$R$41,6,0)/'[1]4. Billing Determinants'!$G$41*$D52,IF($E52="Distribution Rev.",VLOOKUP(Q$4,'[1]4. Billing Determinants'!$B$19:$R$41,8,0)/'[1]4. Billing Determinants'!$I$41*$D52, VLOOKUP(Q$4,'[1]4. Billing Determinants'!$B$19:$R$41,3,0)/'[1]4. Billing Determinants'!$D$41*$D52))))),0)</f>
        <v>0</v>
      </c>
      <c r="R52" s="205">
        <f>IFERROR(IF(R$4="",0,IF($E52="kWh",VLOOKUP(R$4,'[1]4. Billing Determinants'!$B$19:$R$41,4,0)/'[1]4. Billing Determinants'!$E$41*$D52,IF($E52="kW",VLOOKUP(R$4,'[1]4. Billing Determinants'!$B$19:$R$41,5,0)/'[1]4. Billing Determinants'!$F$41*$D52,IF($E52="Non-RPP kWh",VLOOKUP(R$4,'[1]4. Billing Determinants'!$B$19:$R$41,6,0)/'[1]4. Billing Determinants'!$G$41*$D52,IF($E52="Distribution Rev.",VLOOKUP(R$4,'[1]4. Billing Determinants'!$B$19:$R$41,8,0)/'[1]4. Billing Determinants'!$I$41*$D52, VLOOKUP(R$4,'[1]4. Billing Determinants'!$B$19:$R$41,3,0)/'[1]4. Billing Determinants'!$D$41*$D52))))),0)</f>
        <v>0</v>
      </c>
      <c r="S52" s="205">
        <f>IFERROR(IF(S$4="",0,IF($E52="kWh",VLOOKUP(S$4,'[1]4. Billing Determinants'!$B$19:$R$41,4,0)/'[1]4. Billing Determinants'!$E$41*$D52,IF($E52="kW",VLOOKUP(S$4,'[1]4. Billing Determinants'!$B$19:$R$41,5,0)/'[1]4. Billing Determinants'!$F$41*$D52,IF($E52="Non-RPP kWh",VLOOKUP(S$4,'[1]4. Billing Determinants'!$B$19:$R$41,6,0)/'[1]4. Billing Determinants'!$G$41*$D52,IF($E52="Distribution Rev.",VLOOKUP(S$4,'[1]4. Billing Determinants'!$B$19:$R$41,8,0)/'[1]4. Billing Determinants'!$I$41*$D52, VLOOKUP(S$4,'[1]4. Billing Determinants'!$B$19:$R$41,3,0)/'[1]4. Billing Determinants'!$D$41*$D52))))),0)</f>
        <v>0</v>
      </c>
      <c r="T52" s="205">
        <f>IFERROR(IF(T$4="",0,IF($E52="kWh",VLOOKUP(T$4,'[1]4. Billing Determinants'!$B$19:$R$41,4,0)/'[1]4. Billing Determinants'!$E$41*$D52,IF($E52="kW",VLOOKUP(T$4,'[1]4. Billing Determinants'!$B$19:$R$41,5,0)/'[1]4. Billing Determinants'!$F$41*$D52,IF($E52="Non-RPP kWh",VLOOKUP(T$4,'[1]4. Billing Determinants'!$B$19:$R$41,6,0)/'[1]4. Billing Determinants'!$G$41*$D52,IF($E52="Distribution Rev.",VLOOKUP(T$4,'[1]4. Billing Determinants'!$B$19:$R$41,8,0)/'[1]4. Billing Determinants'!$I$41*$D52, VLOOKUP(T$4,'[1]4. Billing Determinants'!$B$19:$R$41,3,0)/'[1]4. Billing Determinants'!$D$41*$D52))))),0)</f>
        <v>0</v>
      </c>
      <c r="U52" s="205">
        <f>IFERROR(IF(U$4="",0,IF($E52="kWh",VLOOKUP(U$4,'[1]4. Billing Determinants'!$B$19:$R$41,4,0)/'[1]4. Billing Determinants'!$E$41*$D52,IF($E52="kW",VLOOKUP(U$4,'[1]4. Billing Determinants'!$B$19:$R$41,5,0)/'[1]4. Billing Determinants'!$F$41*$D52,IF($E52="Non-RPP kWh",VLOOKUP(U$4,'[1]4. Billing Determinants'!$B$19:$R$41,6,0)/'[1]4. Billing Determinants'!$G$41*$D52,IF($E52="Distribution Rev.",VLOOKUP(U$4,'[1]4. Billing Determinants'!$B$19:$R$41,8,0)/'[1]4. Billing Determinants'!$I$41*$D52, VLOOKUP(U$4,'[1]4. Billing Determinants'!$B$19:$R$41,3,0)/'[1]4. Billing Determinants'!$D$41*$D52))))),0)</f>
        <v>0</v>
      </c>
      <c r="V52" s="205">
        <f>IFERROR(IF(V$4="",0,IF($E52="kWh",VLOOKUP(V$4,'[1]4. Billing Determinants'!$B$19:$R$41,4,0)/'[1]4. Billing Determinants'!$E$41*$D52,IF($E52="kW",VLOOKUP(V$4,'[1]4. Billing Determinants'!$B$19:$R$41,5,0)/'[1]4. Billing Determinants'!$F$41*$D52,IF($E52="Non-RPP kWh",VLOOKUP(V$4,'[1]4. Billing Determinants'!$B$19:$R$41,6,0)/'[1]4. Billing Determinants'!$G$41*$D52,IF($E52="Distribution Rev.",VLOOKUP(V$4,'[1]4. Billing Determinants'!$B$19:$R$41,8,0)/'[1]4. Billing Determinants'!$I$41*$D52, VLOOKUP(V$4,'[1]4. Billing Determinants'!$B$19:$R$41,3,0)/'[1]4. Billing Determinants'!$D$41*$D52))))),0)</f>
        <v>0</v>
      </c>
      <c r="W52" s="205">
        <f>IFERROR(IF(W$4="",0,IF($E52="kWh",VLOOKUP(W$4,'[1]4. Billing Determinants'!$B$19:$R$41,4,0)/'[1]4. Billing Determinants'!$E$41*$D52,IF($E52="kW",VLOOKUP(W$4,'[1]4. Billing Determinants'!$B$19:$R$41,5,0)/'[1]4. Billing Determinants'!$F$41*$D52,IF($E52="Non-RPP kWh",VLOOKUP(W$4,'[1]4. Billing Determinants'!$B$19:$R$41,6,0)/'[1]4. Billing Determinants'!$G$41*$D52,IF($E52="Distribution Rev.",VLOOKUP(W$4,'[1]4. Billing Determinants'!$B$19:$R$41,8,0)/'[1]4. Billing Determinants'!$I$41*$D52, VLOOKUP(W$4,'[1]4. Billing Determinants'!$B$19:$R$41,3,0)/'[1]4. Billing Determinants'!$D$41*$D52))))),0)</f>
        <v>0</v>
      </c>
      <c r="X52" s="205">
        <f>IFERROR(IF(X$4="",0,IF($E52="kWh",VLOOKUP(X$4,'[1]4. Billing Determinants'!$B$19:$R$41,4,0)/'[1]4. Billing Determinants'!$E$41*$D52,IF($E52="kW",VLOOKUP(X$4,'[1]4. Billing Determinants'!$B$19:$R$41,5,0)/'[1]4. Billing Determinants'!$F$41*$D52,IF($E52="Non-RPP kWh",VLOOKUP(X$4,'[1]4. Billing Determinants'!$B$19:$R$41,6,0)/'[1]4. Billing Determinants'!$G$41*$D52,IF($E52="Distribution Rev.",VLOOKUP(X$4,'[1]4. Billing Determinants'!$B$19:$R$41,8,0)/'[1]4. Billing Determinants'!$I$41*$D52, VLOOKUP(X$4,'[1]4. Billing Determinants'!$B$19:$R$41,3,0)/'[1]4. Billing Determinants'!$D$41*$D52))))),0)</f>
        <v>0</v>
      </c>
      <c r="Y52" s="205">
        <f>IFERROR(IF(Y$4="",0,IF($E52="kWh",VLOOKUP(Y$4,'[1]4. Billing Determinants'!$B$19:$R$41,4,0)/'[1]4. Billing Determinants'!$E$41*$D52,IF($E52="kW",VLOOKUP(Y$4,'[1]4. Billing Determinants'!$B$19:$R$41,5,0)/'[1]4. Billing Determinants'!$F$41*$D52,IF($E52="Non-RPP kWh",VLOOKUP(Y$4,'[1]4. Billing Determinants'!$B$19:$R$41,6,0)/'[1]4. Billing Determinants'!$G$41*$D52,IF($E52="Distribution Rev.",VLOOKUP(Y$4,'[1]4. Billing Determinants'!$B$19:$R$41,8,0)/'[1]4. Billing Determinants'!$I$41*$D52, VLOOKUP(Y$4,'[1]4. Billing Determinants'!$B$19:$R$41,3,0)/'[1]4. Billing Determinants'!$D$41*$D52))))),0)</f>
        <v>0</v>
      </c>
    </row>
    <row r="53" spans="1:25" s="139" customFormat="1" ht="13" x14ac:dyDescent="0.3">
      <c r="A53" s="145">
        <v>30</v>
      </c>
      <c r="B53" s="216" t="s">
        <v>615</v>
      </c>
      <c r="C53" s="225"/>
      <c r="D53" s="217">
        <f>SUM(D22:D52)</f>
        <v>0</v>
      </c>
      <c r="E53" s="225"/>
      <c r="F53" s="217">
        <f t="shared" ref="F53:Y53" si="1">SUM(F22:F52)</f>
        <v>0</v>
      </c>
      <c r="G53" s="217">
        <f t="shared" si="1"/>
        <v>0</v>
      </c>
      <c r="H53" s="217">
        <f t="shared" si="1"/>
        <v>0</v>
      </c>
      <c r="I53" s="217">
        <f t="shared" si="1"/>
        <v>0</v>
      </c>
      <c r="J53" s="217">
        <f t="shared" si="1"/>
        <v>0</v>
      </c>
      <c r="K53" s="217">
        <f t="shared" si="1"/>
        <v>0</v>
      </c>
      <c r="L53" s="217">
        <f t="shared" si="1"/>
        <v>0</v>
      </c>
      <c r="M53" s="217">
        <f t="shared" si="1"/>
        <v>0</v>
      </c>
      <c r="N53" s="217">
        <f t="shared" si="1"/>
        <v>0</v>
      </c>
      <c r="O53" s="217">
        <f t="shared" si="1"/>
        <v>0</v>
      </c>
      <c r="P53" s="217">
        <f t="shared" si="1"/>
        <v>0</v>
      </c>
      <c r="Q53" s="217">
        <f t="shared" si="1"/>
        <v>0</v>
      </c>
      <c r="R53" s="217">
        <f t="shared" si="1"/>
        <v>0</v>
      </c>
      <c r="S53" s="217">
        <f t="shared" si="1"/>
        <v>0</v>
      </c>
      <c r="T53" s="217">
        <f t="shared" si="1"/>
        <v>0</v>
      </c>
      <c r="U53" s="217">
        <f t="shared" si="1"/>
        <v>0</v>
      </c>
      <c r="V53" s="217">
        <f t="shared" si="1"/>
        <v>0</v>
      </c>
      <c r="W53" s="217">
        <f t="shared" si="1"/>
        <v>0</v>
      </c>
      <c r="X53" s="217">
        <f t="shared" si="1"/>
        <v>0</v>
      </c>
      <c r="Y53" s="217">
        <f t="shared" si="1"/>
        <v>0</v>
      </c>
    </row>
    <row r="54" spans="1:25" s="230" customFormat="1" ht="13" x14ac:dyDescent="0.3">
      <c r="A54" s="145">
        <v>31</v>
      </c>
      <c r="B54" s="226"/>
      <c r="C54" s="227"/>
      <c r="D54" s="228"/>
      <c r="E54" s="229"/>
      <c r="F54" s="228"/>
      <c r="G54" s="228"/>
      <c r="H54" s="228"/>
      <c r="I54" s="228"/>
      <c r="J54" s="228"/>
      <c r="K54" s="228"/>
      <c r="L54" s="228"/>
      <c r="M54" s="228"/>
      <c r="N54" s="228"/>
      <c r="O54" s="228"/>
      <c r="P54" s="228"/>
      <c r="Q54" s="228"/>
      <c r="R54" s="228"/>
      <c r="S54" s="228"/>
      <c r="T54" s="228"/>
      <c r="U54" s="228"/>
      <c r="V54" s="228"/>
      <c r="W54" s="228"/>
      <c r="X54" s="228"/>
      <c r="Y54" s="228"/>
    </row>
    <row r="55" spans="1:25" ht="25" x14ac:dyDescent="0.25">
      <c r="A55" s="210">
        <v>32</v>
      </c>
      <c r="B55" s="231" t="s">
        <v>616</v>
      </c>
      <c r="C55" s="117">
        <v>1592</v>
      </c>
      <c r="D55" s="205"/>
      <c r="E55" s="206" t="s">
        <v>285</v>
      </c>
      <c r="F55" s="205">
        <f>IFERROR(IF(F$4="",0,IF($E55="kWh",VLOOKUP(F$4,'[1]4. Billing Determinants'!$B$19:$R$41,4,0)/'[1]4. Billing Determinants'!$E$41*$D55,IF($E55="kW",VLOOKUP(F$4,'[1]4. Billing Determinants'!$B$19:$R$41,5,0)/'[1]4. Billing Determinants'!$F$41*$D55,IF($E55="Non-RPP kWh",VLOOKUP(F$4,'[1]4. Billing Determinants'!$B$19:$R$41,6,0)/'[1]4. Billing Determinants'!$G$41*$D55,IF($E55="Distribution Rev.",VLOOKUP(F$4,'[1]4. Billing Determinants'!$B$19:$R$41,8,0)/'[1]4. Billing Determinants'!$I$41*$D55, VLOOKUP(F$4,'[1]4. Billing Determinants'!$B$19:$R$41,3,0)/'[1]4. Billing Determinants'!$D$41*$D55))))),0)</f>
        <v>0</v>
      </c>
      <c r="G55" s="205">
        <f>IFERROR(IF(G$4="",0,IF($E55="kWh",VLOOKUP(G$4,'[1]4. Billing Determinants'!$B$19:$R$41,4,0)/'[1]4. Billing Determinants'!$E$41*$D55,IF($E55="kW",VLOOKUP(G$4,'[1]4. Billing Determinants'!$B$19:$R$41,5,0)/'[1]4. Billing Determinants'!$F$41*$D55,IF($E55="Non-RPP kWh",VLOOKUP(G$4,'[1]4. Billing Determinants'!$B$19:$R$41,6,0)/'[1]4. Billing Determinants'!$G$41*$D55,IF($E55="Distribution Rev.",VLOOKUP(G$4,'[1]4. Billing Determinants'!$B$19:$R$41,8,0)/'[1]4. Billing Determinants'!$I$41*$D55, VLOOKUP(G$4,'[1]4. Billing Determinants'!$B$19:$R$41,3,0)/'[1]4. Billing Determinants'!$D$41*$D55))))),0)</f>
        <v>0</v>
      </c>
      <c r="H55" s="205">
        <f>IFERROR(IF(H$4="",0,IF($E55="kWh",VLOOKUP(H$4,'[1]4. Billing Determinants'!$B$19:$R$41,4,0)/'[1]4. Billing Determinants'!$E$41*$D55,IF($E55="kW",VLOOKUP(H$4,'[1]4. Billing Determinants'!$B$19:$R$41,5,0)/'[1]4. Billing Determinants'!$F$41*$D55,IF($E55="Non-RPP kWh",VLOOKUP(H$4,'[1]4. Billing Determinants'!$B$19:$R$41,6,0)/'[1]4. Billing Determinants'!$G$41*$D55,IF($E55="Distribution Rev.",VLOOKUP(H$4,'[1]4. Billing Determinants'!$B$19:$R$41,8,0)/'[1]4. Billing Determinants'!$I$41*$D55, VLOOKUP(H$4,'[1]4. Billing Determinants'!$B$19:$R$41,3,0)/'[1]4. Billing Determinants'!$D$41*$D55))))),0)</f>
        <v>0</v>
      </c>
      <c r="I55" s="205">
        <f>IFERROR(IF(I$4="",0,IF($E55="kWh",VLOOKUP(I$4,'[1]4. Billing Determinants'!$B$19:$R$41,4,0)/'[1]4. Billing Determinants'!$E$41*$D55,IF($E55="kW",VLOOKUP(I$4,'[1]4. Billing Determinants'!$B$19:$R$41,5,0)/'[1]4. Billing Determinants'!$F$41*$D55,IF($E55="Non-RPP kWh",VLOOKUP(I$4,'[1]4. Billing Determinants'!$B$19:$R$41,6,0)/'[1]4. Billing Determinants'!$G$41*$D55,IF($E55="Distribution Rev.",VLOOKUP(I$4,'[1]4. Billing Determinants'!$B$19:$R$41,8,0)/'[1]4. Billing Determinants'!$I$41*$D55, VLOOKUP(I$4,'[1]4. Billing Determinants'!$B$19:$R$41,3,0)/'[1]4. Billing Determinants'!$D$41*$D55))))),0)</f>
        <v>0</v>
      </c>
      <c r="J55" s="205">
        <f>IFERROR(IF(J$4="",0,IF($E55="kWh",VLOOKUP(J$4,'[1]4. Billing Determinants'!$B$19:$R$41,4,0)/'[1]4. Billing Determinants'!$E$41*$D55,IF($E55="kW",VLOOKUP(J$4,'[1]4. Billing Determinants'!$B$19:$R$41,5,0)/'[1]4. Billing Determinants'!$F$41*$D55,IF($E55="Non-RPP kWh",VLOOKUP(J$4,'[1]4. Billing Determinants'!$B$19:$R$41,6,0)/'[1]4. Billing Determinants'!$G$41*$D55,IF($E55="Distribution Rev.",VLOOKUP(J$4,'[1]4. Billing Determinants'!$B$19:$R$41,8,0)/'[1]4. Billing Determinants'!$I$41*$D55, VLOOKUP(J$4,'[1]4. Billing Determinants'!$B$19:$R$41,3,0)/'[1]4. Billing Determinants'!$D$41*$D55))))),0)</f>
        <v>0</v>
      </c>
      <c r="K55" s="205">
        <f>IFERROR(IF(K$4="",0,IF($E55="kWh",VLOOKUP(K$4,'[1]4. Billing Determinants'!$B$19:$R$41,4,0)/'[1]4. Billing Determinants'!$E$41*$D55,IF($E55="kW",VLOOKUP(K$4,'[1]4. Billing Determinants'!$B$19:$R$41,5,0)/'[1]4. Billing Determinants'!$F$41*$D55,IF($E55="Non-RPP kWh",VLOOKUP(K$4,'[1]4. Billing Determinants'!$B$19:$R$41,6,0)/'[1]4. Billing Determinants'!$G$41*$D55,IF($E55="Distribution Rev.",VLOOKUP(K$4,'[1]4. Billing Determinants'!$B$19:$R$41,8,0)/'[1]4. Billing Determinants'!$I$41*$D55, VLOOKUP(K$4,'[1]4. Billing Determinants'!$B$19:$R$41,3,0)/'[1]4. Billing Determinants'!$D$41*$D55))))),0)</f>
        <v>0</v>
      </c>
      <c r="L55" s="205">
        <f>IFERROR(IF(L$4="",0,IF($E55="kWh",VLOOKUP(L$4,'[1]4. Billing Determinants'!$B$19:$R$41,4,0)/'[1]4. Billing Determinants'!$E$41*$D55,IF($E55="kW",VLOOKUP(L$4,'[1]4. Billing Determinants'!$B$19:$R$41,5,0)/'[1]4. Billing Determinants'!$F$41*$D55,IF($E55="Non-RPP kWh",VLOOKUP(L$4,'[1]4. Billing Determinants'!$B$19:$R$41,6,0)/'[1]4. Billing Determinants'!$G$41*$D55,IF($E55="Distribution Rev.",VLOOKUP(L$4,'[1]4. Billing Determinants'!$B$19:$R$41,8,0)/'[1]4. Billing Determinants'!$I$41*$D55, VLOOKUP(L$4,'[1]4. Billing Determinants'!$B$19:$R$41,3,0)/'[1]4. Billing Determinants'!$D$41*$D55))))),0)</f>
        <v>0</v>
      </c>
      <c r="M55" s="205">
        <f>IFERROR(IF(M$4="",0,IF($E55="kWh",VLOOKUP(M$4,'[1]4. Billing Determinants'!$B$19:$R$41,4,0)/'[1]4. Billing Determinants'!$E$41*$D55,IF($E55="kW",VLOOKUP(M$4,'[1]4. Billing Determinants'!$B$19:$R$41,5,0)/'[1]4. Billing Determinants'!$F$41*$D55,IF($E55="Non-RPP kWh",VLOOKUP(M$4,'[1]4. Billing Determinants'!$B$19:$R$41,6,0)/'[1]4. Billing Determinants'!$G$41*$D55,IF($E55="Distribution Rev.",VLOOKUP(M$4,'[1]4. Billing Determinants'!$B$19:$R$41,8,0)/'[1]4. Billing Determinants'!$I$41*$D55, VLOOKUP(M$4,'[1]4. Billing Determinants'!$B$19:$R$41,3,0)/'[1]4. Billing Determinants'!$D$41*$D55))))),0)</f>
        <v>0</v>
      </c>
      <c r="N55" s="205">
        <f>IFERROR(IF(N$4="",0,IF($E55="kWh",VLOOKUP(N$4,'[1]4. Billing Determinants'!$B$19:$R$41,4,0)/'[1]4. Billing Determinants'!$E$41*$D55,IF($E55="kW",VLOOKUP(N$4,'[1]4. Billing Determinants'!$B$19:$R$41,5,0)/'[1]4. Billing Determinants'!$F$41*$D55,IF($E55="Non-RPP kWh",VLOOKUP(N$4,'[1]4. Billing Determinants'!$B$19:$R$41,6,0)/'[1]4. Billing Determinants'!$G$41*$D55,IF($E55="Distribution Rev.",VLOOKUP(N$4,'[1]4. Billing Determinants'!$B$19:$R$41,8,0)/'[1]4. Billing Determinants'!$I$41*$D55, VLOOKUP(N$4,'[1]4. Billing Determinants'!$B$19:$R$41,3,0)/'[1]4. Billing Determinants'!$D$41*$D55))))),0)</f>
        <v>0</v>
      </c>
      <c r="O55" s="205">
        <f>IFERROR(IF(O$4="",0,IF($E55="kWh",VLOOKUP(O$4,'[1]4. Billing Determinants'!$B$19:$R$41,4,0)/'[1]4. Billing Determinants'!$E$41*$D55,IF($E55="kW",VLOOKUP(O$4,'[1]4. Billing Determinants'!$B$19:$R$41,5,0)/'[1]4. Billing Determinants'!$F$41*$D55,IF($E55="Non-RPP kWh",VLOOKUP(O$4,'[1]4. Billing Determinants'!$B$19:$R$41,6,0)/'[1]4. Billing Determinants'!$G$41*$D55,IF($E55="Distribution Rev.",VLOOKUP(O$4,'[1]4. Billing Determinants'!$B$19:$R$41,8,0)/'[1]4. Billing Determinants'!$I$41*$D55, VLOOKUP(O$4,'[1]4. Billing Determinants'!$B$19:$R$41,3,0)/'[1]4. Billing Determinants'!$D$41*$D55))))),0)</f>
        <v>0</v>
      </c>
      <c r="P55" s="205">
        <f>IFERROR(IF(P$4="",0,IF($E55="kWh",VLOOKUP(P$4,'[1]4. Billing Determinants'!$B$19:$R$41,4,0)/'[1]4. Billing Determinants'!$E$41*$D55,IF($E55="kW",VLOOKUP(P$4,'[1]4. Billing Determinants'!$B$19:$R$41,5,0)/'[1]4. Billing Determinants'!$F$41*$D55,IF($E55="Non-RPP kWh",VLOOKUP(P$4,'[1]4. Billing Determinants'!$B$19:$R$41,6,0)/'[1]4. Billing Determinants'!$G$41*$D55,IF($E55="Distribution Rev.",VLOOKUP(P$4,'[1]4. Billing Determinants'!$B$19:$R$41,8,0)/'[1]4. Billing Determinants'!$I$41*$D55, VLOOKUP(P$4,'[1]4. Billing Determinants'!$B$19:$R$41,3,0)/'[1]4. Billing Determinants'!$D$41*$D55))))),0)</f>
        <v>0</v>
      </c>
      <c r="Q55" s="205">
        <f>IFERROR(IF(Q$4="",0,IF($E55="kWh",VLOOKUP(Q$4,'[1]4. Billing Determinants'!$B$19:$R$41,4,0)/'[1]4. Billing Determinants'!$E$41*$D55,IF($E55="kW",VLOOKUP(Q$4,'[1]4. Billing Determinants'!$B$19:$R$41,5,0)/'[1]4. Billing Determinants'!$F$41*$D55,IF($E55="Non-RPP kWh",VLOOKUP(Q$4,'[1]4. Billing Determinants'!$B$19:$R$41,6,0)/'[1]4. Billing Determinants'!$G$41*$D55,IF($E55="Distribution Rev.",VLOOKUP(Q$4,'[1]4. Billing Determinants'!$B$19:$R$41,8,0)/'[1]4. Billing Determinants'!$I$41*$D55, VLOOKUP(Q$4,'[1]4. Billing Determinants'!$B$19:$R$41,3,0)/'[1]4. Billing Determinants'!$D$41*$D55))))),0)</f>
        <v>0</v>
      </c>
      <c r="R55" s="205">
        <f>IFERROR(IF(R$4="",0,IF($E55="kWh",VLOOKUP(R$4,'[1]4. Billing Determinants'!$B$19:$R$41,4,0)/'[1]4. Billing Determinants'!$E$41*$D55,IF($E55="kW",VLOOKUP(R$4,'[1]4. Billing Determinants'!$B$19:$R$41,5,0)/'[1]4. Billing Determinants'!$F$41*$D55,IF($E55="Non-RPP kWh",VLOOKUP(R$4,'[1]4. Billing Determinants'!$B$19:$R$41,6,0)/'[1]4. Billing Determinants'!$G$41*$D55,IF($E55="Distribution Rev.",VLOOKUP(R$4,'[1]4. Billing Determinants'!$B$19:$R$41,8,0)/'[1]4. Billing Determinants'!$I$41*$D55, VLOOKUP(R$4,'[1]4. Billing Determinants'!$B$19:$R$41,3,0)/'[1]4. Billing Determinants'!$D$41*$D55))))),0)</f>
        <v>0</v>
      </c>
      <c r="S55" s="205">
        <f>IFERROR(IF(S$4="",0,IF($E55="kWh",VLOOKUP(S$4,'[1]4. Billing Determinants'!$B$19:$R$41,4,0)/'[1]4. Billing Determinants'!$E$41*$D55,IF($E55="kW",VLOOKUP(S$4,'[1]4. Billing Determinants'!$B$19:$R$41,5,0)/'[1]4. Billing Determinants'!$F$41*$D55,IF($E55="Non-RPP kWh",VLOOKUP(S$4,'[1]4. Billing Determinants'!$B$19:$R$41,6,0)/'[1]4. Billing Determinants'!$G$41*$D55,IF($E55="Distribution Rev.",VLOOKUP(S$4,'[1]4. Billing Determinants'!$B$19:$R$41,8,0)/'[1]4. Billing Determinants'!$I$41*$D55, VLOOKUP(S$4,'[1]4. Billing Determinants'!$B$19:$R$41,3,0)/'[1]4. Billing Determinants'!$D$41*$D55))))),0)</f>
        <v>0</v>
      </c>
      <c r="T55" s="205">
        <f>IFERROR(IF(T$4="",0,IF($E55="kWh",VLOOKUP(T$4,'[1]4. Billing Determinants'!$B$19:$R$41,4,0)/'[1]4. Billing Determinants'!$E$41*$D55,IF($E55="kW",VLOOKUP(T$4,'[1]4. Billing Determinants'!$B$19:$R$41,5,0)/'[1]4. Billing Determinants'!$F$41*$D55,IF($E55="Non-RPP kWh",VLOOKUP(T$4,'[1]4. Billing Determinants'!$B$19:$R$41,6,0)/'[1]4. Billing Determinants'!$G$41*$D55,IF($E55="Distribution Rev.",VLOOKUP(T$4,'[1]4. Billing Determinants'!$B$19:$R$41,8,0)/'[1]4. Billing Determinants'!$I$41*$D55, VLOOKUP(T$4,'[1]4. Billing Determinants'!$B$19:$R$41,3,0)/'[1]4. Billing Determinants'!$D$41*$D55))))),0)</f>
        <v>0</v>
      </c>
      <c r="U55" s="205">
        <f>IFERROR(IF(U$4="",0,IF($E55="kWh",VLOOKUP(U$4,'[1]4. Billing Determinants'!$B$19:$R$41,4,0)/'[1]4. Billing Determinants'!$E$41*$D55,IF($E55="kW",VLOOKUP(U$4,'[1]4. Billing Determinants'!$B$19:$R$41,5,0)/'[1]4. Billing Determinants'!$F$41*$D55,IF($E55="Non-RPP kWh",VLOOKUP(U$4,'[1]4. Billing Determinants'!$B$19:$R$41,6,0)/'[1]4. Billing Determinants'!$G$41*$D55,IF($E55="Distribution Rev.",VLOOKUP(U$4,'[1]4. Billing Determinants'!$B$19:$R$41,8,0)/'[1]4. Billing Determinants'!$I$41*$D55, VLOOKUP(U$4,'[1]4. Billing Determinants'!$B$19:$R$41,3,0)/'[1]4. Billing Determinants'!$D$41*$D55))))),0)</f>
        <v>0</v>
      </c>
      <c r="V55" s="205">
        <f>IFERROR(IF(V$4="",0,IF($E55="kWh",VLOOKUP(V$4,'[1]4. Billing Determinants'!$B$19:$R$41,4,0)/'[1]4. Billing Determinants'!$E$41*$D55,IF($E55="kW",VLOOKUP(V$4,'[1]4. Billing Determinants'!$B$19:$R$41,5,0)/'[1]4. Billing Determinants'!$F$41*$D55,IF($E55="Non-RPP kWh",VLOOKUP(V$4,'[1]4. Billing Determinants'!$B$19:$R$41,6,0)/'[1]4. Billing Determinants'!$G$41*$D55,IF($E55="Distribution Rev.",VLOOKUP(V$4,'[1]4. Billing Determinants'!$B$19:$R$41,8,0)/'[1]4. Billing Determinants'!$I$41*$D55, VLOOKUP(V$4,'[1]4. Billing Determinants'!$B$19:$R$41,3,0)/'[1]4. Billing Determinants'!$D$41*$D55))))),0)</f>
        <v>0</v>
      </c>
      <c r="W55" s="205">
        <f>IFERROR(IF(W$4="",0,IF($E55="kWh",VLOOKUP(W$4,'[1]4. Billing Determinants'!$B$19:$R$41,4,0)/'[1]4. Billing Determinants'!$E$41*$D55,IF($E55="kW",VLOOKUP(W$4,'[1]4. Billing Determinants'!$B$19:$R$41,5,0)/'[1]4. Billing Determinants'!$F$41*$D55,IF($E55="Non-RPP kWh",VLOOKUP(W$4,'[1]4. Billing Determinants'!$B$19:$R$41,6,0)/'[1]4. Billing Determinants'!$G$41*$D55,IF($E55="Distribution Rev.",VLOOKUP(W$4,'[1]4. Billing Determinants'!$B$19:$R$41,8,0)/'[1]4. Billing Determinants'!$I$41*$D55, VLOOKUP(W$4,'[1]4. Billing Determinants'!$B$19:$R$41,3,0)/'[1]4. Billing Determinants'!$D$41*$D55))))),0)</f>
        <v>0</v>
      </c>
      <c r="X55" s="205">
        <f>IFERROR(IF(X$4="",0,IF($E55="kWh",VLOOKUP(X$4,'[1]4. Billing Determinants'!$B$19:$R$41,4,0)/'[1]4. Billing Determinants'!$E$41*$D55,IF($E55="kW",VLOOKUP(X$4,'[1]4. Billing Determinants'!$B$19:$R$41,5,0)/'[1]4. Billing Determinants'!$F$41*$D55,IF($E55="Non-RPP kWh",VLOOKUP(X$4,'[1]4. Billing Determinants'!$B$19:$R$41,6,0)/'[1]4. Billing Determinants'!$G$41*$D55,IF($E55="Distribution Rev.",VLOOKUP(X$4,'[1]4. Billing Determinants'!$B$19:$R$41,8,0)/'[1]4. Billing Determinants'!$I$41*$D55, VLOOKUP(X$4,'[1]4. Billing Determinants'!$B$19:$R$41,3,0)/'[1]4. Billing Determinants'!$D$41*$D55))))),0)</f>
        <v>0</v>
      </c>
      <c r="Y55" s="205">
        <f>IFERROR(IF(Y$4="",0,IF($E55="kWh",VLOOKUP(Y$4,'[1]4. Billing Determinants'!$B$19:$R$41,4,0)/'[1]4. Billing Determinants'!$E$41*$D55,IF($E55="kW",VLOOKUP(Y$4,'[1]4. Billing Determinants'!$B$19:$R$41,5,0)/'[1]4. Billing Determinants'!$F$41*$D55,IF($E55="Non-RPP kWh",VLOOKUP(Y$4,'[1]4. Billing Determinants'!$B$19:$R$41,6,0)/'[1]4. Billing Determinants'!$G$41*$D55,IF($E55="Distribution Rev.",VLOOKUP(Y$4,'[1]4. Billing Determinants'!$B$19:$R$41,8,0)/'[1]4. Billing Determinants'!$I$41*$D55, VLOOKUP(Y$4,'[1]4. Billing Determinants'!$B$19:$R$41,3,0)/'[1]4. Billing Determinants'!$D$41*$D55))))),0)</f>
        <v>0</v>
      </c>
    </row>
    <row r="56" spans="1:25" x14ac:dyDescent="0.25">
      <c r="A56" s="145">
        <v>33</v>
      </c>
      <c r="B56" s="231" t="s">
        <v>194</v>
      </c>
      <c r="C56" s="117">
        <v>1592</v>
      </c>
      <c r="D56" s="205"/>
      <c r="E56" s="206" t="s">
        <v>285</v>
      </c>
      <c r="F56" s="205">
        <f>IFERROR(IF(F$4="",0,IF($E56="kWh",VLOOKUP(F$4,'[1]4. Billing Determinants'!$B$19:$R$41,4,0)/'[1]4. Billing Determinants'!$E$41*$D56,IF($E56="kW",VLOOKUP(F$4,'[1]4. Billing Determinants'!$B$19:$R$41,5,0)/'[1]4. Billing Determinants'!$F$41*$D56,IF($E56="Non-RPP kWh",VLOOKUP(F$4,'[1]4. Billing Determinants'!$B$19:$R$41,6,0)/'[1]4. Billing Determinants'!$G$41*$D56,IF($E56="Distribution Rev.",VLOOKUP(F$4,'[1]4. Billing Determinants'!$B$19:$R$41,8,0)/'[1]4. Billing Determinants'!$I$41*$D56, VLOOKUP(F$4,'[1]4. Billing Determinants'!$B$19:$R$41,3,0)/'[1]4. Billing Determinants'!$D$41*$D56))))),0)</f>
        <v>0</v>
      </c>
      <c r="G56" s="205">
        <f>IFERROR(IF(G$4="",0,IF($E56="kWh",VLOOKUP(G$4,'[1]4. Billing Determinants'!$B$19:$R$41,4,0)/'[1]4. Billing Determinants'!$E$41*$D56,IF($E56="kW",VLOOKUP(G$4,'[1]4. Billing Determinants'!$B$19:$R$41,5,0)/'[1]4. Billing Determinants'!$F$41*$D56,IF($E56="Non-RPP kWh",VLOOKUP(G$4,'[1]4. Billing Determinants'!$B$19:$R$41,6,0)/'[1]4. Billing Determinants'!$G$41*$D56,IF($E56="Distribution Rev.",VLOOKUP(G$4,'[1]4. Billing Determinants'!$B$19:$R$41,8,0)/'[1]4. Billing Determinants'!$I$41*$D56, VLOOKUP(G$4,'[1]4. Billing Determinants'!$B$19:$R$41,3,0)/'[1]4. Billing Determinants'!$D$41*$D56))))),0)</f>
        <v>0</v>
      </c>
      <c r="H56" s="205">
        <f>IFERROR(IF(H$4="",0,IF($E56="kWh",VLOOKUP(H$4,'[1]4. Billing Determinants'!$B$19:$R$41,4,0)/'[1]4. Billing Determinants'!$E$41*$D56,IF($E56="kW",VLOOKUP(H$4,'[1]4. Billing Determinants'!$B$19:$R$41,5,0)/'[1]4. Billing Determinants'!$F$41*$D56,IF($E56="Non-RPP kWh",VLOOKUP(H$4,'[1]4. Billing Determinants'!$B$19:$R$41,6,0)/'[1]4. Billing Determinants'!$G$41*$D56,IF($E56="Distribution Rev.",VLOOKUP(H$4,'[1]4. Billing Determinants'!$B$19:$R$41,8,0)/'[1]4. Billing Determinants'!$I$41*$D56, VLOOKUP(H$4,'[1]4. Billing Determinants'!$B$19:$R$41,3,0)/'[1]4. Billing Determinants'!$D$41*$D56))))),0)</f>
        <v>0</v>
      </c>
      <c r="I56" s="205">
        <f>IFERROR(IF(I$4="",0,IF($E56="kWh",VLOOKUP(I$4,'[1]4. Billing Determinants'!$B$19:$R$41,4,0)/'[1]4. Billing Determinants'!$E$41*$D56,IF($E56="kW",VLOOKUP(I$4,'[1]4. Billing Determinants'!$B$19:$R$41,5,0)/'[1]4. Billing Determinants'!$F$41*$D56,IF($E56="Non-RPP kWh",VLOOKUP(I$4,'[1]4. Billing Determinants'!$B$19:$R$41,6,0)/'[1]4. Billing Determinants'!$G$41*$D56,IF($E56="Distribution Rev.",VLOOKUP(I$4,'[1]4. Billing Determinants'!$B$19:$R$41,8,0)/'[1]4. Billing Determinants'!$I$41*$D56, VLOOKUP(I$4,'[1]4. Billing Determinants'!$B$19:$R$41,3,0)/'[1]4. Billing Determinants'!$D$41*$D56))))),0)</f>
        <v>0</v>
      </c>
      <c r="J56" s="205">
        <f>IFERROR(IF(J$4="",0,IF($E56="kWh",VLOOKUP(J$4,'[1]4. Billing Determinants'!$B$19:$R$41,4,0)/'[1]4. Billing Determinants'!$E$41*$D56,IF($E56="kW",VLOOKUP(J$4,'[1]4. Billing Determinants'!$B$19:$R$41,5,0)/'[1]4. Billing Determinants'!$F$41*$D56,IF($E56="Non-RPP kWh",VLOOKUP(J$4,'[1]4. Billing Determinants'!$B$19:$R$41,6,0)/'[1]4. Billing Determinants'!$G$41*$D56,IF($E56="Distribution Rev.",VLOOKUP(J$4,'[1]4. Billing Determinants'!$B$19:$R$41,8,0)/'[1]4. Billing Determinants'!$I$41*$D56, VLOOKUP(J$4,'[1]4. Billing Determinants'!$B$19:$R$41,3,0)/'[1]4. Billing Determinants'!$D$41*$D56))))),0)</f>
        <v>0</v>
      </c>
      <c r="K56" s="205">
        <f>IFERROR(IF(K$4="",0,IF($E56="kWh",VLOOKUP(K$4,'[1]4. Billing Determinants'!$B$19:$R$41,4,0)/'[1]4. Billing Determinants'!$E$41*$D56,IF($E56="kW",VLOOKUP(K$4,'[1]4. Billing Determinants'!$B$19:$R$41,5,0)/'[1]4. Billing Determinants'!$F$41*$D56,IF($E56="Non-RPP kWh",VLOOKUP(K$4,'[1]4. Billing Determinants'!$B$19:$R$41,6,0)/'[1]4. Billing Determinants'!$G$41*$D56,IF($E56="Distribution Rev.",VLOOKUP(K$4,'[1]4. Billing Determinants'!$B$19:$R$41,8,0)/'[1]4. Billing Determinants'!$I$41*$D56, VLOOKUP(K$4,'[1]4. Billing Determinants'!$B$19:$R$41,3,0)/'[1]4. Billing Determinants'!$D$41*$D56))))),0)</f>
        <v>0</v>
      </c>
      <c r="L56" s="205">
        <f>IFERROR(IF(L$4="",0,IF($E56="kWh",VLOOKUP(L$4,'[1]4. Billing Determinants'!$B$19:$R$41,4,0)/'[1]4. Billing Determinants'!$E$41*$D56,IF($E56="kW",VLOOKUP(L$4,'[1]4. Billing Determinants'!$B$19:$R$41,5,0)/'[1]4. Billing Determinants'!$F$41*$D56,IF($E56="Non-RPP kWh",VLOOKUP(L$4,'[1]4. Billing Determinants'!$B$19:$R$41,6,0)/'[1]4. Billing Determinants'!$G$41*$D56,IF($E56="Distribution Rev.",VLOOKUP(L$4,'[1]4. Billing Determinants'!$B$19:$R$41,8,0)/'[1]4. Billing Determinants'!$I$41*$D56, VLOOKUP(L$4,'[1]4. Billing Determinants'!$B$19:$R$41,3,0)/'[1]4. Billing Determinants'!$D$41*$D56))))),0)</f>
        <v>0</v>
      </c>
      <c r="M56" s="205">
        <f>IFERROR(IF(M$4="",0,IF($E56="kWh",VLOOKUP(M$4,'[1]4. Billing Determinants'!$B$19:$R$41,4,0)/'[1]4. Billing Determinants'!$E$41*$D56,IF($E56="kW",VLOOKUP(M$4,'[1]4. Billing Determinants'!$B$19:$R$41,5,0)/'[1]4. Billing Determinants'!$F$41*$D56,IF($E56="Non-RPP kWh",VLOOKUP(M$4,'[1]4. Billing Determinants'!$B$19:$R$41,6,0)/'[1]4. Billing Determinants'!$G$41*$D56,IF($E56="Distribution Rev.",VLOOKUP(M$4,'[1]4. Billing Determinants'!$B$19:$R$41,8,0)/'[1]4. Billing Determinants'!$I$41*$D56, VLOOKUP(M$4,'[1]4. Billing Determinants'!$B$19:$R$41,3,0)/'[1]4. Billing Determinants'!$D$41*$D56))))),0)</f>
        <v>0</v>
      </c>
      <c r="N56" s="205">
        <f>IFERROR(IF(N$4="",0,IF($E56="kWh",VLOOKUP(N$4,'[1]4. Billing Determinants'!$B$19:$R$41,4,0)/'[1]4. Billing Determinants'!$E$41*$D56,IF($E56="kW",VLOOKUP(N$4,'[1]4. Billing Determinants'!$B$19:$R$41,5,0)/'[1]4. Billing Determinants'!$F$41*$D56,IF($E56="Non-RPP kWh",VLOOKUP(N$4,'[1]4. Billing Determinants'!$B$19:$R$41,6,0)/'[1]4. Billing Determinants'!$G$41*$D56,IF($E56="Distribution Rev.",VLOOKUP(N$4,'[1]4. Billing Determinants'!$B$19:$R$41,8,0)/'[1]4. Billing Determinants'!$I$41*$D56, VLOOKUP(N$4,'[1]4. Billing Determinants'!$B$19:$R$41,3,0)/'[1]4. Billing Determinants'!$D$41*$D56))))),0)</f>
        <v>0</v>
      </c>
      <c r="O56" s="205">
        <f>IFERROR(IF(O$4="",0,IF($E56="kWh",VLOOKUP(O$4,'[1]4. Billing Determinants'!$B$19:$R$41,4,0)/'[1]4. Billing Determinants'!$E$41*$D56,IF($E56="kW",VLOOKUP(O$4,'[1]4. Billing Determinants'!$B$19:$R$41,5,0)/'[1]4. Billing Determinants'!$F$41*$D56,IF($E56="Non-RPP kWh",VLOOKUP(O$4,'[1]4. Billing Determinants'!$B$19:$R$41,6,0)/'[1]4. Billing Determinants'!$G$41*$D56,IF($E56="Distribution Rev.",VLOOKUP(O$4,'[1]4. Billing Determinants'!$B$19:$R$41,8,0)/'[1]4. Billing Determinants'!$I$41*$D56, VLOOKUP(O$4,'[1]4. Billing Determinants'!$B$19:$R$41,3,0)/'[1]4. Billing Determinants'!$D$41*$D56))))),0)</f>
        <v>0</v>
      </c>
      <c r="P56" s="205">
        <f>IFERROR(IF(P$4="",0,IF($E56="kWh",VLOOKUP(P$4,'[1]4. Billing Determinants'!$B$19:$R$41,4,0)/'[1]4. Billing Determinants'!$E$41*$D56,IF($E56="kW",VLOOKUP(P$4,'[1]4. Billing Determinants'!$B$19:$R$41,5,0)/'[1]4. Billing Determinants'!$F$41*$D56,IF($E56="Non-RPP kWh",VLOOKUP(P$4,'[1]4. Billing Determinants'!$B$19:$R$41,6,0)/'[1]4. Billing Determinants'!$G$41*$D56,IF($E56="Distribution Rev.",VLOOKUP(P$4,'[1]4. Billing Determinants'!$B$19:$R$41,8,0)/'[1]4. Billing Determinants'!$I$41*$D56, VLOOKUP(P$4,'[1]4. Billing Determinants'!$B$19:$R$41,3,0)/'[1]4. Billing Determinants'!$D$41*$D56))))),0)</f>
        <v>0</v>
      </c>
      <c r="Q56" s="205">
        <f>IFERROR(IF(Q$4="",0,IF($E56="kWh",VLOOKUP(Q$4,'[1]4. Billing Determinants'!$B$19:$R$41,4,0)/'[1]4. Billing Determinants'!$E$41*$D56,IF($E56="kW",VLOOKUP(Q$4,'[1]4. Billing Determinants'!$B$19:$R$41,5,0)/'[1]4. Billing Determinants'!$F$41*$D56,IF($E56="Non-RPP kWh",VLOOKUP(Q$4,'[1]4. Billing Determinants'!$B$19:$R$41,6,0)/'[1]4. Billing Determinants'!$G$41*$D56,IF($E56="Distribution Rev.",VLOOKUP(Q$4,'[1]4. Billing Determinants'!$B$19:$R$41,8,0)/'[1]4. Billing Determinants'!$I$41*$D56, VLOOKUP(Q$4,'[1]4. Billing Determinants'!$B$19:$R$41,3,0)/'[1]4. Billing Determinants'!$D$41*$D56))))),0)</f>
        <v>0</v>
      </c>
      <c r="R56" s="205">
        <f>IFERROR(IF(R$4="",0,IF($E56="kWh",VLOOKUP(R$4,'[1]4. Billing Determinants'!$B$19:$R$41,4,0)/'[1]4. Billing Determinants'!$E$41*$D56,IF($E56="kW",VLOOKUP(R$4,'[1]4. Billing Determinants'!$B$19:$R$41,5,0)/'[1]4. Billing Determinants'!$F$41*$D56,IF($E56="Non-RPP kWh",VLOOKUP(R$4,'[1]4. Billing Determinants'!$B$19:$R$41,6,0)/'[1]4. Billing Determinants'!$G$41*$D56,IF($E56="Distribution Rev.",VLOOKUP(R$4,'[1]4. Billing Determinants'!$B$19:$R$41,8,0)/'[1]4. Billing Determinants'!$I$41*$D56, VLOOKUP(R$4,'[1]4. Billing Determinants'!$B$19:$R$41,3,0)/'[1]4. Billing Determinants'!$D$41*$D56))))),0)</f>
        <v>0</v>
      </c>
      <c r="S56" s="205">
        <f>IFERROR(IF(S$4="",0,IF($E56="kWh",VLOOKUP(S$4,'[1]4. Billing Determinants'!$B$19:$R$41,4,0)/'[1]4. Billing Determinants'!$E$41*$D56,IF($E56="kW",VLOOKUP(S$4,'[1]4. Billing Determinants'!$B$19:$R$41,5,0)/'[1]4. Billing Determinants'!$F$41*$D56,IF($E56="Non-RPP kWh",VLOOKUP(S$4,'[1]4. Billing Determinants'!$B$19:$R$41,6,0)/'[1]4. Billing Determinants'!$G$41*$D56,IF($E56="Distribution Rev.",VLOOKUP(S$4,'[1]4. Billing Determinants'!$B$19:$R$41,8,0)/'[1]4. Billing Determinants'!$I$41*$D56, VLOOKUP(S$4,'[1]4. Billing Determinants'!$B$19:$R$41,3,0)/'[1]4. Billing Determinants'!$D$41*$D56))))),0)</f>
        <v>0</v>
      </c>
      <c r="T56" s="205">
        <f>IFERROR(IF(T$4="",0,IF($E56="kWh",VLOOKUP(T$4,'[1]4. Billing Determinants'!$B$19:$R$41,4,0)/'[1]4. Billing Determinants'!$E$41*$D56,IF($E56="kW",VLOOKUP(T$4,'[1]4. Billing Determinants'!$B$19:$R$41,5,0)/'[1]4. Billing Determinants'!$F$41*$D56,IF($E56="Non-RPP kWh",VLOOKUP(T$4,'[1]4. Billing Determinants'!$B$19:$R$41,6,0)/'[1]4. Billing Determinants'!$G$41*$D56,IF($E56="Distribution Rev.",VLOOKUP(T$4,'[1]4. Billing Determinants'!$B$19:$R$41,8,0)/'[1]4. Billing Determinants'!$I$41*$D56, VLOOKUP(T$4,'[1]4. Billing Determinants'!$B$19:$R$41,3,0)/'[1]4. Billing Determinants'!$D$41*$D56))))),0)</f>
        <v>0</v>
      </c>
      <c r="U56" s="205">
        <f>IFERROR(IF(U$4="",0,IF($E56="kWh",VLOOKUP(U$4,'[1]4. Billing Determinants'!$B$19:$R$41,4,0)/'[1]4. Billing Determinants'!$E$41*$D56,IF($E56="kW",VLOOKUP(U$4,'[1]4. Billing Determinants'!$B$19:$R$41,5,0)/'[1]4. Billing Determinants'!$F$41*$D56,IF($E56="Non-RPP kWh",VLOOKUP(U$4,'[1]4. Billing Determinants'!$B$19:$R$41,6,0)/'[1]4. Billing Determinants'!$G$41*$D56,IF($E56="Distribution Rev.",VLOOKUP(U$4,'[1]4. Billing Determinants'!$B$19:$R$41,8,0)/'[1]4. Billing Determinants'!$I$41*$D56, VLOOKUP(U$4,'[1]4. Billing Determinants'!$B$19:$R$41,3,0)/'[1]4. Billing Determinants'!$D$41*$D56))))),0)</f>
        <v>0</v>
      </c>
      <c r="V56" s="205">
        <f>IFERROR(IF(V$4="",0,IF($E56="kWh",VLOOKUP(V$4,'[1]4. Billing Determinants'!$B$19:$R$41,4,0)/'[1]4. Billing Determinants'!$E$41*$D56,IF($E56="kW",VLOOKUP(V$4,'[1]4. Billing Determinants'!$B$19:$R$41,5,0)/'[1]4. Billing Determinants'!$F$41*$D56,IF($E56="Non-RPP kWh",VLOOKUP(V$4,'[1]4. Billing Determinants'!$B$19:$R$41,6,0)/'[1]4. Billing Determinants'!$G$41*$D56,IF($E56="Distribution Rev.",VLOOKUP(V$4,'[1]4. Billing Determinants'!$B$19:$R$41,8,0)/'[1]4. Billing Determinants'!$I$41*$D56, VLOOKUP(V$4,'[1]4. Billing Determinants'!$B$19:$R$41,3,0)/'[1]4. Billing Determinants'!$D$41*$D56))))),0)</f>
        <v>0</v>
      </c>
      <c r="W56" s="205">
        <f>IFERROR(IF(W$4="",0,IF($E56="kWh",VLOOKUP(W$4,'[1]4. Billing Determinants'!$B$19:$R$41,4,0)/'[1]4. Billing Determinants'!$E$41*$D56,IF($E56="kW",VLOOKUP(W$4,'[1]4. Billing Determinants'!$B$19:$R$41,5,0)/'[1]4. Billing Determinants'!$F$41*$D56,IF($E56="Non-RPP kWh",VLOOKUP(W$4,'[1]4. Billing Determinants'!$B$19:$R$41,6,0)/'[1]4. Billing Determinants'!$G$41*$D56,IF($E56="Distribution Rev.",VLOOKUP(W$4,'[1]4. Billing Determinants'!$B$19:$R$41,8,0)/'[1]4. Billing Determinants'!$I$41*$D56, VLOOKUP(W$4,'[1]4. Billing Determinants'!$B$19:$R$41,3,0)/'[1]4. Billing Determinants'!$D$41*$D56))))),0)</f>
        <v>0</v>
      </c>
      <c r="X56" s="205">
        <f>IFERROR(IF(X$4="",0,IF($E56="kWh",VLOOKUP(X$4,'[1]4. Billing Determinants'!$B$19:$R$41,4,0)/'[1]4. Billing Determinants'!$E$41*$D56,IF($E56="kW",VLOOKUP(X$4,'[1]4. Billing Determinants'!$B$19:$R$41,5,0)/'[1]4. Billing Determinants'!$F$41*$D56,IF($E56="Non-RPP kWh",VLOOKUP(X$4,'[1]4. Billing Determinants'!$B$19:$R$41,6,0)/'[1]4. Billing Determinants'!$G$41*$D56,IF($E56="Distribution Rev.",VLOOKUP(X$4,'[1]4. Billing Determinants'!$B$19:$R$41,8,0)/'[1]4. Billing Determinants'!$I$41*$D56, VLOOKUP(X$4,'[1]4. Billing Determinants'!$B$19:$R$41,3,0)/'[1]4. Billing Determinants'!$D$41*$D56))))),0)</f>
        <v>0</v>
      </c>
      <c r="Y56" s="205">
        <f>IFERROR(IF(Y$4="",0,IF($E56="kWh",VLOOKUP(Y$4,'[1]4. Billing Determinants'!$B$19:$R$41,4,0)/'[1]4. Billing Determinants'!$E$41*$D56,IF($E56="kW",VLOOKUP(Y$4,'[1]4. Billing Determinants'!$B$19:$R$41,5,0)/'[1]4. Billing Determinants'!$F$41*$D56,IF($E56="Non-RPP kWh",VLOOKUP(Y$4,'[1]4. Billing Determinants'!$B$19:$R$41,6,0)/'[1]4. Billing Determinants'!$G$41*$D56,IF($E56="Distribution Rev.",VLOOKUP(Y$4,'[1]4. Billing Determinants'!$B$19:$R$41,8,0)/'[1]4. Billing Determinants'!$I$41*$D56, VLOOKUP(Y$4,'[1]4. Billing Determinants'!$B$19:$R$41,3,0)/'[1]4. Billing Determinants'!$D$41*$D56))))),0)</f>
        <v>0</v>
      </c>
    </row>
    <row r="57" spans="1:25" s="139" customFormat="1" ht="13" x14ac:dyDescent="0.3">
      <c r="A57" s="145">
        <v>34</v>
      </c>
      <c r="B57" s="216" t="s">
        <v>617</v>
      </c>
      <c r="C57" s="225"/>
      <c r="D57" s="217">
        <f>SUM(D55:D56)</f>
        <v>0</v>
      </c>
      <c r="E57" s="225"/>
      <c r="F57" s="217">
        <f t="shared" ref="F57:Y57" si="2">SUM(F55:F56)</f>
        <v>0</v>
      </c>
      <c r="G57" s="217">
        <f t="shared" si="2"/>
        <v>0</v>
      </c>
      <c r="H57" s="217">
        <f t="shared" si="2"/>
        <v>0</v>
      </c>
      <c r="I57" s="217">
        <f t="shared" si="2"/>
        <v>0</v>
      </c>
      <c r="J57" s="217">
        <f t="shared" si="2"/>
        <v>0</v>
      </c>
      <c r="K57" s="217">
        <f t="shared" si="2"/>
        <v>0</v>
      </c>
      <c r="L57" s="217">
        <f t="shared" si="2"/>
        <v>0</v>
      </c>
      <c r="M57" s="217">
        <f t="shared" si="2"/>
        <v>0</v>
      </c>
      <c r="N57" s="217">
        <f t="shared" si="2"/>
        <v>0</v>
      </c>
      <c r="O57" s="217">
        <f t="shared" si="2"/>
        <v>0</v>
      </c>
      <c r="P57" s="217">
        <f t="shared" si="2"/>
        <v>0</v>
      </c>
      <c r="Q57" s="217">
        <f t="shared" si="2"/>
        <v>0</v>
      </c>
      <c r="R57" s="217">
        <f t="shared" si="2"/>
        <v>0</v>
      </c>
      <c r="S57" s="217">
        <f t="shared" si="2"/>
        <v>0</v>
      </c>
      <c r="T57" s="217">
        <f t="shared" si="2"/>
        <v>0</v>
      </c>
      <c r="U57" s="217">
        <f t="shared" si="2"/>
        <v>0</v>
      </c>
      <c r="V57" s="217">
        <f t="shared" si="2"/>
        <v>0</v>
      </c>
      <c r="W57" s="217">
        <f t="shared" si="2"/>
        <v>0</v>
      </c>
      <c r="X57" s="217">
        <f t="shared" si="2"/>
        <v>0</v>
      </c>
      <c r="Y57" s="217">
        <f t="shared" si="2"/>
        <v>0</v>
      </c>
    </row>
    <row r="58" spans="1:25" ht="13" x14ac:dyDescent="0.3">
      <c r="A58" s="145">
        <v>35</v>
      </c>
      <c r="B58" s="226"/>
      <c r="C58" s="230"/>
      <c r="D58" s="232"/>
      <c r="E58" s="227"/>
    </row>
    <row r="59" spans="1:25" s="237" customFormat="1" ht="13" x14ac:dyDescent="0.3">
      <c r="A59" s="233">
        <v>36</v>
      </c>
      <c r="B59" s="234" t="s">
        <v>618</v>
      </c>
      <c r="C59" s="235">
        <v>1568</v>
      </c>
      <c r="D59" s="236">
        <f>'[1]2b. Continuity Schedule'!BT88</f>
        <v>0</v>
      </c>
      <c r="E59" s="235"/>
      <c r="F59" s="236">
        <f>'[1]4. Billing Determinants'!AC21</f>
        <v>0</v>
      </c>
      <c r="G59" s="236">
        <f>'[1]4. Billing Determinants'!AC22</f>
        <v>0</v>
      </c>
      <c r="H59" s="236">
        <f>'[1]4. Billing Determinants'!AC23</f>
        <v>0</v>
      </c>
      <c r="I59" s="236">
        <f>'[1]4. Billing Determinants'!AC24</f>
        <v>0</v>
      </c>
      <c r="J59" s="236">
        <f>'[1]4. Billing Determinants'!AC25</f>
        <v>0</v>
      </c>
      <c r="K59" s="236">
        <f>'[1]4. Billing Determinants'!AC26</f>
        <v>0</v>
      </c>
      <c r="L59" s="236">
        <f>'[1]4. Billing Determinants'!AC27</f>
        <v>0</v>
      </c>
      <c r="M59" s="236">
        <f>'[1]4. Billing Determinants'!AC28</f>
        <v>0</v>
      </c>
      <c r="N59" s="236">
        <f>'[1]4. Billing Determinants'!AC29</f>
        <v>0</v>
      </c>
      <c r="O59" s="236">
        <f>'[1]4. Billing Determinants'!AC30</f>
        <v>0</v>
      </c>
      <c r="P59" s="236">
        <f>'[1]4. Billing Determinants'!AC31</f>
        <v>0</v>
      </c>
      <c r="Q59" s="236">
        <f>'[1]4. Billing Determinants'!AC32</f>
        <v>0</v>
      </c>
      <c r="R59" s="236">
        <f>'[1]4. Billing Determinants'!AC33</f>
        <v>0</v>
      </c>
      <c r="S59" s="236">
        <f>'[1]4. Billing Determinants'!AC34</f>
        <v>0</v>
      </c>
      <c r="T59" s="236">
        <f>'[1]4. Billing Determinants'!AC35</f>
        <v>0</v>
      </c>
      <c r="U59" s="236">
        <f>'[1]4. Billing Determinants'!AC36</f>
        <v>0</v>
      </c>
      <c r="V59" s="236">
        <f>'[1]4. Billing Determinants'!AC37</f>
        <v>0</v>
      </c>
      <c r="W59" s="236">
        <f>'[1]4. Billing Determinants'!AC38</f>
        <v>0</v>
      </c>
      <c r="X59" s="236">
        <f>'[1]4. Billing Determinants'!AC39</f>
        <v>0</v>
      </c>
      <c r="Y59" s="236">
        <f>'[1]4. Billing Determinants'!AC40</f>
        <v>0</v>
      </c>
    </row>
    <row r="60" spans="1:25" s="230" customFormat="1" hidden="1" x14ac:dyDescent="0.25">
      <c r="A60" s="145">
        <v>37</v>
      </c>
      <c r="B60" s="701" t="s">
        <v>619</v>
      </c>
      <c r="C60" s="701"/>
      <c r="D60" s="238">
        <f>SUM(F59:Y59)</f>
        <v>0</v>
      </c>
      <c r="E60" s="227"/>
      <c r="F60" s="227"/>
      <c r="G60" s="227"/>
      <c r="H60" s="227"/>
      <c r="I60" s="227"/>
      <c r="J60" s="227"/>
      <c r="K60" s="227"/>
      <c r="L60" s="227"/>
      <c r="M60" s="227"/>
      <c r="N60" s="227"/>
      <c r="O60" s="227"/>
      <c r="P60" s="227"/>
      <c r="Q60" s="227"/>
      <c r="R60" s="227"/>
      <c r="S60" s="227"/>
      <c r="T60" s="227"/>
      <c r="U60" s="227"/>
      <c r="V60" s="227"/>
      <c r="W60" s="227"/>
      <c r="X60" s="227"/>
      <c r="Y60" s="227"/>
    </row>
    <row r="61" spans="1:25" s="230" customFormat="1" ht="13" hidden="1" x14ac:dyDescent="0.25">
      <c r="A61" s="145">
        <v>38</v>
      </c>
      <c r="B61" s="702" t="s">
        <v>260</v>
      </c>
      <c r="C61" s="702"/>
      <c r="D61" s="239">
        <f>D59-D60</f>
        <v>0</v>
      </c>
      <c r="E61" s="240"/>
      <c r="F61" s="227"/>
      <c r="G61" s="227"/>
      <c r="H61" s="227"/>
      <c r="I61" s="227"/>
      <c r="J61" s="227"/>
      <c r="K61" s="227"/>
      <c r="L61" s="227"/>
      <c r="M61" s="227"/>
      <c r="N61" s="227"/>
      <c r="O61" s="227"/>
      <c r="P61" s="227"/>
      <c r="Q61" s="227"/>
      <c r="R61" s="227"/>
      <c r="S61" s="227"/>
      <c r="T61" s="227"/>
      <c r="U61" s="227"/>
      <c r="V61" s="227"/>
      <c r="W61" s="227"/>
      <c r="X61" s="227"/>
      <c r="Y61" s="227"/>
    </row>
    <row r="62" spans="1:25" s="230" customFormat="1" ht="13" x14ac:dyDescent="0.25">
      <c r="A62" s="145">
        <v>39</v>
      </c>
      <c r="B62" s="241"/>
      <c r="C62" s="241"/>
      <c r="D62" s="242"/>
      <c r="E62" s="240"/>
      <c r="F62" s="227"/>
      <c r="G62" s="227"/>
      <c r="H62" s="227"/>
      <c r="I62" s="227"/>
      <c r="J62" s="227"/>
      <c r="K62" s="227"/>
      <c r="L62" s="227"/>
      <c r="M62" s="227"/>
      <c r="N62" s="227"/>
      <c r="O62" s="227"/>
      <c r="P62" s="227"/>
      <c r="Q62" s="227"/>
      <c r="R62" s="227"/>
      <c r="S62" s="227"/>
      <c r="T62" s="227"/>
      <c r="U62" s="227"/>
      <c r="V62" s="227"/>
      <c r="W62" s="227"/>
      <c r="X62" s="227"/>
      <c r="Y62" s="227"/>
    </row>
    <row r="63" spans="1:25" s="230" customFormat="1" x14ac:dyDescent="0.25">
      <c r="A63" s="210">
        <v>40</v>
      </c>
      <c r="B63" s="243" t="s">
        <v>198</v>
      </c>
      <c r="C63" s="244">
        <v>1532</v>
      </c>
      <c r="D63" s="205"/>
      <c r="E63" s="206" t="s">
        <v>285</v>
      </c>
      <c r="F63" s="205">
        <f>IFERROR(IF(F$4="",0,IF($E63="kWh",VLOOKUP(F$4,'[1]4. Billing Determinants'!$B$19:$R$41,4,0)/'[1]4. Billing Determinants'!$E$41*$D63,IF($E63="kW",VLOOKUP(F$4,'[1]4. Billing Determinants'!$B$19:$R$41,5,0)/'[1]4. Billing Determinants'!$F$41*$D63,IF($E63="Non-RPP kWh",VLOOKUP(F$4,'[1]4. Billing Determinants'!$B$19:$R$41,6,0)/'[1]4. Billing Determinants'!$G$41*$D63,IF($E63="Distribution Rev.",VLOOKUP(F$4,'[1]4. Billing Determinants'!$B$19:$R$41,8,0)/'[1]4. Billing Determinants'!$I$41*$D63, VLOOKUP(F$4,'[1]4. Billing Determinants'!$B$19:$R$41,3,0)/'[1]4. Billing Determinants'!$D$41*$D63))))),0)</f>
        <v>0</v>
      </c>
      <c r="G63" s="205">
        <f>IFERROR(IF(G$4="",0,IF($E63="kWh",VLOOKUP(G$4,'[1]4. Billing Determinants'!$B$19:$R$41,4,0)/'[1]4. Billing Determinants'!$E$41*$D63,IF($E63="kW",VLOOKUP(G$4,'[1]4. Billing Determinants'!$B$19:$R$41,5,0)/'[1]4. Billing Determinants'!$F$41*$D63,IF($E63="Non-RPP kWh",VLOOKUP(G$4,'[1]4. Billing Determinants'!$B$19:$R$41,6,0)/'[1]4. Billing Determinants'!$G$41*$D63,IF($E63="Distribution Rev.",VLOOKUP(G$4,'[1]4. Billing Determinants'!$B$19:$R$41,8,0)/'[1]4. Billing Determinants'!$I$41*$D63, VLOOKUP(G$4,'[1]4. Billing Determinants'!$B$19:$R$41,3,0)/'[1]4. Billing Determinants'!$D$41*$D63))))),0)</f>
        <v>0</v>
      </c>
      <c r="H63" s="205">
        <f>IFERROR(IF(H$4="",0,IF($E63="kWh",VLOOKUP(H$4,'[1]4. Billing Determinants'!$B$19:$R$41,4,0)/'[1]4. Billing Determinants'!$E$41*$D63,IF($E63="kW",VLOOKUP(H$4,'[1]4. Billing Determinants'!$B$19:$R$41,5,0)/'[1]4. Billing Determinants'!$F$41*$D63,IF($E63="Non-RPP kWh",VLOOKUP(H$4,'[1]4. Billing Determinants'!$B$19:$R$41,6,0)/'[1]4. Billing Determinants'!$G$41*$D63,IF($E63="Distribution Rev.",VLOOKUP(H$4,'[1]4. Billing Determinants'!$B$19:$R$41,8,0)/'[1]4. Billing Determinants'!$I$41*$D63, VLOOKUP(H$4,'[1]4. Billing Determinants'!$B$19:$R$41,3,0)/'[1]4. Billing Determinants'!$D$41*$D63))))),0)</f>
        <v>0</v>
      </c>
      <c r="I63" s="205">
        <f>IFERROR(IF(I$4="",0,IF($E63="kWh",VLOOKUP(I$4,'[1]4. Billing Determinants'!$B$19:$R$41,4,0)/'[1]4. Billing Determinants'!$E$41*$D63,IF($E63="kW",VLOOKUP(I$4,'[1]4. Billing Determinants'!$B$19:$R$41,5,0)/'[1]4. Billing Determinants'!$F$41*$D63,IF($E63="Non-RPP kWh",VLOOKUP(I$4,'[1]4. Billing Determinants'!$B$19:$R$41,6,0)/'[1]4. Billing Determinants'!$G$41*$D63,IF($E63="Distribution Rev.",VLOOKUP(I$4,'[1]4. Billing Determinants'!$B$19:$R$41,8,0)/'[1]4. Billing Determinants'!$I$41*$D63, VLOOKUP(I$4,'[1]4. Billing Determinants'!$B$19:$R$41,3,0)/'[1]4. Billing Determinants'!$D$41*$D63))))),0)</f>
        <v>0</v>
      </c>
      <c r="J63" s="205">
        <f>IFERROR(IF(J$4="",0,IF($E63="kWh",VLOOKUP(J$4,'[1]4. Billing Determinants'!$B$19:$R$41,4,0)/'[1]4. Billing Determinants'!$E$41*$D63,IF($E63="kW",VLOOKUP(J$4,'[1]4. Billing Determinants'!$B$19:$R$41,5,0)/'[1]4. Billing Determinants'!$F$41*$D63,IF($E63="Non-RPP kWh",VLOOKUP(J$4,'[1]4. Billing Determinants'!$B$19:$R$41,6,0)/'[1]4. Billing Determinants'!$G$41*$D63,IF($E63="Distribution Rev.",VLOOKUP(J$4,'[1]4. Billing Determinants'!$B$19:$R$41,8,0)/'[1]4. Billing Determinants'!$I$41*$D63, VLOOKUP(J$4,'[1]4. Billing Determinants'!$B$19:$R$41,3,0)/'[1]4. Billing Determinants'!$D$41*$D63))))),0)</f>
        <v>0</v>
      </c>
      <c r="K63" s="205">
        <f>IFERROR(IF(K$4="",0,IF($E63="kWh",VLOOKUP(K$4,'[1]4. Billing Determinants'!$B$19:$R$41,4,0)/'[1]4. Billing Determinants'!$E$41*$D63,IF($E63="kW",VLOOKUP(K$4,'[1]4. Billing Determinants'!$B$19:$R$41,5,0)/'[1]4. Billing Determinants'!$F$41*$D63,IF($E63="Non-RPP kWh",VLOOKUP(K$4,'[1]4. Billing Determinants'!$B$19:$R$41,6,0)/'[1]4. Billing Determinants'!$G$41*$D63,IF($E63="Distribution Rev.",VLOOKUP(K$4,'[1]4. Billing Determinants'!$B$19:$R$41,8,0)/'[1]4. Billing Determinants'!$I$41*$D63, VLOOKUP(K$4,'[1]4. Billing Determinants'!$B$19:$R$41,3,0)/'[1]4. Billing Determinants'!$D$41*$D63))))),0)</f>
        <v>0</v>
      </c>
      <c r="L63" s="205">
        <f>IFERROR(IF(L$4="",0,IF($E63="kWh",VLOOKUP(L$4,'[1]4. Billing Determinants'!$B$19:$R$41,4,0)/'[1]4. Billing Determinants'!$E$41*$D63,IF($E63="kW",VLOOKUP(L$4,'[1]4. Billing Determinants'!$B$19:$R$41,5,0)/'[1]4. Billing Determinants'!$F$41*$D63,IF($E63="Non-RPP kWh",VLOOKUP(L$4,'[1]4. Billing Determinants'!$B$19:$R$41,6,0)/'[1]4. Billing Determinants'!$G$41*$D63,IF($E63="Distribution Rev.",VLOOKUP(L$4,'[1]4. Billing Determinants'!$B$19:$R$41,8,0)/'[1]4. Billing Determinants'!$I$41*$D63, VLOOKUP(L$4,'[1]4. Billing Determinants'!$B$19:$R$41,3,0)/'[1]4. Billing Determinants'!$D$41*$D63))))),0)</f>
        <v>0</v>
      </c>
      <c r="M63" s="205">
        <f>IFERROR(IF(M$4="",0,IF($E63="kWh",VLOOKUP(M$4,'[1]4. Billing Determinants'!$B$19:$R$41,4,0)/'[1]4. Billing Determinants'!$E$41*$D63,IF($E63="kW",VLOOKUP(M$4,'[1]4. Billing Determinants'!$B$19:$R$41,5,0)/'[1]4. Billing Determinants'!$F$41*$D63,IF($E63="Non-RPP kWh",VLOOKUP(M$4,'[1]4. Billing Determinants'!$B$19:$R$41,6,0)/'[1]4. Billing Determinants'!$G$41*$D63,IF($E63="Distribution Rev.",VLOOKUP(M$4,'[1]4. Billing Determinants'!$B$19:$R$41,8,0)/'[1]4. Billing Determinants'!$I$41*$D63, VLOOKUP(M$4,'[1]4. Billing Determinants'!$B$19:$R$41,3,0)/'[1]4. Billing Determinants'!$D$41*$D63))))),0)</f>
        <v>0</v>
      </c>
      <c r="N63" s="205">
        <f>IFERROR(IF(N$4="",0,IF($E63="kWh",VLOOKUP(N$4,'[1]4. Billing Determinants'!$B$19:$R$41,4,0)/'[1]4. Billing Determinants'!$E$41*$D63,IF($E63="kW",VLOOKUP(N$4,'[1]4. Billing Determinants'!$B$19:$R$41,5,0)/'[1]4. Billing Determinants'!$F$41*$D63,IF($E63="Non-RPP kWh",VLOOKUP(N$4,'[1]4. Billing Determinants'!$B$19:$R$41,6,0)/'[1]4. Billing Determinants'!$G$41*$D63,IF($E63="Distribution Rev.",VLOOKUP(N$4,'[1]4. Billing Determinants'!$B$19:$R$41,8,0)/'[1]4. Billing Determinants'!$I$41*$D63, VLOOKUP(N$4,'[1]4. Billing Determinants'!$B$19:$R$41,3,0)/'[1]4. Billing Determinants'!$D$41*$D63))))),0)</f>
        <v>0</v>
      </c>
      <c r="O63" s="205">
        <f>IFERROR(IF(O$4="",0,IF($E63="kWh",VLOOKUP(O$4,'[1]4. Billing Determinants'!$B$19:$R$41,4,0)/'[1]4. Billing Determinants'!$E$41*$D63,IF($E63="kW",VLOOKUP(O$4,'[1]4. Billing Determinants'!$B$19:$R$41,5,0)/'[1]4. Billing Determinants'!$F$41*$D63,IF($E63="Non-RPP kWh",VLOOKUP(O$4,'[1]4. Billing Determinants'!$B$19:$R$41,6,0)/'[1]4. Billing Determinants'!$G$41*$D63,IF($E63="Distribution Rev.",VLOOKUP(O$4,'[1]4. Billing Determinants'!$B$19:$R$41,8,0)/'[1]4. Billing Determinants'!$I$41*$D63, VLOOKUP(O$4,'[1]4. Billing Determinants'!$B$19:$R$41,3,0)/'[1]4. Billing Determinants'!$D$41*$D63))))),0)</f>
        <v>0</v>
      </c>
      <c r="P63" s="205">
        <f>IFERROR(IF(P$4="",0,IF($E63="kWh",VLOOKUP(P$4,'[1]4. Billing Determinants'!$B$19:$R$41,4,0)/'[1]4. Billing Determinants'!$E$41*$D63,IF($E63="kW",VLOOKUP(P$4,'[1]4. Billing Determinants'!$B$19:$R$41,5,0)/'[1]4. Billing Determinants'!$F$41*$D63,IF($E63="Non-RPP kWh",VLOOKUP(P$4,'[1]4. Billing Determinants'!$B$19:$R$41,6,0)/'[1]4. Billing Determinants'!$G$41*$D63,IF($E63="Distribution Rev.",VLOOKUP(P$4,'[1]4. Billing Determinants'!$B$19:$R$41,8,0)/'[1]4. Billing Determinants'!$I$41*$D63, VLOOKUP(P$4,'[1]4. Billing Determinants'!$B$19:$R$41,3,0)/'[1]4. Billing Determinants'!$D$41*$D63))))),0)</f>
        <v>0</v>
      </c>
      <c r="Q63" s="205">
        <f>IFERROR(IF(Q$4="",0,IF($E63="kWh",VLOOKUP(Q$4,'[1]4. Billing Determinants'!$B$19:$R$41,4,0)/'[1]4. Billing Determinants'!$E$41*$D63,IF($E63="kW",VLOOKUP(Q$4,'[1]4. Billing Determinants'!$B$19:$R$41,5,0)/'[1]4. Billing Determinants'!$F$41*$D63,IF($E63="Non-RPP kWh",VLOOKUP(Q$4,'[1]4. Billing Determinants'!$B$19:$R$41,6,0)/'[1]4. Billing Determinants'!$G$41*$D63,IF($E63="Distribution Rev.",VLOOKUP(Q$4,'[1]4. Billing Determinants'!$B$19:$R$41,8,0)/'[1]4. Billing Determinants'!$I$41*$D63, VLOOKUP(Q$4,'[1]4. Billing Determinants'!$B$19:$R$41,3,0)/'[1]4. Billing Determinants'!$D$41*$D63))))),0)</f>
        <v>0</v>
      </c>
      <c r="R63" s="205">
        <f>IFERROR(IF(R$4="",0,IF($E63="kWh",VLOOKUP(R$4,'[1]4. Billing Determinants'!$B$19:$R$41,4,0)/'[1]4. Billing Determinants'!$E$41*$D63,IF($E63="kW",VLOOKUP(R$4,'[1]4. Billing Determinants'!$B$19:$R$41,5,0)/'[1]4. Billing Determinants'!$F$41*$D63,IF($E63="Non-RPP kWh",VLOOKUP(R$4,'[1]4. Billing Determinants'!$B$19:$R$41,6,0)/'[1]4. Billing Determinants'!$G$41*$D63,IF($E63="Distribution Rev.",VLOOKUP(R$4,'[1]4. Billing Determinants'!$B$19:$R$41,8,0)/'[1]4. Billing Determinants'!$I$41*$D63, VLOOKUP(R$4,'[1]4. Billing Determinants'!$B$19:$R$41,3,0)/'[1]4. Billing Determinants'!$D$41*$D63))))),0)</f>
        <v>0</v>
      </c>
      <c r="S63" s="205">
        <f>IFERROR(IF(S$4="",0,IF($E63="kWh",VLOOKUP(S$4,'[1]4. Billing Determinants'!$B$19:$R$41,4,0)/'[1]4. Billing Determinants'!$E$41*$D63,IF($E63="kW",VLOOKUP(S$4,'[1]4. Billing Determinants'!$B$19:$R$41,5,0)/'[1]4. Billing Determinants'!$F$41*$D63,IF($E63="Non-RPP kWh",VLOOKUP(S$4,'[1]4. Billing Determinants'!$B$19:$R$41,6,0)/'[1]4. Billing Determinants'!$G$41*$D63,IF($E63="Distribution Rev.",VLOOKUP(S$4,'[1]4. Billing Determinants'!$B$19:$R$41,8,0)/'[1]4. Billing Determinants'!$I$41*$D63, VLOOKUP(S$4,'[1]4. Billing Determinants'!$B$19:$R$41,3,0)/'[1]4. Billing Determinants'!$D$41*$D63))))),0)</f>
        <v>0</v>
      </c>
      <c r="T63" s="205">
        <f>IFERROR(IF(T$4="",0,IF($E63="kWh",VLOOKUP(T$4,'[1]4. Billing Determinants'!$B$19:$R$41,4,0)/'[1]4. Billing Determinants'!$E$41*$D63,IF($E63="kW",VLOOKUP(T$4,'[1]4. Billing Determinants'!$B$19:$R$41,5,0)/'[1]4. Billing Determinants'!$F$41*$D63,IF($E63="Non-RPP kWh",VLOOKUP(T$4,'[1]4. Billing Determinants'!$B$19:$R$41,6,0)/'[1]4. Billing Determinants'!$G$41*$D63,IF($E63="Distribution Rev.",VLOOKUP(T$4,'[1]4. Billing Determinants'!$B$19:$R$41,8,0)/'[1]4. Billing Determinants'!$I$41*$D63, VLOOKUP(T$4,'[1]4. Billing Determinants'!$B$19:$R$41,3,0)/'[1]4. Billing Determinants'!$D$41*$D63))))),0)</f>
        <v>0</v>
      </c>
      <c r="U63" s="205">
        <f>IFERROR(IF(U$4="",0,IF($E63="kWh",VLOOKUP(U$4,'[1]4. Billing Determinants'!$B$19:$R$41,4,0)/'[1]4. Billing Determinants'!$E$41*$D63,IF($E63="kW",VLOOKUP(U$4,'[1]4. Billing Determinants'!$B$19:$R$41,5,0)/'[1]4. Billing Determinants'!$F$41*$D63,IF($E63="Non-RPP kWh",VLOOKUP(U$4,'[1]4. Billing Determinants'!$B$19:$R$41,6,0)/'[1]4. Billing Determinants'!$G$41*$D63,IF($E63="Distribution Rev.",VLOOKUP(U$4,'[1]4. Billing Determinants'!$B$19:$R$41,8,0)/'[1]4. Billing Determinants'!$I$41*$D63, VLOOKUP(U$4,'[1]4. Billing Determinants'!$B$19:$R$41,3,0)/'[1]4. Billing Determinants'!$D$41*$D63))))),0)</f>
        <v>0</v>
      </c>
      <c r="V63" s="205">
        <f>IFERROR(IF(V$4="",0,IF($E63="kWh",VLOOKUP(V$4,'[1]4. Billing Determinants'!$B$19:$R$41,4,0)/'[1]4. Billing Determinants'!$E$41*$D63,IF($E63="kW",VLOOKUP(V$4,'[1]4. Billing Determinants'!$B$19:$R$41,5,0)/'[1]4. Billing Determinants'!$F$41*$D63,IF($E63="Non-RPP kWh",VLOOKUP(V$4,'[1]4. Billing Determinants'!$B$19:$R$41,6,0)/'[1]4. Billing Determinants'!$G$41*$D63,IF($E63="Distribution Rev.",VLOOKUP(V$4,'[1]4. Billing Determinants'!$B$19:$R$41,8,0)/'[1]4. Billing Determinants'!$I$41*$D63, VLOOKUP(V$4,'[1]4. Billing Determinants'!$B$19:$R$41,3,0)/'[1]4. Billing Determinants'!$D$41*$D63))))),0)</f>
        <v>0</v>
      </c>
      <c r="W63" s="205">
        <f>IFERROR(IF(W$4="",0,IF($E63="kWh",VLOOKUP(W$4,'[1]4. Billing Determinants'!$B$19:$R$41,4,0)/'[1]4. Billing Determinants'!$E$41*$D63,IF($E63="kW",VLOOKUP(W$4,'[1]4. Billing Determinants'!$B$19:$R$41,5,0)/'[1]4. Billing Determinants'!$F$41*$D63,IF($E63="Non-RPP kWh",VLOOKUP(W$4,'[1]4. Billing Determinants'!$B$19:$R$41,6,0)/'[1]4. Billing Determinants'!$G$41*$D63,IF($E63="Distribution Rev.",VLOOKUP(W$4,'[1]4. Billing Determinants'!$B$19:$R$41,8,0)/'[1]4. Billing Determinants'!$I$41*$D63, VLOOKUP(W$4,'[1]4. Billing Determinants'!$B$19:$R$41,3,0)/'[1]4. Billing Determinants'!$D$41*$D63))))),0)</f>
        <v>0</v>
      </c>
      <c r="X63" s="205">
        <f>IFERROR(IF(X$4="",0,IF($E63="kWh",VLOOKUP(X$4,'[1]4. Billing Determinants'!$B$19:$R$41,4,0)/'[1]4. Billing Determinants'!$E$41*$D63,IF($E63="kW",VLOOKUP(X$4,'[1]4. Billing Determinants'!$B$19:$R$41,5,0)/'[1]4. Billing Determinants'!$F$41*$D63,IF($E63="Non-RPP kWh",VLOOKUP(X$4,'[1]4. Billing Determinants'!$B$19:$R$41,6,0)/'[1]4. Billing Determinants'!$G$41*$D63,IF($E63="Distribution Rev.",VLOOKUP(X$4,'[1]4. Billing Determinants'!$B$19:$R$41,8,0)/'[1]4. Billing Determinants'!$I$41*$D63, VLOOKUP(X$4,'[1]4. Billing Determinants'!$B$19:$R$41,3,0)/'[1]4. Billing Determinants'!$D$41*$D63))))),0)</f>
        <v>0</v>
      </c>
      <c r="Y63" s="205">
        <f>IFERROR(IF(Y$4="",0,IF($E63="kWh",VLOOKUP(Y$4,'[1]4. Billing Determinants'!$B$19:$R$41,4,0)/'[1]4. Billing Determinants'!$E$41*$D63,IF($E63="kW",VLOOKUP(Y$4,'[1]4. Billing Determinants'!$B$19:$R$41,5,0)/'[1]4. Billing Determinants'!$F$41*$D63,IF($E63="Non-RPP kWh",VLOOKUP(Y$4,'[1]4. Billing Determinants'!$B$19:$R$41,6,0)/'[1]4. Billing Determinants'!$G$41*$D63,IF($E63="Distribution Rev.",VLOOKUP(Y$4,'[1]4. Billing Determinants'!$B$19:$R$41,8,0)/'[1]4. Billing Determinants'!$I$41*$D63, VLOOKUP(Y$4,'[1]4. Billing Determinants'!$B$19:$R$41,3,0)/'[1]4. Billing Determinants'!$D$41*$D63))))),0)</f>
        <v>0</v>
      </c>
    </row>
    <row r="64" spans="1:25" s="230" customFormat="1" x14ac:dyDescent="0.25">
      <c r="A64" s="210"/>
      <c r="B64" s="243" t="s">
        <v>204</v>
      </c>
      <c r="C64" s="244">
        <v>1555</v>
      </c>
      <c r="D64" s="205"/>
      <c r="E64" s="206" t="s">
        <v>285</v>
      </c>
      <c r="F64" s="205">
        <f>IFERROR(IF(F$4="",0,IF($E64="kWh",VLOOKUP(F$4,'[1]4. Billing Determinants'!$B$19:$R$41,4,0)/'[1]4. Billing Determinants'!$E$41*$D64,IF($E64="kW",VLOOKUP(F$4,'[1]4. Billing Determinants'!$B$19:$R$41,5,0)/'[1]4. Billing Determinants'!$F$41*$D64,IF($E64="Non-RPP kWh",VLOOKUP(F$4,'[1]4. Billing Determinants'!$B$19:$R$41,6,0)/'[1]4. Billing Determinants'!$G$41*$D64,IF($E64="Distribution Rev.",VLOOKUP(F$4,'[1]4. Billing Determinants'!$B$19:$R$41,8,0)/'[1]4. Billing Determinants'!$I$41*$D64, VLOOKUP(F$4,'[1]4. Billing Determinants'!$B$19:$R$41,3,0)/'[1]4. Billing Determinants'!$D$41*$D64))))),0)</f>
        <v>0</v>
      </c>
      <c r="G64" s="205">
        <f>IFERROR(IF(G$4="",0,IF($E64="kWh",VLOOKUP(G$4,'[1]4. Billing Determinants'!$B$19:$R$41,4,0)/'[1]4. Billing Determinants'!$E$41*$D64,IF($E64="kW",VLOOKUP(G$4,'[1]4. Billing Determinants'!$B$19:$R$41,5,0)/'[1]4. Billing Determinants'!$F$41*$D64,IF($E64="Non-RPP kWh",VLOOKUP(G$4,'[1]4. Billing Determinants'!$B$19:$R$41,6,0)/'[1]4. Billing Determinants'!$G$41*$D64,IF($E64="Distribution Rev.",VLOOKUP(G$4,'[1]4. Billing Determinants'!$B$19:$R$41,8,0)/'[1]4. Billing Determinants'!$I$41*$D64, VLOOKUP(G$4,'[1]4. Billing Determinants'!$B$19:$R$41,3,0)/'[1]4. Billing Determinants'!$D$41*$D64))))),0)</f>
        <v>0</v>
      </c>
      <c r="H64" s="205">
        <f>IFERROR(IF(H$4="",0,IF($E64="kWh",VLOOKUP(H$4,'[1]4. Billing Determinants'!$B$19:$R$41,4,0)/'[1]4. Billing Determinants'!$E$41*$D64,IF($E64="kW",VLOOKUP(H$4,'[1]4. Billing Determinants'!$B$19:$R$41,5,0)/'[1]4. Billing Determinants'!$F$41*$D64,IF($E64="Non-RPP kWh",VLOOKUP(H$4,'[1]4. Billing Determinants'!$B$19:$R$41,6,0)/'[1]4. Billing Determinants'!$G$41*$D64,IF($E64="Distribution Rev.",VLOOKUP(H$4,'[1]4. Billing Determinants'!$B$19:$R$41,8,0)/'[1]4. Billing Determinants'!$I$41*$D64, VLOOKUP(H$4,'[1]4. Billing Determinants'!$B$19:$R$41,3,0)/'[1]4. Billing Determinants'!$D$41*$D64))))),0)</f>
        <v>0</v>
      </c>
      <c r="I64" s="205">
        <f>IFERROR(IF(I$4="",0,IF($E64="kWh",VLOOKUP(I$4,'[1]4. Billing Determinants'!$B$19:$R$41,4,0)/'[1]4. Billing Determinants'!$E$41*$D64,IF($E64="kW",VLOOKUP(I$4,'[1]4. Billing Determinants'!$B$19:$R$41,5,0)/'[1]4. Billing Determinants'!$F$41*$D64,IF($E64="Non-RPP kWh",VLOOKUP(I$4,'[1]4. Billing Determinants'!$B$19:$R$41,6,0)/'[1]4. Billing Determinants'!$G$41*$D64,IF($E64="Distribution Rev.",VLOOKUP(I$4,'[1]4. Billing Determinants'!$B$19:$R$41,8,0)/'[1]4. Billing Determinants'!$I$41*$D64, VLOOKUP(I$4,'[1]4. Billing Determinants'!$B$19:$R$41,3,0)/'[1]4. Billing Determinants'!$D$41*$D64))))),0)</f>
        <v>0</v>
      </c>
      <c r="J64" s="205">
        <f>IFERROR(IF(J$4="",0,IF($E64="kWh",VLOOKUP(J$4,'[1]4. Billing Determinants'!$B$19:$R$41,4,0)/'[1]4. Billing Determinants'!$E$41*$D64,IF($E64="kW",VLOOKUP(J$4,'[1]4. Billing Determinants'!$B$19:$R$41,5,0)/'[1]4. Billing Determinants'!$F$41*$D64,IF($E64="Non-RPP kWh",VLOOKUP(J$4,'[1]4. Billing Determinants'!$B$19:$R$41,6,0)/'[1]4. Billing Determinants'!$G$41*$D64,IF($E64="Distribution Rev.",VLOOKUP(J$4,'[1]4. Billing Determinants'!$B$19:$R$41,8,0)/'[1]4. Billing Determinants'!$I$41*$D64, VLOOKUP(J$4,'[1]4. Billing Determinants'!$B$19:$R$41,3,0)/'[1]4. Billing Determinants'!$D$41*$D64))))),0)</f>
        <v>0</v>
      </c>
      <c r="K64" s="205">
        <f>IFERROR(IF(K$4="",0,IF($E64="kWh",VLOOKUP(K$4,'[1]4. Billing Determinants'!$B$19:$R$41,4,0)/'[1]4. Billing Determinants'!$E$41*$D64,IF($E64="kW",VLOOKUP(K$4,'[1]4. Billing Determinants'!$B$19:$R$41,5,0)/'[1]4. Billing Determinants'!$F$41*$D64,IF($E64="Non-RPP kWh",VLOOKUP(K$4,'[1]4. Billing Determinants'!$B$19:$R$41,6,0)/'[1]4. Billing Determinants'!$G$41*$D64,IF($E64="Distribution Rev.",VLOOKUP(K$4,'[1]4. Billing Determinants'!$B$19:$R$41,8,0)/'[1]4. Billing Determinants'!$I$41*$D64, VLOOKUP(K$4,'[1]4. Billing Determinants'!$B$19:$R$41,3,0)/'[1]4. Billing Determinants'!$D$41*$D64))))),0)</f>
        <v>0</v>
      </c>
      <c r="L64" s="205">
        <f>IFERROR(IF(L$4="",0,IF($E64="kWh",VLOOKUP(L$4,'[1]4. Billing Determinants'!$B$19:$R$41,4,0)/'[1]4. Billing Determinants'!$E$41*$D64,IF($E64="kW",VLOOKUP(L$4,'[1]4. Billing Determinants'!$B$19:$R$41,5,0)/'[1]4. Billing Determinants'!$F$41*$D64,IF($E64="Non-RPP kWh",VLOOKUP(L$4,'[1]4. Billing Determinants'!$B$19:$R$41,6,0)/'[1]4. Billing Determinants'!$G$41*$D64,IF($E64="Distribution Rev.",VLOOKUP(L$4,'[1]4. Billing Determinants'!$B$19:$R$41,8,0)/'[1]4. Billing Determinants'!$I$41*$D64, VLOOKUP(L$4,'[1]4. Billing Determinants'!$B$19:$R$41,3,0)/'[1]4. Billing Determinants'!$D$41*$D64))))),0)</f>
        <v>0</v>
      </c>
      <c r="M64" s="205">
        <f>IFERROR(IF(M$4="",0,IF($E64="kWh",VLOOKUP(M$4,'[1]4. Billing Determinants'!$B$19:$R$41,4,0)/'[1]4. Billing Determinants'!$E$41*$D64,IF($E64="kW",VLOOKUP(M$4,'[1]4. Billing Determinants'!$B$19:$R$41,5,0)/'[1]4. Billing Determinants'!$F$41*$D64,IF($E64="Non-RPP kWh",VLOOKUP(M$4,'[1]4. Billing Determinants'!$B$19:$R$41,6,0)/'[1]4. Billing Determinants'!$G$41*$D64,IF($E64="Distribution Rev.",VLOOKUP(M$4,'[1]4. Billing Determinants'!$B$19:$R$41,8,0)/'[1]4. Billing Determinants'!$I$41*$D64, VLOOKUP(M$4,'[1]4. Billing Determinants'!$B$19:$R$41,3,0)/'[1]4. Billing Determinants'!$D$41*$D64))))),0)</f>
        <v>0</v>
      </c>
      <c r="N64" s="205">
        <f>IFERROR(IF(N$4="",0,IF($E64="kWh",VLOOKUP(N$4,'[1]4. Billing Determinants'!$B$19:$R$41,4,0)/'[1]4. Billing Determinants'!$E$41*$D64,IF($E64="kW",VLOOKUP(N$4,'[1]4. Billing Determinants'!$B$19:$R$41,5,0)/'[1]4. Billing Determinants'!$F$41*$D64,IF($E64="Non-RPP kWh",VLOOKUP(N$4,'[1]4. Billing Determinants'!$B$19:$R$41,6,0)/'[1]4. Billing Determinants'!$G$41*$D64,IF($E64="Distribution Rev.",VLOOKUP(N$4,'[1]4. Billing Determinants'!$B$19:$R$41,8,0)/'[1]4. Billing Determinants'!$I$41*$D64, VLOOKUP(N$4,'[1]4. Billing Determinants'!$B$19:$R$41,3,0)/'[1]4. Billing Determinants'!$D$41*$D64))))),0)</f>
        <v>0</v>
      </c>
      <c r="O64" s="205">
        <f>IFERROR(IF(O$4="",0,IF($E64="kWh",VLOOKUP(O$4,'[1]4. Billing Determinants'!$B$19:$R$41,4,0)/'[1]4. Billing Determinants'!$E$41*$D64,IF($E64="kW",VLOOKUP(O$4,'[1]4. Billing Determinants'!$B$19:$R$41,5,0)/'[1]4. Billing Determinants'!$F$41*$D64,IF($E64="Non-RPP kWh",VLOOKUP(O$4,'[1]4. Billing Determinants'!$B$19:$R$41,6,0)/'[1]4. Billing Determinants'!$G$41*$D64,IF($E64="Distribution Rev.",VLOOKUP(O$4,'[1]4. Billing Determinants'!$B$19:$R$41,8,0)/'[1]4. Billing Determinants'!$I$41*$D64, VLOOKUP(O$4,'[1]4. Billing Determinants'!$B$19:$R$41,3,0)/'[1]4. Billing Determinants'!$D$41*$D64))))),0)</f>
        <v>0</v>
      </c>
      <c r="P64" s="205">
        <f>IFERROR(IF(P$4="",0,IF($E64="kWh",VLOOKUP(P$4,'[1]4. Billing Determinants'!$B$19:$R$41,4,0)/'[1]4. Billing Determinants'!$E$41*$D64,IF($E64="kW",VLOOKUP(P$4,'[1]4. Billing Determinants'!$B$19:$R$41,5,0)/'[1]4. Billing Determinants'!$F$41*$D64,IF($E64="Non-RPP kWh",VLOOKUP(P$4,'[1]4. Billing Determinants'!$B$19:$R$41,6,0)/'[1]4. Billing Determinants'!$G$41*$D64,IF($E64="Distribution Rev.",VLOOKUP(P$4,'[1]4. Billing Determinants'!$B$19:$R$41,8,0)/'[1]4. Billing Determinants'!$I$41*$D64, VLOOKUP(P$4,'[1]4. Billing Determinants'!$B$19:$R$41,3,0)/'[1]4. Billing Determinants'!$D$41*$D64))))),0)</f>
        <v>0</v>
      </c>
      <c r="Q64" s="205">
        <f>IFERROR(IF(Q$4="",0,IF($E64="kWh",VLOOKUP(Q$4,'[1]4. Billing Determinants'!$B$19:$R$41,4,0)/'[1]4. Billing Determinants'!$E$41*$D64,IF($E64="kW",VLOOKUP(Q$4,'[1]4. Billing Determinants'!$B$19:$R$41,5,0)/'[1]4. Billing Determinants'!$F$41*$D64,IF($E64="Non-RPP kWh",VLOOKUP(Q$4,'[1]4. Billing Determinants'!$B$19:$R$41,6,0)/'[1]4. Billing Determinants'!$G$41*$D64,IF($E64="Distribution Rev.",VLOOKUP(Q$4,'[1]4. Billing Determinants'!$B$19:$R$41,8,0)/'[1]4. Billing Determinants'!$I$41*$D64, VLOOKUP(Q$4,'[1]4. Billing Determinants'!$B$19:$R$41,3,0)/'[1]4. Billing Determinants'!$D$41*$D64))))),0)</f>
        <v>0</v>
      </c>
      <c r="R64" s="205">
        <f>IFERROR(IF(R$4="",0,IF($E64="kWh",VLOOKUP(R$4,'[1]4. Billing Determinants'!$B$19:$R$41,4,0)/'[1]4. Billing Determinants'!$E$41*$D64,IF($E64="kW",VLOOKUP(R$4,'[1]4. Billing Determinants'!$B$19:$R$41,5,0)/'[1]4. Billing Determinants'!$F$41*$D64,IF($E64="Non-RPP kWh",VLOOKUP(R$4,'[1]4. Billing Determinants'!$B$19:$R$41,6,0)/'[1]4. Billing Determinants'!$G$41*$D64,IF($E64="Distribution Rev.",VLOOKUP(R$4,'[1]4. Billing Determinants'!$B$19:$R$41,8,0)/'[1]4. Billing Determinants'!$I$41*$D64, VLOOKUP(R$4,'[1]4. Billing Determinants'!$B$19:$R$41,3,0)/'[1]4. Billing Determinants'!$D$41*$D64))))),0)</f>
        <v>0</v>
      </c>
      <c r="S64" s="205">
        <f>IFERROR(IF(S$4="",0,IF($E64="kWh",VLOOKUP(S$4,'[1]4. Billing Determinants'!$B$19:$R$41,4,0)/'[1]4. Billing Determinants'!$E$41*$D64,IF($E64="kW",VLOOKUP(S$4,'[1]4. Billing Determinants'!$B$19:$R$41,5,0)/'[1]4. Billing Determinants'!$F$41*$D64,IF($E64="Non-RPP kWh",VLOOKUP(S$4,'[1]4. Billing Determinants'!$B$19:$R$41,6,0)/'[1]4. Billing Determinants'!$G$41*$D64,IF($E64="Distribution Rev.",VLOOKUP(S$4,'[1]4. Billing Determinants'!$B$19:$R$41,8,0)/'[1]4. Billing Determinants'!$I$41*$D64, VLOOKUP(S$4,'[1]4. Billing Determinants'!$B$19:$R$41,3,0)/'[1]4. Billing Determinants'!$D$41*$D64))))),0)</f>
        <v>0</v>
      </c>
      <c r="T64" s="205">
        <f>IFERROR(IF(T$4="",0,IF($E64="kWh",VLOOKUP(T$4,'[1]4. Billing Determinants'!$B$19:$R$41,4,0)/'[1]4. Billing Determinants'!$E$41*$D64,IF($E64="kW",VLOOKUP(T$4,'[1]4. Billing Determinants'!$B$19:$R$41,5,0)/'[1]4. Billing Determinants'!$F$41*$D64,IF($E64="Non-RPP kWh",VLOOKUP(T$4,'[1]4. Billing Determinants'!$B$19:$R$41,6,0)/'[1]4. Billing Determinants'!$G$41*$D64,IF($E64="Distribution Rev.",VLOOKUP(T$4,'[1]4. Billing Determinants'!$B$19:$R$41,8,0)/'[1]4. Billing Determinants'!$I$41*$D64, VLOOKUP(T$4,'[1]4. Billing Determinants'!$B$19:$R$41,3,0)/'[1]4. Billing Determinants'!$D$41*$D64))))),0)</f>
        <v>0</v>
      </c>
      <c r="U64" s="205">
        <f>IFERROR(IF(U$4="",0,IF($E64="kWh",VLOOKUP(U$4,'[1]4. Billing Determinants'!$B$19:$R$41,4,0)/'[1]4. Billing Determinants'!$E$41*$D64,IF($E64="kW",VLOOKUP(U$4,'[1]4. Billing Determinants'!$B$19:$R$41,5,0)/'[1]4. Billing Determinants'!$F$41*$D64,IF($E64="Non-RPP kWh",VLOOKUP(U$4,'[1]4. Billing Determinants'!$B$19:$R$41,6,0)/'[1]4. Billing Determinants'!$G$41*$D64,IF($E64="Distribution Rev.",VLOOKUP(U$4,'[1]4. Billing Determinants'!$B$19:$R$41,8,0)/'[1]4. Billing Determinants'!$I$41*$D64, VLOOKUP(U$4,'[1]4. Billing Determinants'!$B$19:$R$41,3,0)/'[1]4. Billing Determinants'!$D$41*$D64))))),0)</f>
        <v>0</v>
      </c>
      <c r="V64" s="205">
        <f>IFERROR(IF(V$4="",0,IF($E64="kWh",VLOOKUP(V$4,'[1]4. Billing Determinants'!$B$19:$R$41,4,0)/'[1]4. Billing Determinants'!$E$41*$D64,IF($E64="kW",VLOOKUP(V$4,'[1]4. Billing Determinants'!$B$19:$R$41,5,0)/'[1]4. Billing Determinants'!$F$41*$D64,IF($E64="Non-RPP kWh",VLOOKUP(V$4,'[1]4. Billing Determinants'!$B$19:$R$41,6,0)/'[1]4. Billing Determinants'!$G$41*$D64,IF($E64="Distribution Rev.",VLOOKUP(V$4,'[1]4. Billing Determinants'!$B$19:$R$41,8,0)/'[1]4. Billing Determinants'!$I$41*$D64, VLOOKUP(V$4,'[1]4. Billing Determinants'!$B$19:$R$41,3,0)/'[1]4. Billing Determinants'!$D$41*$D64))))),0)</f>
        <v>0</v>
      </c>
      <c r="W64" s="205">
        <f>IFERROR(IF(W$4="",0,IF($E64="kWh",VLOOKUP(W$4,'[1]4. Billing Determinants'!$B$19:$R$41,4,0)/'[1]4. Billing Determinants'!$E$41*$D64,IF($E64="kW",VLOOKUP(W$4,'[1]4. Billing Determinants'!$B$19:$R$41,5,0)/'[1]4. Billing Determinants'!$F$41*$D64,IF($E64="Non-RPP kWh",VLOOKUP(W$4,'[1]4. Billing Determinants'!$B$19:$R$41,6,0)/'[1]4. Billing Determinants'!$G$41*$D64,IF($E64="Distribution Rev.",VLOOKUP(W$4,'[1]4. Billing Determinants'!$B$19:$R$41,8,0)/'[1]4. Billing Determinants'!$I$41*$D64, VLOOKUP(W$4,'[1]4. Billing Determinants'!$B$19:$R$41,3,0)/'[1]4. Billing Determinants'!$D$41*$D64))))),0)</f>
        <v>0</v>
      </c>
      <c r="X64" s="205">
        <f>IFERROR(IF(X$4="",0,IF($E64="kWh",VLOOKUP(X$4,'[1]4. Billing Determinants'!$B$19:$R$41,4,0)/'[1]4. Billing Determinants'!$E$41*$D64,IF($E64="kW",VLOOKUP(X$4,'[1]4. Billing Determinants'!$B$19:$R$41,5,0)/'[1]4. Billing Determinants'!$F$41*$D64,IF($E64="Non-RPP kWh",VLOOKUP(X$4,'[1]4. Billing Determinants'!$B$19:$R$41,6,0)/'[1]4. Billing Determinants'!$G$41*$D64,IF($E64="Distribution Rev.",VLOOKUP(X$4,'[1]4. Billing Determinants'!$B$19:$R$41,8,0)/'[1]4. Billing Determinants'!$I$41*$D64, VLOOKUP(X$4,'[1]4. Billing Determinants'!$B$19:$R$41,3,0)/'[1]4. Billing Determinants'!$D$41*$D64))))),0)</f>
        <v>0</v>
      </c>
      <c r="Y64" s="205">
        <f>IFERROR(IF(Y$4="",0,IF($E64="kWh",VLOOKUP(Y$4,'[1]4. Billing Determinants'!$B$19:$R$41,4,0)/'[1]4. Billing Determinants'!$E$41*$D64,IF($E64="kW",VLOOKUP(Y$4,'[1]4. Billing Determinants'!$B$19:$R$41,5,0)/'[1]4. Billing Determinants'!$F$41*$D64,IF($E64="Non-RPP kWh",VLOOKUP(Y$4,'[1]4. Billing Determinants'!$B$19:$R$41,6,0)/'[1]4. Billing Determinants'!$G$41*$D64,IF($E64="Distribution Rev.",VLOOKUP(Y$4,'[1]4. Billing Determinants'!$B$19:$R$41,8,0)/'[1]4. Billing Determinants'!$I$41*$D64, VLOOKUP(Y$4,'[1]4. Billing Determinants'!$B$19:$R$41,3,0)/'[1]4. Billing Determinants'!$D$41*$D64))))),0)</f>
        <v>0</v>
      </c>
    </row>
    <row r="65" spans="1:25" s="245" customFormat="1" ht="29.25" hidden="1" customHeight="1" x14ac:dyDescent="0.3">
      <c r="A65" s="245">
        <v>41</v>
      </c>
      <c r="B65" s="234" t="s">
        <v>620</v>
      </c>
      <c r="C65" s="246">
        <v>1580</v>
      </c>
      <c r="D65" s="236">
        <f>IF('[1]1. Information Sheet'!L61="Yes",'[1]6.2a CBR B_Allocation'!C29,0)</f>
        <v>0</v>
      </c>
      <c r="E65" s="247" t="s">
        <v>285</v>
      </c>
      <c r="F65" s="236">
        <f>IFERROR(VLOOKUP(F$4,'[1]6.2 CBR B'!$A$17:$K$36,11,FALSE)*'[1]6.2a CBR B_Allocation'!$C$29,0)</f>
        <v>0</v>
      </c>
      <c r="G65" s="236">
        <f>IFERROR(VLOOKUP(G$4,'[1]6.2 CBR B'!$A$17:$K$36,11,FALSE)*'[1]6.2a CBR B_Allocation'!$C$29,0)</f>
        <v>0</v>
      </c>
      <c r="H65" s="236">
        <f>IFERROR(VLOOKUP(H$4,'[1]6.2 CBR B'!$A$17:$K$36,11,FALSE)*'[1]6.2a CBR B_Allocation'!$C$29,0)</f>
        <v>0</v>
      </c>
      <c r="I65" s="236">
        <f>IFERROR(VLOOKUP(I$4,'[1]6.2 CBR B'!$A$17:$K$36,11,FALSE)*'[1]6.2a CBR B_Allocation'!$C$29,0)</f>
        <v>0</v>
      </c>
      <c r="J65" s="236">
        <f>IFERROR(VLOOKUP(J$4,'[1]6.2 CBR B'!$A$17:$K$36,11,FALSE)*'[1]6.2a CBR B_Allocation'!$C$29,0)</f>
        <v>0</v>
      </c>
      <c r="K65" s="236">
        <f>IFERROR(VLOOKUP(K$4,'[1]6.2 CBR B'!$A$17:$K$36,11,FALSE)*'[1]6.2a CBR B_Allocation'!$C$29,0)</f>
        <v>0</v>
      </c>
      <c r="L65" s="236">
        <f>IFERROR(VLOOKUP(L$4,'[1]6.2 CBR B'!$A$17:$K$36,11,FALSE)*'[1]6.2a CBR B_Allocation'!$C$29,0)</f>
        <v>0</v>
      </c>
      <c r="M65" s="236">
        <f>IFERROR(VLOOKUP(M$4,'[1]6.2 CBR B'!$A$17:$K$36,11,FALSE)*'[1]6.2a CBR B_Allocation'!$C$29,0)</f>
        <v>0</v>
      </c>
      <c r="N65" s="236">
        <f>IFERROR(VLOOKUP(N$4,'[1]6.2 CBR B'!$A$17:$K$36,11,FALSE)*'[1]6.2a CBR B_Allocation'!$C$29,0)</f>
        <v>0</v>
      </c>
      <c r="O65" s="236">
        <f>IFERROR(VLOOKUP(O$4,'[1]6.2 CBR B'!$A$17:$K$36,11,FALSE)*'[1]6.2a CBR B_Allocation'!$C$29,0)</f>
        <v>0</v>
      </c>
      <c r="P65" s="236">
        <f>IFERROR(VLOOKUP(P$4,'[1]6.2 CBR B'!$A$17:$K$36,11,FALSE)*'[1]6.2a CBR B_Allocation'!$C$29,0)</f>
        <v>0</v>
      </c>
      <c r="Q65" s="236">
        <f>IFERROR(VLOOKUP(Q$4,'[1]6.2 CBR B'!$A$17:$K$36,11,FALSE)*'[1]6.2a CBR B_Allocation'!$C$29,0)</f>
        <v>0</v>
      </c>
      <c r="R65" s="236">
        <f>IFERROR(VLOOKUP(R$4,'[1]6.2 CBR B'!$A$17:$K$36,11,FALSE)*'[1]6.2a CBR B_Allocation'!$C$29,0)</f>
        <v>0</v>
      </c>
      <c r="S65" s="236">
        <f>IFERROR(VLOOKUP(S$4,'[1]6.2 CBR B'!$A$17:$K$36,11,FALSE)*'[1]6.2a CBR B_Allocation'!$C$29,0)</f>
        <v>0</v>
      </c>
      <c r="T65" s="236">
        <f>IFERROR(VLOOKUP(T$4,'[1]6.2 CBR B'!$A$17:$K$36,11,FALSE)*'[1]6.2a CBR B_Allocation'!$C$29,0)</f>
        <v>0</v>
      </c>
      <c r="U65" s="236">
        <f>IFERROR(VLOOKUP(U$4,'[1]6.2 CBR B'!$A$17:$K$36,11,FALSE)*'[1]6.2a CBR B_Allocation'!$C$29,0)</f>
        <v>0</v>
      </c>
      <c r="V65" s="236">
        <f>IFERROR(VLOOKUP(V$4,'[1]6.2 CBR B'!$A$17:$K$36,11,FALSE)*'[1]6.2a CBR B_Allocation'!$C$29,0)</f>
        <v>0</v>
      </c>
      <c r="W65" s="236">
        <f>IFERROR(VLOOKUP(W$4,'[1]6.2 CBR B'!$A$17:$K$36,11,FALSE)*'[1]6.2a CBR B_Allocation'!$C$29,0)</f>
        <v>0</v>
      </c>
      <c r="X65" s="236">
        <f>IFERROR(VLOOKUP(X$4,'[1]6.2 CBR B'!$A$17:$K$36,11,FALSE)*'[1]6.2a CBR B_Allocation'!$C$29,0)</f>
        <v>0</v>
      </c>
      <c r="Y65" s="236">
        <f>IFERROR(VLOOKUP(Y$4,'[1]6.2 CBR B'!$A$17:$K$36,11,FALSE)*'[1]6.2a CBR B_Allocation'!$C$29,0)</f>
        <v>0</v>
      </c>
    </row>
    <row r="66" spans="1:25" s="230" customFormat="1" x14ac:dyDescent="0.25">
      <c r="A66" s="145">
        <v>42</v>
      </c>
      <c r="D66" s="227"/>
      <c r="E66" s="227"/>
      <c r="F66" s="227"/>
      <c r="G66" s="227"/>
      <c r="H66" s="227"/>
      <c r="I66" s="227"/>
      <c r="J66" s="227"/>
      <c r="K66" s="227"/>
      <c r="L66" s="227"/>
      <c r="M66" s="227"/>
      <c r="N66" s="227"/>
      <c r="O66" s="227"/>
      <c r="P66" s="227"/>
      <c r="Q66" s="227"/>
      <c r="R66" s="227"/>
      <c r="S66" s="227"/>
      <c r="T66" s="227"/>
      <c r="U66" s="227"/>
      <c r="V66" s="227"/>
      <c r="W66" s="227"/>
      <c r="X66" s="227"/>
      <c r="Y66" s="227"/>
    </row>
    <row r="67" spans="1:25" s="249" customFormat="1" ht="13" x14ac:dyDescent="0.25">
      <c r="A67" s="248">
        <v>43</v>
      </c>
      <c r="B67" s="700" t="s">
        <v>621</v>
      </c>
      <c r="C67" s="700"/>
      <c r="D67" s="236">
        <f>SUM(F67:Y67)</f>
        <v>0</v>
      </c>
      <c r="E67" s="235"/>
      <c r="F67" s="236">
        <f>SUM(F5,F6,F8,F9,F12:F19)</f>
        <v>0</v>
      </c>
      <c r="G67" s="236">
        <f>SUM(G5,G6,G8,G9,G12:G19)</f>
        <v>0</v>
      </c>
      <c r="H67" s="236">
        <f t="shared" ref="H67:Y67" si="3">SUM(H5,H6,H8,H9,H12:H19)</f>
        <v>0</v>
      </c>
      <c r="I67" s="236">
        <f t="shared" si="3"/>
        <v>0</v>
      </c>
      <c r="J67" s="236">
        <f t="shared" si="3"/>
        <v>0</v>
      </c>
      <c r="K67" s="236">
        <f t="shared" si="3"/>
        <v>0</v>
      </c>
      <c r="L67" s="236">
        <f t="shared" si="3"/>
        <v>0</v>
      </c>
      <c r="M67" s="236">
        <f t="shared" si="3"/>
        <v>0</v>
      </c>
      <c r="N67" s="236">
        <f t="shared" si="3"/>
        <v>0</v>
      </c>
      <c r="O67" s="236">
        <f t="shared" si="3"/>
        <v>0</v>
      </c>
      <c r="P67" s="236">
        <f t="shared" si="3"/>
        <v>0</v>
      </c>
      <c r="Q67" s="236">
        <f t="shared" si="3"/>
        <v>0</v>
      </c>
      <c r="R67" s="236">
        <f t="shared" si="3"/>
        <v>0</v>
      </c>
      <c r="S67" s="236">
        <f t="shared" si="3"/>
        <v>0</v>
      </c>
      <c r="T67" s="236">
        <f t="shared" si="3"/>
        <v>0</v>
      </c>
      <c r="U67" s="236">
        <f t="shared" si="3"/>
        <v>0</v>
      </c>
      <c r="V67" s="236">
        <f t="shared" si="3"/>
        <v>0</v>
      </c>
      <c r="W67" s="236">
        <f t="shared" si="3"/>
        <v>0</v>
      </c>
      <c r="X67" s="236">
        <f t="shared" si="3"/>
        <v>0</v>
      </c>
      <c r="Y67" s="236">
        <f t="shared" si="3"/>
        <v>0</v>
      </c>
    </row>
    <row r="68" spans="1:25" s="249" customFormat="1" ht="13" x14ac:dyDescent="0.25">
      <c r="A68" s="249">
        <v>44</v>
      </c>
      <c r="B68" s="700" t="s">
        <v>622</v>
      </c>
      <c r="C68" s="700"/>
      <c r="D68" s="236">
        <f>SUM(F68:Y68)</f>
        <v>0</v>
      </c>
      <c r="E68" s="236"/>
      <c r="F68" s="236">
        <f t="shared" ref="F68:Y68" si="4">SUM(F7,F10)</f>
        <v>0</v>
      </c>
      <c r="G68" s="236">
        <f t="shared" si="4"/>
        <v>0</v>
      </c>
      <c r="H68" s="236">
        <f t="shared" si="4"/>
        <v>0</v>
      </c>
      <c r="I68" s="236">
        <f t="shared" si="4"/>
        <v>0</v>
      </c>
      <c r="J68" s="236">
        <f t="shared" si="4"/>
        <v>0</v>
      </c>
      <c r="K68" s="236">
        <f t="shared" si="4"/>
        <v>0</v>
      </c>
      <c r="L68" s="236">
        <f t="shared" si="4"/>
        <v>0</v>
      </c>
      <c r="M68" s="236">
        <f t="shared" si="4"/>
        <v>0</v>
      </c>
      <c r="N68" s="236">
        <f t="shared" si="4"/>
        <v>0</v>
      </c>
      <c r="O68" s="236">
        <f t="shared" si="4"/>
        <v>0</v>
      </c>
      <c r="P68" s="236">
        <f t="shared" si="4"/>
        <v>0</v>
      </c>
      <c r="Q68" s="236">
        <f t="shared" si="4"/>
        <v>0</v>
      </c>
      <c r="R68" s="236">
        <f t="shared" si="4"/>
        <v>0</v>
      </c>
      <c r="S68" s="236">
        <f t="shared" si="4"/>
        <v>0</v>
      </c>
      <c r="T68" s="236">
        <f t="shared" si="4"/>
        <v>0</v>
      </c>
      <c r="U68" s="236">
        <f t="shared" si="4"/>
        <v>0</v>
      </c>
      <c r="V68" s="236">
        <f t="shared" si="4"/>
        <v>0</v>
      </c>
      <c r="W68" s="236">
        <f t="shared" si="4"/>
        <v>0</v>
      </c>
      <c r="X68" s="236">
        <f t="shared" si="4"/>
        <v>0</v>
      </c>
      <c r="Y68" s="236">
        <f t="shared" si="4"/>
        <v>0</v>
      </c>
    </row>
    <row r="69" spans="1:25" s="248" customFormat="1" ht="13" x14ac:dyDescent="0.25">
      <c r="A69" s="248">
        <v>45</v>
      </c>
      <c r="B69" s="700" t="s">
        <v>623</v>
      </c>
      <c r="C69" s="700"/>
      <c r="D69" s="236">
        <f>SUM(F69:Y69)</f>
        <v>0</v>
      </c>
      <c r="E69" s="236"/>
      <c r="F69" s="236">
        <f t="shared" ref="F69:Y69" si="5">F11</f>
        <v>0</v>
      </c>
      <c r="G69" s="236">
        <f t="shared" si="5"/>
        <v>0</v>
      </c>
      <c r="H69" s="236">
        <f t="shared" si="5"/>
        <v>0</v>
      </c>
      <c r="I69" s="236">
        <f t="shared" si="5"/>
        <v>0</v>
      </c>
      <c r="J69" s="236">
        <f t="shared" si="5"/>
        <v>0</v>
      </c>
      <c r="K69" s="236">
        <f t="shared" si="5"/>
        <v>0</v>
      </c>
      <c r="L69" s="236">
        <f t="shared" si="5"/>
        <v>0</v>
      </c>
      <c r="M69" s="236">
        <f t="shared" si="5"/>
        <v>0</v>
      </c>
      <c r="N69" s="236">
        <f t="shared" si="5"/>
        <v>0</v>
      </c>
      <c r="O69" s="236">
        <f t="shared" si="5"/>
        <v>0</v>
      </c>
      <c r="P69" s="236">
        <f t="shared" si="5"/>
        <v>0</v>
      </c>
      <c r="Q69" s="236">
        <f t="shared" si="5"/>
        <v>0</v>
      </c>
      <c r="R69" s="236">
        <f t="shared" si="5"/>
        <v>0</v>
      </c>
      <c r="S69" s="236">
        <f t="shared" si="5"/>
        <v>0</v>
      </c>
      <c r="T69" s="236">
        <f t="shared" si="5"/>
        <v>0</v>
      </c>
      <c r="U69" s="236">
        <f t="shared" si="5"/>
        <v>0</v>
      </c>
      <c r="V69" s="236">
        <f t="shared" si="5"/>
        <v>0</v>
      </c>
      <c r="W69" s="236">
        <f t="shared" si="5"/>
        <v>0</v>
      </c>
      <c r="X69" s="236">
        <f t="shared" si="5"/>
        <v>0</v>
      </c>
      <c r="Y69" s="236">
        <f t="shared" si="5"/>
        <v>0</v>
      </c>
    </row>
    <row r="70" spans="1:25" s="230" customFormat="1" x14ac:dyDescent="0.25">
      <c r="A70" s="145">
        <v>46</v>
      </c>
      <c r="D70" s="227"/>
      <c r="E70" s="227"/>
      <c r="F70" s="227"/>
      <c r="G70" s="227"/>
      <c r="H70" s="227"/>
      <c r="I70" s="227"/>
      <c r="J70" s="227"/>
      <c r="K70" s="227"/>
      <c r="L70" s="227"/>
      <c r="M70" s="227"/>
      <c r="N70" s="227"/>
      <c r="O70" s="227"/>
      <c r="P70" s="227"/>
      <c r="Q70" s="227"/>
      <c r="R70" s="227"/>
      <c r="S70" s="227"/>
      <c r="T70" s="227"/>
      <c r="U70" s="227"/>
      <c r="V70" s="227"/>
      <c r="W70" s="227"/>
      <c r="X70" s="227"/>
      <c r="Y70" s="227"/>
    </row>
    <row r="71" spans="1:25" s="251" customFormat="1" ht="13" hidden="1" x14ac:dyDescent="0.25">
      <c r="A71" s="145">
        <v>47</v>
      </c>
      <c r="B71" s="703" t="s">
        <v>624</v>
      </c>
      <c r="C71" s="703"/>
      <c r="D71" s="250">
        <f>SUM(F71:Y71)</f>
        <v>0</v>
      </c>
      <c r="E71" s="250"/>
      <c r="F71" s="250">
        <f>'[1]4. Billing Determinants'!$N21*'[1]2b. Continuity Schedule'!$BT$45</f>
        <v>0</v>
      </c>
      <c r="G71" s="250">
        <f>'[1]4. Billing Determinants'!$N22*'[1]2b. Continuity Schedule'!$BT$45</f>
        <v>0</v>
      </c>
      <c r="H71" s="250">
        <f>'[1]4. Billing Determinants'!$N23*'[1]2b. Continuity Schedule'!$BT$45</f>
        <v>0</v>
      </c>
      <c r="I71" s="250">
        <f>'[1]4. Billing Determinants'!$N24*'[1]2b. Continuity Schedule'!$BT$45</f>
        <v>0</v>
      </c>
      <c r="J71" s="250">
        <f>'[1]4. Billing Determinants'!$N25*'[1]2b. Continuity Schedule'!$BT$45</f>
        <v>0</v>
      </c>
      <c r="K71" s="250">
        <f>'[1]4. Billing Determinants'!$N26*'[1]2b. Continuity Schedule'!$BT$45</f>
        <v>0</v>
      </c>
      <c r="L71" s="250">
        <f>'[1]4. Billing Determinants'!$N27*'[1]2b. Continuity Schedule'!$BT$45</f>
        <v>0</v>
      </c>
      <c r="M71" s="250">
        <f>'[1]4. Billing Determinants'!$N28*'[1]2b. Continuity Schedule'!$BT$45</f>
        <v>0</v>
      </c>
      <c r="N71" s="250">
        <f>'[1]4. Billing Determinants'!$N29*'[1]2b. Continuity Schedule'!$BT$45</f>
        <v>0</v>
      </c>
      <c r="O71" s="250">
        <f>'[1]4. Billing Determinants'!$N30*'[1]2b. Continuity Schedule'!$BT$45</f>
        <v>0</v>
      </c>
      <c r="P71" s="250">
        <f>'[1]4. Billing Determinants'!$N31*'[1]2b. Continuity Schedule'!$BT$45</f>
        <v>0</v>
      </c>
      <c r="Q71" s="250">
        <f>'[1]4. Billing Determinants'!$N32*'[1]2b. Continuity Schedule'!$BT$45</f>
        <v>0</v>
      </c>
      <c r="R71" s="250">
        <f>'[1]4. Billing Determinants'!$N33*'[1]2b. Continuity Schedule'!$BT$45</f>
        <v>0</v>
      </c>
      <c r="S71" s="250">
        <f>'[1]4. Billing Determinants'!$N34*'[1]2b. Continuity Schedule'!$BT$45</f>
        <v>0</v>
      </c>
      <c r="T71" s="250">
        <f>'[1]4. Billing Determinants'!$N35*'[1]2b. Continuity Schedule'!$BT$45</f>
        <v>0</v>
      </c>
      <c r="U71" s="250">
        <f>'[1]4. Billing Determinants'!$N36*'[1]2b. Continuity Schedule'!$BT$45</f>
        <v>0</v>
      </c>
      <c r="V71" s="250">
        <f>'[1]4. Billing Determinants'!$N37*'[1]2b. Continuity Schedule'!$BT$45</f>
        <v>0</v>
      </c>
      <c r="W71" s="250">
        <f>'[1]4. Billing Determinants'!$N38*'[1]2b. Continuity Schedule'!$BT$45</f>
        <v>0</v>
      </c>
      <c r="X71" s="250">
        <f>'[1]4. Billing Determinants'!$N39*'[1]2b. Continuity Schedule'!$BT$45</f>
        <v>0</v>
      </c>
      <c r="Y71" s="250">
        <f>'[1]4. Billing Determinants'!$N40*'[1]2b. Continuity Schedule'!$BT$45</f>
        <v>0</v>
      </c>
    </row>
    <row r="72" spans="1:25" s="230" customFormat="1" x14ac:dyDescent="0.25">
      <c r="A72" s="210">
        <v>48</v>
      </c>
      <c r="D72" s="227"/>
      <c r="E72" s="227"/>
      <c r="F72" s="227"/>
      <c r="G72" s="227"/>
      <c r="H72" s="227"/>
      <c r="I72" s="227"/>
      <c r="J72" s="227"/>
      <c r="K72" s="227"/>
      <c r="L72" s="227"/>
      <c r="M72" s="227"/>
      <c r="N72" s="227"/>
      <c r="O72" s="227"/>
      <c r="P72" s="227"/>
      <c r="Q72" s="227"/>
      <c r="R72" s="227"/>
      <c r="S72" s="227"/>
      <c r="T72" s="227"/>
      <c r="U72" s="227"/>
      <c r="V72" s="227"/>
      <c r="W72" s="227"/>
      <c r="X72" s="227"/>
      <c r="Y72" s="227"/>
    </row>
    <row r="73" spans="1:25" s="253" customFormat="1" ht="13" x14ac:dyDescent="0.25">
      <c r="A73" s="252">
        <v>49</v>
      </c>
      <c r="B73" s="700" t="s">
        <v>625</v>
      </c>
      <c r="C73" s="700"/>
      <c r="D73" s="236">
        <f>SUM(F73:Y73)</f>
        <v>0</v>
      </c>
      <c r="E73" s="235"/>
      <c r="F73" s="236">
        <f>SUM(F22:F52)+F57+F63+F64</f>
        <v>0</v>
      </c>
      <c r="G73" s="236">
        <f t="shared" ref="G73:Y73" si="6">SUM(G22:G52)+G57+G63+G64</f>
        <v>0</v>
      </c>
      <c r="H73" s="236">
        <f t="shared" si="6"/>
        <v>0</v>
      </c>
      <c r="I73" s="236">
        <f t="shared" si="6"/>
        <v>0</v>
      </c>
      <c r="J73" s="236">
        <f t="shared" si="6"/>
        <v>0</v>
      </c>
      <c r="K73" s="236">
        <f t="shared" si="6"/>
        <v>0</v>
      </c>
      <c r="L73" s="236">
        <f t="shared" si="6"/>
        <v>0</v>
      </c>
      <c r="M73" s="236">
        <f t="shared" si="6"/>
        <v>0</v>
      </c>
      <c r="N73" s="236">
        <f t="shared" si="6"/>
        <v>0</v>
      </c>
      <c r="O73" s="236">
        <f t="shared" si="6"/>
        <v>0</v>
      </c>
      <c r="P73" s="236">
        <f t="shared" si="6"/>
        <v>0</v>
      </c>
      <c r="Q73" s="236">
        <f t="shared" si="6"/>
        <v>0</v>
      </c>
      <c r="R73" s="236">
        <f t="shared" si="6"/>
        <v>0</v>
      </c>
      <c r="S73" s="236">
        <f t="shared" si="6"/>
        <v>0</v>
      </c>
      <c r="T73" s="236">
        <f t="shared" si="6"/>
        <v>0</v>
      </c>
      <c r="U73" s="236">
        <f t="shared" si="6"/>
        <v>0</v>
      </c>
      <c r="V73" s="236">
        <f t="shared" si="6"/>
        <v>0</v>
      </c>
      <c r="W73" s="236">
        <f t="shared" si="6"/>
        <v>0</v>
      </c>
      <c r="X73" s="236">
        <f t="shared" si="6"/>
        <v>0</v>
      </c>
      <c r="Y73" s="236">
        <f t="shared" si="6"/>
        <v>0</v>
      </c>
    </row>
    <row r="74" spans="1:25" s="230" customFormat="1" x14ac:dyDescent="0.25">
      <c r="A74" s="145">
        <v>50</v>
      </c>
      <c r="D74" s="227"/>
      <c r="E74" s="227"/>
      <c r="F74" s="227"/>
      <c r="G74" s="227"/>
      <c r="H74" s="227"/>
      <c r="I74" s="227"/>
      <c r="J74" s="227"/>
      <c r="K74" s="227"/>
      <c r="L74" s="227"/>
      <c r="M74" s="227"/>
      <c r="N74" s="227"/>
      <c r="O74" s="227"/>
      <c r="P74" s="227"/>
      <c r="Q74" s="227"/>
      <c r="R74" s="227"/>
      <c r="S74" s="227"/>
      <c r="T74" s="227"/>
      <c r="U74" s="227"/>
      <c r="V74" s="227"/>
      <c r="W74" s="227"/>
      <c r="X74" s="227"/>
      <c r="Y74" s="227"/>
    </row>
    <row r="75" spans="1:25" x14ac:dyDescent="0.25">
      <c r="A75" s="145">
        <v>51</v>
      </c>
      <c r="B75" s="207" t="s">
        <v>207</v>
      </c>
      <c r="C75" s="207">
        <v>1575</v>
      </c>
      <c r="D75" s="205"/>
      <c r="E75" s="206" t="s">
        <v>285</v>
      </c>
      <c r="F75" s="205">
        <f>IFERROR(IF(F$4="",0,IF($E75="kWh",VLOOKUP(F$4,'[1]4. Billing Determinants'!$B$19:$R$41,4,0)/'[1]4. Billing Determinants'!$E$41*$D75,IF($E75="kW",VLOOKUP(F$4,'[1]4. Billing Determinants'!$B$19:$R$41,5,0)/'[1]4. Billing Determinants'!$F$41*$D75,IF($E75="Non-RPP kWh",VLOOKUP(F$4,'[1]4. Billing Determinants'!$B$19:$R$41,6,0)/'[1]4. Billing Determinants'!$G$41*$D75,IF($E75="Distribution Rev.",VLOOKUP(F$4,'[1]4. Billing Determinants'!$B$19:$R$41,8,0)/'[1]4. Billing Determinants'!$I$41*$D75, VLOOKUP(F$4,'[1]4. Billing Determinants'!$B$19:$R$41,3,0)/'[1]4. Billing Determinants'!$D$41*$D75))))),0)</f>
        <v>0</v>
      </c>
      <c r="G75" s="205">
        <f>IFERROR(IF(G$4="",0,IF($E75="kWh",VLOOKUP(G$4,'[1]4. Billing Determinants'!$B$19:$R$41,4,0)/'[1]4. Billing Determinants'!$E$41*$D75,IF($E75="kW",VLOOKUP(G$4,'[1]4. Billing Determinants'!$B$19:$R$41,5,0)/'[1]4. Billing Determinants'!$F$41*$D75,IF($E75="Non-RPP kWh",VLOOKUP(G$4,'[1]4. Billing Determinants'!$B$19:$R$41,6,0)/'[1]4. Billing Determinants'!$G$41*$D75,IF($E75="Distribution Rev.",VLOOKUP(G$4,'[1]4. Billing Determinants'!$B$19:$R$41,8,0)/'[1]4. Billing Determinants'!$I$41*$D75, VLOOKUP(G$4,'[1]4. Billing Determinants'!$B$19:$R$41,3,0)/'[1]4. Billing Determinants'!$D$41*$D75))))),0)</f>
        <v>0</v>
      </c>
      <c r="H75" s="205">
        <f>IFERROR(IF(H$4="",0,IF($E75="kWh",VLOOKUP(H$4,'[1]4. Billing Determinants'!$B$19:$R$41,4,0)/'[1]4. Billing Determinants'!$E$41*$D75,IF($E75="kW",VLOOKUP(H$4,'[1]4. Billing Determinants'!$B$19:$R$41,5,0)/'[1]4. Billing Determinants'!$F$41*$D75,IF($E75="Non-RPP kWh",VLOOKUP(H$4,'[1]4. Billing Determinants'!$B$19:$R$41,6,0)/'[1]4. Billing Determinants'!$G$41*$D75,IF($E75="Distribution Rev.",VLOOKUP(H$4,'[1]4. Billing Determinants'!$B$19:$R$41,8,0)/'[1]4. Billing Determinants'!$I$41*$D75, VLOOKUP(H$4,'[1]4. Billing Determinants'!$B$19:$R$41,3,0)/'[1]4. Billing Determinants'!$D$41*$D75))))),0)</f>
        <v>0</v>
      </c>
      <c r="I75" s="205">
        <f>IFERROR(IF(I$4="",0,IF($E75="kWh",VLOOKUP(I$4,'[1]4. Billing Determinants'!$B$19:$R$41,4,0)/'[1]4. Billing Determinants'!$E$41*$D75,IF($E75="kW",VLOOKUP(I$4,'[1]4. Billing Determinants'!$B$19:$R$41,5,0)/'[1]4. Billing Determinants'!$F$41*$D75,IF($E75="Non-RPP kWh",VLOOKUP(I$4,'[1]4. Billing Determinants'!$B$19:$R$41,6,0)/'[1]4. Billing Determinants'!$G$41*$D75,IF($E75="Distribution Rev.",VLOOKUP(I$4,'[1]4. Billing Determinants'!$B$19:$R$41,8,0)/'[1]4. Billing Determinants'!$I$41*$D75, VLOOKUP(I$4,'[1]4. Billing Determinants'!$B$19:$R$41,3,0)/'[1]4. Billing Determinants'!$D$41*$D75))))),0)</f>
        <v>0</v>
      </c>
      <c r="J75" s="205">
        <f>IFERROR(IF(J$4="",0,IF($E75="kWh",VLOOKUP(J$4,'[1]4. Billing Determinants'!$B$19:$R$41,4,0)/'[1]4. Billing Determinants'!$E$41*$D75,IF($E75="kW",VLOOKUP(J$4,'[1]4. Billing Determinants'!$B$19:$R$41,5,0)/'[1]4. Billing Determinants'!$F$41*$D75,IF($E75="Non-RPP kWh",VLOOKUP(J$4,'[1]4. Billing Determinants'!$B$19:$R$41,6,0)/'[1]4. Billing Determinants'!$G$41*$D75,IF($E75="Distribution Rev.",VLOOKUP(J$4,'[1]4. Billing Determinants'!$B$19:$R$41,8,0)/'[1]4. Billing Determinants'!$I$41*$D75, VLOOKUP(J$4,'[1]4. Billing Determinants'!$B$19:$R$41,3,0)/'[1]4. Billing Determinants'!$D$41*$D75))))),0)</f>
        <v>0</v>
      </c>
      <c r="K75" s="205">
        <f>IFERROR(IF(K$4="",0,IF($E75="kWh",VLOOKUP(K$4,'[1]4. Billing Determinants'!$B$19:$R$41,4,0)/'[1]4. Billing Determinants'!$E$41*$D75,IF($E75="kW",VLOOKUP(K$4,'[1]4. Billing Determinants'!$B$19:$R$41,5,0)/'[1]4. Billing Determinants'!$F$41*$D75,IF($E75="Non-RPP kWh",VLOOKUP(K$4,'[1]4. Billing Determinants'!$B$19:$R$41,6,0)/'[1]4. Billing Determinants'!$G$41*$D75,IF($E75="Distribution Rev.",VLOOKUP(K$4,'[1]4. Billing Determinants'!$B$19:$R$41,8,0)/'[1]4. Billing Determinants'!$I$41*$D75, VLOOKUP(K$4,'[1]4. Billing Determinants'!$B$19:$R$41,3,0)/'[1]4. Billing Determinants'!$D$41*$D75))))),0)</f>
        <v>0</v>
      </c>
      <c r="L75" s="205">
        <f>IFERROR(IF(L$4="",0,IF($E75="kWh",VLOOKUP(L$4,'[1]4. Billing Determinants'!$B$19:$R$41,4,0)/'[1]4. Billing Determinants'!$E$41*$D75,IF($E75="kW",VLOOKUP(L$4,'[1]4. Billing Determinants'!$B$19:$R$41,5,0)/'[1]4. Billing Determinants'!$F$41*$D75,IF($E75="Non-RPP kWh",VLOOKUP(L$4,'[1]4. Billing Determinants'!$B$19:$R$41,6,0)/'[1]4. Billing Determinants'!$G$41*$D75,IF($E75="Distribution Rev.",VLOOKUP(L$4,'[1]4. Billing Determinants'!$B$19:$R$41,8,0)/'[1]4. Billing Determinants'!$I$41*$D75, VLOOKUP(L$4,'[1]4. Billing Determinants'!$B$19:$R$41,3,0)/'[1]4. Billing Determinants'!$D$41*$D75))))),0)</f>
        <v>0</v>
      </c>
      <c r="M75" s="205">
        <f>IFERROR(IF(M$4="",0,IF($E75="kWh",VLOOKUP(M$4,'[1]4. Billing Determinants'!$B$19:$R$41,4,0)/'[1]4. Billing Determinants'!$E$41*$D75,IF($E75="kW",VLOOKUP(M$4,'[1]4. Billing Determinants'!$B$19:$R$41,5,0)/'[1]4. Billing Determinants'!$F$41*$D75,IF($E75="Non-RPP kWh",VLOOKUP(M$4,'[1]4. Billing Determinants'!$B$19:$R$41,6,0)/'[1]4. Billing Determinants'!$G$41*$D75,IF($E75="Distribution Rev.",VLOOKUP(M$4,'[1]4. Billing Determinants'!$B$19:$R$41,8,0)/'[1]4. Billing Determinants'!$I$41*$D75, VLOOKUP(M$4,'[1]4. Billing Determinants'!$B$19:$R$41,3,0)/'[1]4. Billing Determinants'!$D$41*$D75))))),0)</f>
        <v>0</v>
      </c>
      <c r="N75" s="205">
        <f>IFERROR(IF(N$4="",0,IF($E75="kWh",VLOOKUP(N$4,'[1]4. Billing Determinants'!$B$19:$R$41,4,0)/'[1]4. Billing Determinants'!$E$41*$D75,IF($E75="kW",VLOOKUP(N$4,'[1]4. Billing Determinants'!$B$19:$R$41,5,0)/'[1]4. Billing Determinants'!$F$41*$D75,IF($E75="Non-RPP kWh",VLOOKUP(N$4,'[1]4. Billing Determinants'!$B$19:$R$41,6,0)/'[1]4. Billing Determinants'!$G$41*$D75,IF($E75="Distribution Rev.",VLOOKUP(N$4,'[1]4. Billing Determinants'!$B$19:$R$41,8,0)/'[1]4. Billing Determinants'!$I$41*$D75, VLOOKUP(N$4,'[1]4. Billing Determinants'!$B$19:$R$41,3,0)/'[1]4. Billing Determinants'!$D$41*$D75))))),0)</f>
        <v>0</v>
      </c>
      <c r="O75" s="205">
        <f>IFERROR(IF(O$4="",0,IF($E75="kWh",VLOOKUP(O$4,'[1]4. Billing Determinants'!$B$19:$R$41,4,0)/'[1]4. Billing Determinants'!$E$41*$D75,IF($E75="kW",VLOOKUP(O$4,'[1]4. Billing Determinants'!$B$19:$R$41,5,0)/'[1]4. Billing Determinants'!$F$41*$D75,IF($E75="Non-RPP kWh",VLOOKUP(O$4,'[1]4. Billing Determinants'!$B$19:$R$41,6,0)/'[1]4. Billing Determinants'!$G$41*$D75,IF($E75="Distribution Rev.",VLOOKUP(O$4,'[1]4. Billing Determinants'!$B$19:$R$41,8,0)/'[1]4. Billing Determinants'!$I$41*$D75, VLOOKUP(O$4,'[1]4. Billing Determinants'!$B$19:$R$41,3,0)/'[1]4. Billing Determinants'!$D$41*$D75))))),0)</f>
        <v>0</v>
      </c>
      <c r="P75" s="205">
        <f>IFERROR(IF(P$4="",0,IF($E75="kWh",VLOOKUP(P$4,'[1]4. Billing Determinants'!$B$19:$R$41,4,0)/'[1]4. Billing Determinants'!$E$41*$D75,IF($E75="kW",VLOOKUP(P$4,'[1]4. Billing Determinants'!$B$19:$R$41,5,0)/'[1]4. Billing Determinants'!$F$41*$D75,IF($E75="Non-RPP kWh",VLOOKUP(P$4,'[1]4. Billing Determinants'!$B$19:$R$41,6,0)/'[1]4. Billing Determinants'!$G$41*$D75,IF($E75="Distribution Rev.",VLOOKUP(P$4,'[1]4. Billing Determinants'!$B$19:$R$41,8,0)/'[1]4. Billing Determinants'!$I$41*$D75, VLOOKUP(P$4,'[1]4. Billing Determinants'!$B$19:$R$41,3,0)/'[1]4. Billing Determinants'!$D$41*$D75))))),0)</f>
        <v>0</v>
      </c>
      <c r="Q75" s="205">
        <f>IFERROR(IF(Q$4="",0,IF($E75="kWh",VLOOKUP(Q$4,'[1]4. Billing Determinants'!$B$19:$R$41,4,0)/'[1]4. Billing Determinants'!$E$41*$D75,IF($E75="kW",VLOOKUP(Q$4,'[1]4. Billing Determinants'!$B$19:$R$41,5,0)/'[1]4. Billing Determinants'!$F$41*$D75,IF($E75="Non-RPP kWh",VLOOKUP(Q$4,'[1]4. Billing Determinants'!$B$19:$R$41,6,0)/'[1]4. Billing Determinants'!$G$41*$D75,IF($E75="Distribution Rev.",VLOOKUP(Q$4,'[1]4. Billing Determinants'!$B$19:$R$41,8,0)/'[1]4. Billing Determinants'!$I$41*$D75, VLOOKUP(Q$4,'[1]4. Billing Determinants'!$B$19:$R$41,3,0)/'[1]4. Billing Determinants'!$D$41*$D75))))),0)</f>
        <v>0</v>
      </c>
      <c r="R75" s="205">
        <f>IFERROR(IF(R$4="",0,IF($E75="kWh",VLOOKUP(R$4,'[1]4. Billing Determinants'!$B$19:$R$41,4,0)/'[1]4. Billing Determinants'!$E$41*$D75,IF($E75="kW",VLOOKUP(R$4,'[1]4. Billing Determinants'!$B$19:$R$41,5,0)/'[1]4. Billing Determinants'!$F$41*$D75,IF($E75="Non-RPP kWh",VLOOKUP(R$4,'[1]4. Billing Determinants'!$B$19:$R$41,6,0)/'[1]4. Billing Determinants'!$G$41*$D75,IF($E75="Distribution Rev.",VLOOKUP(R$4,'[1]4. Billing Determinants'!$B$19:$R$41,8,0)/'[1]4. Billing Determinants'!$I$41*$D75, VLOOKUP(R$4,'[1]4. Billing Determinants'!$B$19:$R$41,3,0)/'[1]4. Billing Determinants'!$D$41*$D75))))),0)</f>
        <v>0</v>
      </c>
      <c r="S75" s="205">
        <f>IFERROR(IF(S$4="",0,IF($E75="kWh",VLOOKUP(S$4,'[1]4. Billing Determinants'!$B$19:$R$41,4,0)/'[1]4. Billing Determinants'!$E$41*$D75,IF($E75="kW",VLOOKUP(S$4,'[1]4. Billing Determinants'!$B$19:$R$41,5,0)/'[1]4. Billing Determinants'!$F$41*$D75,IF($E75="Non-RPP kWh",VLOOKUP(S$4,'[1]4. Billing Determinants'!$B$19:$R$41,6,0)/'[1]4. Billing Determinants'!$G$41*$D75,IF($E75="Distribution Rev.",VLOOKUP(S$4,'[1]4. Billing Determinants'!$B$19:$R$41,8,0)/'[1]4. Billing Determinants'!$I$41*$D75, VLOOKUP(S$4,'[1]4. Billing Determinants'!$B$19:$R$41,3,0)/'[1]4. Billing Determinants'!$D$41*$D75))))),0)</f>
        <v>0</v>
      </c>
      <c r="T75" s="205">
        <f>IFERROR(IF(T$4="",0,IF($E75="kWh",VLOOKUP(T$4,'[1]4. Billing Determinants'!$B$19:$R$41,4,0)/'[1]4. Billing Determinants'!$E$41*$D75,IF($E75="kW",VLOOKUP(T$4,'[1]4. Billing Determinants'!$B$19:$R$41,5,0)/'[1]4. Billing Determinants'!$F$41*$D75,IF($E75="Non-RPP kWh",VLOOKUP(T$4,'[1]4. Billing Determinants'!$B$19:$R$41,6,0)/'[1]4. Billing Determinants'!$G$41*$D75,IF($E75="Distribution Rev.",VLOOKUP(T$4,'[1]4. Billing Determinants'!$B$19:$R$41,8,0)/'[1]4. Billing Determinants'!$I$41*$D75, VLOOKUP(T$4,'[1]4. Billing Determinants'!$B$19:$R$41,3,0)/'[1]4. Billing Determinants'!$D$41*$D75))))),0)</f>
        <v>0</v>
      </c>
      <c r="U75" s="205">
        <f>IFERROR(IF(U$4="",0,IF($E75="kWh",VLOOKUP(U$4,'[1]4. Billing Determinants'!$B$19:$R$41,4,0)/'[1]4. Billing Determinants'!$E$41*$D75,IF($E75="kW",VLOOKUP(U$4,'[1]4. Billing Determinants'!$B$19:$R$41,5,0)/'[1]4. Billing Determinants'!$F$41*$D75,IF($E75="Non-RPP kWh",VLOOKUP(U$4,'[1]4. Billing Determinants'!$B$19:$R$41,6,0)/'[1]4. Billing Determinants'!$G$41*$D75,IF($E75="Distribution Rev.",VLOOKUP(U$4,'[1]4. Billing Determinants'!$B$19:$R$41,8,0)/'[1]4. Billing Determinants'!$I$41*$D75, VLOOKUP(U$4,'[1]4. Billing Determinants'!$B$19:$R$41,3,0)/'[1]4. Billing Determinants'!$D$41*$D75))))),0)</f>
        <v>0</v>
      </c>
      <c r="V75" s="205">
        <f>IFERROR(IF(V$4="",0,IF($E75="kWh",VLOOKUP(V$4,'[1]4. Billing Determinants'!$B$19:$R$41,4,0)/'[1]4. Billing Determinants'!$E$41*$D75,IF($E75="kW",VLOOKUP(V$4,'[1]4. Billing Determinants'!$B$19:$R$41,5,0)/'[1]4. Billing Determinants'!$F$41*$D75,IF($E75="Non-RPP kWh",VLOOKUP(V$4,'[1]4. Billing Determinants'!$B$19:$R$41,6,0)/'[1]4. Billing Determinants'!$G$41*$D75,IF($E75="Distribution Rev.",VLOOKUP(V$4,'[1]4. Billing Determinants'!$B$19:$R$41,8,0)/'[1]4. Billing Determinants'!$I$41*$D75, VLOOKUP(V$4,'[1]4. Billing Determinants'!$B$19:$R$41,3,0)/'[1]4. Billing Determinants'!$D$41*$D75))))),0)</f>
        <v>0</v>
      </c>
      <c r="W75" s="205">
        <f>IFERROR(IF(W$4="",0,IF($E75="kWh",VLOOKUP(W$4,'[1]4. Billing Determinants'!$B$19:$R$41,4,0)/'[1]4. Billing Determinants'!$E$41*$D75,IF($E75="kW",VLOOKUP(W$4,'[1]4. Billing Determinants'!$B$19:$R$41,5,0)/'[1]4. Billing Determinants'!$F$41*$D75,IF($E75="Non-RPP kWh",VLOOKUP(W$4,'[1]4. Billing Determinants'!$B$19:$R$41,6,0)/'[1]4. Billing Determinants'!$G$41*$D75,IF($E75="Distribution Rev.",VLOOKUP(W$4,'[1]4. Billing Determinants'!$B$19:$R$41,8,0)/'[1]4. Billing Determinants'!$I$41*$D75, VLOOKUP(W$4,'[1]4. Billing Determinants'!$B$19:$R$41,3,0)/'[1]4. Billing Determinants'!$D$41*$D75))))),0)</f>
        <v>0</v>
      </c>
      <c r="X75" s="205">
        <f>IFERROR(IF(X$4="",0,IF($E75="kWh",VLOOKUP(X$4,'[1]4. Billing Determinants'!$B$19:$R$41,4,0)/'[1]4. Billing Determinants'!$E$41*$D75,IF($E75="kW",VLOOKUP(X$4,'[1]4. Billing Determinants'!$B$19:$R$41,5,0)/'[1]4. Billing Determinants'!$F$41*$D75,IF($E75="Non-RPP kWh",VLOOKUP(X$4,'[1]4. Billing Determinants'!$B$19:$R$41,6,0)/'[1]4. Billing Determinants'!$G$41*$D75,IF($E75="Distribution Rev.",VLOOKUP(X$4,'[1]4. Billing Determinants'!$B$19:$R$41,8,0)/'[1]4. Billing Determinants'!$I$41*$D75, VLOOKUP(X$4,'[1]4. Billing Determinants'!$B$19:$R$41,3,0)/'[1]4. Billing Determinants'!$D$41*$D75))))),0)</f>
        <v>0</v>
      </c>
      <c r="Y75" s="205">
        <f>IFERROR(IF(Y$4="",0,IF($E75="kWh",VLOOKUP(Y$4,'[1]4. Billing Determinants'!$B$19:$R$41,4,0)/'[1]4. Billing Determinants'!$E$41*$D75,IF($E75="kW",VLOOKUP(Y$4,'[1]4. Billing Determinants'!$B$19:$R$41,5,0)/'[1]4. Billing Determinants'!$F$41*$D75,IF($E75="Non-RPP kWh",VLOOKUP(Y$4,'[1]4. Billing Determinants'!$B$19:$R$41,6,0)/'[1]4. Billing Determinants'!$G$41*$D75,IF($E75="Distribution Rev.",VLOOKUP(Y$4,'[1]4. Billing Determinants'!$B$19:$R$41,8,0)/'[1]4. Billing Determinants'!$I$41*$D75, VLOOKUP(Y$4,'[1]4. Billing Determinants'!$B$19:$R$41,3,0)/'[1]4. Billing Determinants'!$D$41*$D75))))),0)</f>
        <v>0</v>
      </c>
    </row>
    <row r="76" spans="1:25" x14ac:dyDescent="0.25">
      <c r="A76" s="210">
        <v>52</v>
      </c>
      <c r="B76" s="207" t="s">
        <v>208</v>
      </c>
      <c r="C76" s="207">
        <v>1576</v>
      </c>
      <c r="D76" s="205"/>
      <c r="E76" s="206" t="s">
        <v>285</v>
      </c>
      <c r="F76" s="205">
        <f>IFERROR(IF(F$4="",0,IF($E76="kWh",VLOOKUP(F$4,'[1]4. Billing Determinants'!$B$19:$R$41,4,0)/'[1]4. Billing Determinants'!$E$41*$D76,IF($E76="kW",VLOOKUP(F$4,'[1]4. Billing Determinants'!$B$19:$R$41,5,0)/'[1]4. Billing Determinants'!$F$41*$D76,IF($E76="Non-RPP kWh",VLOOKUP(F$4,'[1]4. Billing Determinants'!$B$19:$R$41,6,0)/'[1]4. Billing Determinants'!$G$41*$D76,IF($E76="Distribution Rev.",VLOOKUP(F$4,'[1]4. Billing Determinants'!$B$19:$R$41,8,0)/'[1]4. Billing Determinants'!$I$41*$D76, VLOOKUP(F$4,'[1]4. Billing Determinants'!$B$19:$R$41,3,0)/'[1]4. Billing Determinants'!$D$41*$D76))))),0)</f>
        <v>0</v>
      </c>
      <c r="G76" s="205">
        <f>IFERROR(IF(G$4="",0,IF($E76="kWh",VLOOKUP(G$4,'[1]4. Billing Determinants'!$B$19:$R$41,4,0)/'[1]4. Billing Determinants'!$E$41*$D76,IF($E76="kW",VLOOKUP(G$4,'[1]4. Billing Determinants'!$B$19:$R$41,5,0)/'[1]4. Billing Determinants'!$F$41*$D76,IF($E76="Non-RPP kWh",VLOOKUP(G$4,'[1]4. Billing Determinants'!$B$19:$R$41,6,0)/'[1]4. Billing Determinants'!$G$41*$D76,IF($E76="Distribution Rev.",VLOOKUP(G$4,'[1]4. Billing Determinants'!$B$19:$R$41,8,0)/'[1]4. Billing Determinants'!$I$41*$D76, VLOOKUP(G$4,'[1]4. Billing Determinants'!$B$19:$R$41,3,0)/'[1]4. Billing Determinants'!$D$41*$D76))))),0)</f>
        <v>0</v>
      </c>
      <c r="H76" s="205">
        <f>IFERROR(IF(H$4="",0,IF($E76="kWh",VLOOKUP(H$4,'[1]4. Billing Determinants'!$B$19:$R$41,4,0)/'[1]4. Billing Determinants'!$E$41*$D76,IF($E76="kW",VLOOKUP(H$4,'[1]4. Billing Determinants'!$B$19:$R$41,5,0)/'[1]4. Billing Determinants'!$F$41*$D76,IF($E76="Non-RPP kWh",VLOOKUP(H$4,'[1]4. Billing Determinants'!$B$19:$R$41,6,0)/'[1]4. Billing Determinants'!$G$41*$D76,IF($E76="Distribution Rev.",VLOOKUP(H$4,'[1]4. Billing Determinants'!$B$19:$R$41,8,0)/'[1]4. Billing Determinants'!$I$41*$D76, VLOOKUP(H$4,'[1]4. Billing Determinants'!$B$19:$R$41,3,0)/'[1]4. Billing Determinants'!$D$41*$D76))))),0)</f>
        <v>0</v>
      </c>
      <c r="I76" s="205">
        <f>IFERROR(IF(I$4="",0,IF($E76="kWh",VLOOKUP(I$4,'[1]4. Billing Determinants'!$B$19:$R$41,4,0)/'[1]4. Billing Determinants'!$E$41*$D76,IF($E76="kW",VLOOKUP(I$4,'[1]4. Billing Determinants'!$B$19:$R$41,5,0)/'[1]4. Billing Determinants'!$F$41*$D76,IF($E76="Non-RPP kWh",VLOOKUP(I$4,'[1]4. Billing Determinants'!$B$19:$R$41,6,0)/'[1]4. Billing Determinants'!$G$41*$D76,IF($E76="Distribution Rev.",VLOOKUP(I$4,'[1]4. Billing Determinants'!$B$19:$R$41,8,0)/'[1]4. Billing Determinants'!$I$41*$D76, VLOOKUP(I$4,'[1]4. Billing Determinants'!$B$19:$R$41,3,0)/'[1]4. Billing Determinants'!$D$41*$D76))))),0)</f>
        <v>0</v>
      </c>
      <c r="J76" s="205">
        <f>IFERROR(IF(J$4="",0,IF($E76="kWh",VLOOKUP(J$4,'[1]4. Billing Determinants'!$B$19:$R$41,4,0)/'[1]4. Billing Determinants'!$E$41*$D76,IF($E76="kW",VLOOKUP(J$4,'[1]4. Billing Determinants'!$B$19:$R$41,5,0)/'[1]4. Billing Determinants'!$F$41*$D76,IF($E76="Non-RPP kWh",VLOOKUP(J$4,'[1]4. Billing Determinants'!$B$19:$R$41,6,0)/'[1]4. Billing Determinants'!$G$41*$D76,IF($E76="Distribution Rev.",VLOOKUP(J$4,'[1]4. Billing Determinants'!$B$19:$R$41,8,0)/'[1]4. Billing Determinants'!$I$41*$D76, VLOOKUP(J$4,'[1]4. Billing Determinants'!$B$19:$R$41,3,0)/'[1]4. Billing Determinants'!$D$41*$D76))))),0)</f>
        <v>0</v>
      </c>
      <c r="K76" s="205">
        <f>IFERROR(IF(K$4="",0,IF($E76="kWh",VLOOKUP(K$4,'[1]4. Billing Determinants'!$B$19:$R$41,4,0)/'[1]4. Billing Determinants'!$E$41*$D76,IF($E76="kW",VLOOKUP(K$4,'[1]4. Billing Determinants'!$B$19:$R$41,5,0)/'[1]4. Billing Determinants'!$F$41*$D76,IF($E76="Non-RPP kWh",VLOOKUP(K$4,'[1]4. Billing Determinants'!$B$19:$R$41,6,0)/'[1]4. Billing Determinants'!$G$41*$D76,IF($E76="Distribution Rev.",VLOOKUP(K$4,'[1]4. Billing Determinants'!$B$19:$R$41,8,0)/'[1]4. Billing Determinants'!$I$41*$D76, VLOOKUP(K$4,'[1]4. Billing Determinants'!$B$19:$R$41,3,0)/'[1]4. Billing Determinants'!$D$41*$D76))))),0)</f>
        <v>0</v>
      </c>
      <c r="L76" s="205">
        <f>IFERROR(IF(L$4="",0,IF($E76="kWh",VLOOKUP(L$4,'[1]4. Billing Determinants'!$B$19:$R$41,4,0)/'[1]4. Billing Determinants'!$E$41*$D76,IF($E76="kW",VLOOKUP(L$4,'[1]4. Billing Determinants'!$B$19:$R$41,5,0)/'[1]4. Billing Determinants'!$F$41*$D76,IF($E76="Non-RPP kWh",VLOOKUP(L$4,'[1]4. Billing Determinants'!$B$19:$R$41,6,0)/'[1]4. Billing Determinants'!$G$41*$D76,IF($E76="Distribution Rev.",VLOOKUP(L$4,'[1]4. Billing Determinants'!$B$19:$R$41,8,0)/'[1]4. Billing Determinants'!$I$41*$D76, VLOOKUP(L$4,'[1]4. Billing Determinants'!$B$19:$R$41,3,0)/'[1]4. Billing Determinants'!$D$41*$D76))))),0)</f>
        <v>0</v>
      </c>
      <c r="M76" s="205">
        <f>IFERROR(IF(M$4="",0,IF($E76="kWh",VLOOKUP(M$4,'[1]4. Billing Determinants'!$B$19:$R$41,4,0)/'[1]4. Billing Determinants'!$E$41*$D76,IF($E76="kW",VLOOKUP(M$4,'[1]4. Billing Determinants'!$B$19:$R$41,5,0)/'[1]4. Billing Determinants'!$F$41*$D76,IF($E76="Non-RPP kWh",VLOOKUP(M$4,'[1]4. Billing Determinants'!$B$19:$R$41,6,0)/'[1]4. Billing Determinants'!$G$41*$D76,IF($E76="Distribution Rev.",VLOOKUP(M$4,'[1]4. Billing Determinants'!$B$19:$R$41,8,0)/'[1]4. Billing Determinants'!$I$41*$D76, VLOOKUP(M$4,'[1]4. Billing Determinants'!$B$19:$R$41,3,0)/'[1]4. Billing Determinants'!$D$41*$D76))))),0)</f>
        <v>0</v>
      </c>
      <c r="N76" s="205">
        <f>IFERROR(IF(N$4="",0,IF($E76="kWh",VLOOKUP(N$4,'[1]4. Billing Determinants'!$B$19:$R$41,4,0)/'[1]4. Billing Determinants'!$E$41*$D76,IF($E76="kW",VLOOKUP(N$4,'[1]4. Billing Determinants'!$B$19:$R$41,5,0)/'[1]4. Billing Determinants'!$F$41*$D76,IF($E76="Non-RPP kWh",VLOOKUP(N$4,'[1]4. Billing Determinants'!$B$19:$R$41,6,0)/'[1]4. Billing Determinants'!$G$41*$D76,IF($E76="Distribution Rev.",VLOOKUP(N$4,'[1]4. Billing Determinants'!$B$19:$R$41,8,0)/'[1]4. Billing Determinants'!$I$41*$D76, VLOOKUP(N$4,'[1]4. Billing Determinants'!$B$19:$R$41,3,0)/'[1]4. Billing Determinants'!$D$41*$D76))))),0)</f>
        <v>0</v>
      </c>
      <c r="O76" s="205">
        <f>IFERROR(IF(O$4="",0,IF($E76="kWh",VLOOKUP(O$4,'[1]4. Billing Determinants'!$B$19:$R$41,4,0)/'[1]4. Billing Determinants'!$E$41*$D76,IF($E76="kW",VLOOKUP(O$4,'[1]4. Billing Determinants'!$B$19:$R$41,5,0)/'[1]4. Billing Determinants'!$F$41*$D76,IF($E76="Non-RPP kWh",VLOOKUP(O$4,'[1]4. Billing Determinants'!$B$19:$R$41,6,0)/'[1]4. Billing Determinants'!$G$41*$D76,IF($E76="Distribution Rev.",VLOOKUP(O$4,'[1]4. Billing Determinants'!$B$19:$R$41,8,0)/'[1]4. Billing Determinants'!$I$41*$D76, VLOOKUP(O$4,'[1]4. Billing Determinants'!$B$19:$R$41,3,0)/'[1]4. Billing Determinants'!$D$41*$D76))))),0)</f>
        <v>0</v>
      </c>
      <c r="P76" s="205">
        <f>IFERROR(IF(P$4="",0,IF($E76="kWh",VLOOKUP(P$4,'[1]4. Billing Determinants'!$B$19:$R$41,4,0)/'[1]4. Billing Determinants'!$E$41*$D76,IF($E76="kW",VLOOKUP(P$4,'[1]4. Billing Determinants'!$B$19:$R$41,5,0)/'[1]4. Billing Determinants'!$F$41*$D76,IF($E76="Non-RPP kWh",VLOOKUP(P$4,'[1]4. Billing Determinants'!$B$19:$R$41,6,0)/'[1]4. Billing Determinants'!$G$41*$D76,IF($E76="Distribution Rev.",VLOOKUP(P$4,'[1]4. Billing Determinants'!$B$19:$R$41,8,0)/'[1]4. Billing Determinants'!$I$41*$D76, VLOOKUP(P$4,'[1]4. Billing Determinants'!$B$19:$R$41,3,0)/'[1]4. Billing Determinants'!$D$41*$D76))))),0)</f>
        <v>0</v>
      </c>
      <c r="Q76" s="205">
        <f>IFERROR(IF(Q$4="",0,IF($E76="kWh",VLOOKUP(Q$4,'[1]4. Billing Determinants'!$B$19:$R$41,4,0)/'[1]4. Billing Determinants'!$E$41*$D76,IF($E76="kW",VLOOKUP(Q$4,'[1]4. Billing Determinants'!$B$19:$R$41,5,0)/'[1]4. Billing Determinants'!$F$41*$D76,IF($E76="Non-RPP kWh",VLOOKUP(Q$4,'[1]4. Billing Determinants'!$B$19:$R$41,6,0)/'[1]4. Billing Determinants'!$G$41*$D76,IF($E76="Distribution Rev.",VLOOKUP(Q$4,'[1]4. Billing Determinants'!$B$19:$R$41,8,0)/'[1]4. Billing Determinants'!$I$41*$D76, VLOOKUP(Q$4,'[1]4. Billing Determinants'!$B$19:$R$41,3,0)/'[1]4. Billing Determinants'!$D$41*$D76))))),0)</f>
        <v>0</v>
      </c>
      <c r="R76" s="205">
        <f>IFERROR(IF(R$4="",0,IF($E76="kWh",VLOOKUP(R$4,'[1]4. Billing Determinants'!$B$19:$R$41,4,0)/'[1]4. Billing Determinants'!$E$41*$D76,IF($E76="kW",VLOOKUP(R$4,'[1]4. Billing Determinants'!$B$19:$R$41,5,0)/'[1]4. Billing Determinants'!$F$41*$D76,IF($E76="Non-RPP kWh",VLOOKUP(R$4,'[1]4. Billing Determinants'!$B$19:$R$41,6,0)/'[1]4. Billing Determinants'!$G$41*$D76,IF($E76="Distribution Rev.",VLOOKUP(R$4,'[1]4. Billing Determinants'!$B$19:$R$41,8,0)/'[1]4. Billing Determinants'!$I$41*$D76, VLOOKUP(R$4,'[1]4. Billing Determinants'!$B$19:$R$41,3,0)/'[1]4. Billing Determinants'!$D$41*$D76))))),0)</f>
        <v>0</v>
      </c>
      <c r="S76" s="205">
        <f>IFERROR(IF(S$4="",0,IF($E76="kWh",VLOOKUP(S$4,'[1]4. Billing Determinants'!$B$19:$R$41,4,0)/'[1]4. Billing Determinants'!$E$41*$D76,IF($E76="kW",VLOOKUP(S$4,'[1]4. Billing Determinants'!$B$19:$R$41,5,0)/'[1]4. Billing Determinants'!$F$41*$D76,IF($E76="Non-RPP kWh",VLOOKUP(S$4,'[1]4. Billing Determinants'!$B$19:$R$41,6,0)/'[1]4. Billing Determinants'!$G$41*$D76,IF($E76="Distribution Rev.",VLOOKUP(S$4,'[1]4. Billing Determinants'!$B$19:$R$41,8,0)/'[1]4. Billing Determinants'!$I$41*$D76, VLOOKUP(S$4,'[1]4. Billing Determinants'!$B$19:$R$41,3,0)/'[1]4. Billing Determinants'!$D$41*$D76))))),0)</f>
        <v>0</v>
      </c>
      <c r="T76" s="205">
        <f>IFERROR(IF(T$4="",0,IF($E76="kWh",VLOOKUP(T$4,'[1]4. Billing Determinants'!$B$19:$R$41,4,0)/'[1]4. Billing Determinants'!$E$41*$D76,IF($E76="kW",VLOOKUP(T$4,'[1]4. Billing Determinants'!$B$19:$R$41,5,0)/'[1]4. Billing Determinants'!$F$41*$D76,IF($E76="Non-RPP kWh",VLOOKUP(T$4,'[1]4. Billing Determinants'!$B$19:$R$41,6,0)/'[1]4. Billing Determinants'!$G$41*$D76,IF($E76="Distribution Rev.",VLOOKUP(T$4,'[1]4. Billing Determinants'!$B$19:$R$41,8,0)/'[1]4. Billing Determinants'!$I$41*$D76, VLOOKUP(T$4,'[1]4. Billing Determinants'!$B$19:$R$41,3,0)/'[1]4. Billing Determinants'!$D$41*$D76))))),0)</f>
        <v>0</v>
      </c>
      <c r="U76" s="205">
        <f>IFERROR(IF(U$4="",0,IF($E76="kWh",VLOOKUP(U$4,'[1]4. Billing Determinants'!$B$19:$R$41,4,0)/'[1]4. Billing Determinants'!$E$41*$D76,IF($E76="kW",VLOOKUP(U$4,'[1]4. Billing Determinants'!$B$19:$R$41,5,0)/'[1]4. Billing Determinants'!$F$41*$D76,IF($E76="Non-RPP kWh",VLOOKUP(U$4,'[1]4. Billing Determinants'!$B$19:$R$41,6,0)/'[1]4. Billing Determinants'!$G$41*$D76,IF($E76="Distribution Rev.",VLOOKUP(U$4,'[1]4. Billing Determinants'!$B$19:$R$41,8,0)/'[1]4. Billing Determinants'!$I$41*$D76, VLOOKUP(U$4,'[1]4. Billing Determinants'!$B$19:$R$41,3,0)/'[1]4. Billing Determinants'!$D$41*$D76))))),0)</f>
        <v>0</v>
      </c>
      <c r="V76" s="205">
        <f>IFERROR(IF(V$4="",0,IF($E76="kWh",VLOOKUP(V$4,'[1]4. Billing Determinants'!$B$19:$R$41,4,0)/'[1]4. Billing Determinants'!$E$41*$D76,IF($E76="kW",VLOOKUP(V$4,'[1]4. Billing Determinants'!$B$19:$R$41,5,0)/'[1]4. Billing Determinants'!$F$41*$D76,IF($E76="Non-RPP kWh",VLOOKUP(V$4,'[1]4. Billing Determinants'!$B$19:$R$41,6,0)/'[1]4. Billing Determinants'!$G$41*$D76,IF($E76="Distribution Rev.",VLOOKUP(V$4,'[1]4. Billing Determinants'!$B$19:$R$41,8,0)/'[1]4. Billing Determinants'!$I$41*$D76, VLOOKUP(V$4,'[1]4. Billing Determinants'!$B$19:$R$41,3,0)/'[1]4. Billing Determinants'!$D$41*$D76))))),0)</f>
        <v>0</v>
      </c>
      <c r="W76" s="205">
        <f>IFERROR(IF(W$4="",0,IF($E76="kWh",VLOOKUP(W$4,'[1]4. Billing Determinants'!$B$19:$R$41,4,0)/'[1]4. Billing Determinants'!$E$41*$D76,IF($E76="kW",VLOOKUP(W$4,'[1]4. Billing Determinants'!$B$19:$R$41,5,0)/'[1]4. Billing Determinants'!$F$41*$D76,IF($E76="Non-RPP kWh",VLOOKUP(W$4,'[1]4. Billing Determinants'!$B$19:$R$41,6,0)/'[1]4. Billing Determinants'!$G$41*$D76,IF($E76="Distribution Rev.",VLOOKUP(W$4,'[1]4. Billing Determinants'!$B$19:$R$41,8,0)/'[1]4. Billing Determinants'!$I$41*$D76, VLOOKUP(W$4,'[1]4. Billing Determinants'!$B$19:$R$41,3,0)/'[1]4. Billing Determinants'!$D$41*$D76))))),0)</f>
        <v>0</v>
      </c>
      <c r="X76" s="205">
        <f>IFERROR(IF(X$4="",0,IF($E76="kWh",VLOOKUP(X$4,'[1]4. Billing Determinants'!$B$19:$R$41,4,0)/'[1]4. Billing Determinants'!$E$41*$D76,IF($E76="kW",VLOOKUP(X$4,'[1]4. Billing Determinants'!$B$19:$R$41,5,0)/'[1]4. Billing Determinants'!$F$41*$D76,IF($E76="Non-RPP kWh",VLOOKUP(X$4,'[1]4. Billing Determinants'!$B$19:$R$41,6,0)/'[1]4. Billing Determinants'!$G$41*$D76,IF($E76="Distribution Rev.",VLOOKUP(X$4,'[1]4. Billing Determinants'!$B$19:$R$41,8,0)/'[1]4. Billing Determinants'!$I$41*$D76, VLOOKUP(X$4,'[1]4. Billing Determinants'!$B$19:$R$41,3,0)/'[1]4. Billing Determinants'!$D$41*$D76))))),0)</f>
        <v>0</v>
      </c>
      <c r="Y76" s="205">
        <f>IFERROR(IF(Y$4="",0,IF($E76="kWh",VLOOKUP(Y$4,'[1]4. Billing Determinants'!$B$19:$R$41,4,0)/'[1]4. Billing Determinants'!$E$41*$D76,IF($E76="kW",VLOOKUP(Y$4,'[1]4. Billing Determinants'!$B$19:$R$41,5,0)/'[1]4. Billing Determinants'!$F$41*$D76,IF($E76="Non-RPP kWh",VLOOKUP(Y$4,'[1]4. Billing Determinants'!$B$19:$R$41,6,0)/'[1]4. Billing Determinants'!$G$41*$D76,IF($E76="Distribution Rev.",VLOOKUP(Y$4,'[1]4. Billing Determinants'!$B$19:$R$41,8,0)/'[1]4. Billing Determinants'!$I$41*$D76, VLOOKUP(Y$4,'[1]4. Billing Determinants'!$B$19:$R$41,3,0)/'[1]4. Billing Determinants'!$D$41*$D76))))),0)</f>
        <v>0</v>
      </c>
    </row>
    <row r="77" spans="1:25" s="248" customFormat="1" ht="13" x14ac:dyDescent="0.3">
      <c r="A77" s="248">
        <v>53</v>
      </c>
      <c r="B77" s="254" t="s">
        <v>626</v>
      </c>
      <c r="C77" s="254"/>
      <c r="D77" s="255">
        <f>SUM(D75:D76)</f>
        <v>0</v>
      </c>
      <c r="E77" s="255"/>
      <c r="F77" s="255">
        <f>SUM(F75:F76)</f>
        <v>0</v>
      </c>
      <c r="G77" s="255">
        <f t="shared" ref="G77:Y77" si="7">SUM(G75:G76)</f>
        <v>0</v>
      </c>
      <c r="H77" s="255">
        <f t="shared" si="7"/>
        <v>0</v>
      </c>
      <c r="I77" s="255">
        <f t="shared" si="7"/>
        <v>0</v>
      </c>
      <c r="J77" s="255">
        <f t="shared" si="7"/>
        <v>0</v>
      </c>
      <c r="K77" s="255">
        <f t="shared" si="7"/>
        <v>0</v>
      </c>
      <c r="L77" s="255">
        <f t="shared" si="7"/>
        <v>0</v>
      </c>
      <c r="M77" s="255">
        <f t="shared" si="7"/>
        <v>0</v>
      </c>
      <c r="N77" s="255">
        <f t="shared" si="7"/>
        <v>0</v>
      </c>
      <c r="O77" s="255">
        <f t="shared" si="7"/>
        <v>0</v>
      </c>
      <c r="P77" s="255">
        <f t="shared" si="7"/>
        <v>0</v>
      </c>
      <c r="Q77" s="255">
        <f t="shared" si="7"/>
        <v>0</v>
      </c>
      <c r="R77" s="255">
        <f t="shared" si="7"/>
        <v>0</v>
      </c>
      <c r="S77" s="255">
        <f t="shared" si="7"/>
        <v>0</v>
      </c>
      <c r="T77" s="255">
        <f t="shared" si="7"/>
        <v>0</v>
      </c>
      <c r="U77" s="255">
        <f t="shared" si="7"/>
        <v>0</v>
      </c>
      <c r="V77" s="255">
        <f t="shared" si="7"/>
        <v>0</v>
      </c>
      <c r="W77" s="255">
        <f t="shared" si="7"/>
        <v>0</v>
      </c>
      <c r="X77" s="255">
        <f t="shared" si="7"/>
        <v>0</v>
      </c>
      <c r="Y77" s="255">
        <f t="shared" si="7"/>
        <v>0</v>
      </c>
    </row>
    <row r="79" spans="1:25" ht="13" hidden="1" x14ac:dyDescent="0.25">
      <c r="B79" s="256" t="s">
        <v>627</v>
      </c>
      <c r="C79" s="256"/>
    </row>
    <row r="80" spans="1:25" ht="13" hidden="1" x14ac:dyDescent="0.3">
      <c r="B80" s="257" t="s">
        <v>628</v>
      </c>
      <c r="C80" s="258">
        <f>IF(ISERROR('[1]2a. Continuity Schedule'!BT45/'[1]4. Billing Determinants'!D41), 0, '[1]2a. Continuity Schedule'!BT45/'[1]4. Billing Determinants'!D41)</f>
        <v>0</v>
      </c>
    </row>
    <row r="81" spans="2:3" ht="13" hidden="1" x14ac:dyDescent="0.3">
      <c r="B81" s="257" t="s">
        <v>629</v>
      </c>
      <c r="C81" s="259">
        <f>IF(ISERROR('[1]2a. Continuity Schedule'!BT45/'[1]4. Billing Determinants'!E41), 0, '[1]2a. Continuity Schedule'!BT45/'[1]4. Billing Determinants'!E41)</f>
        <v>0</v>
      </c>
    </row>
    <row r="82" spans="2:3" x14ac:dyDescent="0.25">
      <c r="B82" s="260"/>
      <c r="C82" s="260"/>
    </row>
  </sheetData>
  <mergeCells count="7">
    <mergeCell ref="B73:C73"/>
    <mergeCell ref="B60:C60"/>
    <mergeCell ref="B61:C61"/>
    <mergeCell ref="B67:C67"/>
    <mergeCell ref="B68:C68"/>
    <mergeCell ref="B69:C69"/>
    <mergeCell ref="B71:C71"/>
  </mergeCells>
  <dataValidations count="3">
    <dataValidation type="list" allowBlank="1" showInputMessage="1" showErrorMessage="1" sqref="E63:E64 E55:E56 E75:E76 E22 E24:E52">
      <formula1>"kWh, kW,Distribution Rev., # of Customers"</formula1>
    </dataValidation>
    <dataValidation type="list" allowBlank="1" showInputMessage="1" showErrorMessage="1" sqref="E7:E10 E5 E65">
      <formula1>"kWh, kW"</formula1>
    </dataValidation>
    <dataValidation type="list" allowBlank="1" showInputMessage="1" showErrorMessage="1" sqref="E53 E57">
      <formula1>"kWh, kW, Non-RPP kWh, Distribution Rev."</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4:AE791"/>
  <sheetViews>
    <sheetView workbookViewId="0">
      <selection activeCell="P22" sqref="P22"/>
    </sheetView>
  </sheetViews>
  <sheetFormatPr defaultColWidth="9" defaultRowHeight="14.5" x14ac:dyDescent="0.35"/>
  <cols>
    <col min="1" max="1" width="13.54296875" style="154" customWidth="1"/>
    <col min="2" max="2" width="70" style="154" customWidth="1"/>
    <col min="3" max="3" width="20.453125" style="154" customWidth="1"/>
    <col min="4" max="4" width="54" style="154" bestFit="1" customWidth="1"/>
    <col min="5" max="5" width="25.54296875" style="154" customWidth="1"/>
    <col min="6" max="12" width="20.54296875" style="154" hidden="1" customWidth="1"/>
    <col min="13" max="13" width="17.54296875" style="154" hidden="1" customWidth="1"/>
    <col min="14" max="14" width="17" style="154" hidden="1" customWidth="1"/>
    <col min="15" max="15" width="19" style="154" hidden="1" customWidth="1"/>
    <col min="16" max="17" width="9" style="154" customWidth="1"/>
    <col min="18" max="27" width="9" style="154"/>
    <col min="28" max="28" width="0" style="154" hidden="1" customWidth="1"/>
    <col min="29" max="16384" width="9" style="154"/>
  </cols>
  <sheetData>
    <row r="14" spans="1:15" x14ac:dyDescent="0.35">
      <c r="A14" s="151" t="s">
        <v>265</v>
      </c>
      <c r="B14" s="152" t="s">
        <v>266</v>
      </c>
      <c r="C14" s="153">
        <v>2019</v>
      </c>
      <c r="D14" s="713"/>
      <c r="E14" s="714"/>
      <c r="F14" s="714"/>
      <c r="G14" s="714"/>
      <c r="H14" s="714"/>
      <c r="I14" s="714"/>
      <c r="J14" s="714"/>
      <c r="K14" s="714"/>
    </row>
    <row r="15" spans="1:15" ht="32.25" customHeight="1" x14ac:dyDescent="0.35">
      <c r="B15" s="155"/>
      <c r="C15" s="156"/>
    </row>
    <row r="16" spans="1:15" ht="30" hidden="1" customHeight="1" x14ac:dyDescent="0.35">
      <c r="B16" s="152"/>
      <c r="C16" s="715" t="s">
        <v>267</v>
      </c>
      <c r="D16" s="716"/>
      <c r="E16" s="717"/>
      <c r="F16" s="707">
        <v>2016</v>
      </c>
      <c r="G16" s="708"/>
      <c r="H16" s="707">
        <v>2015</v>
      </c>
      <c r="I16" s="708"/>
      <c r="J16" s="707">
        <v>2014</v>
      </c>
      <c r="K16" s="708"/>
      <c r="L16" s="707">
        <v>2013</v>
      </c>
      <c r="M16" s="708"/>
      <c r="N16" s="707">
        <v>2012</v>
      </c>
      <c r="O16" s="708"/>
    </row>
    <row r="17" spans="1:31" x14ac:dyDescent="0.35">
      <c r="A17" s="157" t="s">
        <v>268</v>
      </c>
      <c r="B17" s="152" t="s">
        <v>269</v>
      </c>
      <c r="C17" s="153"/>
      <c r="D17" s="158" t="s">
        <v>270</v>
      </c>
    </row>
    <row r="18" spans="1:31" ht="32.25" customHeight="1" x14ac:dyDescent="0.35">
      <c r="C18" s="156"/>
      <c r="E18" s="155"/>
    </row>
    <row r="19" spans="1:31" ht="72" customHeight="1" x14ac:dyDescent="0.35">
      <c r="A19" s="159" t="s">
        <v>271</v>
      </c>
      <c r="B19" s="152" t="s">
        <v>272</v>
      </c>
      <c r="C19" s="160" t="s">
        <v>177</v>
      </c>
      <c r="D19" s="161" t="s">
        <v>273</v>
      </c>
    </row>
    <row r="20" spans="1:31" ht="21" customHeight="1" x14ac:dyDescent="0.35"/>
    <row r="21" spans="1:31" ht="99" customHeight="1" x14ac:dyDescent="0.35">
      <c r="A21" s="159" t="s">
        <v>274</v>
      </c>
      <c r="B21" s="162" t="s">
        <v>275</v>
      </c>
      <c r="C21" s="160" t="s">
        <v>177</v>
      </c>
      <c r="D21" s="161" t="s">
        <v>276</v>
      </c>
    </row>
    <row r="22" spans="1:31" x14ac:dyDescent="0.35">
      <c r="B22" s="155"/>
    </row>
    <row r="23" spans="1:31" x14ac:dyDescent="0.35">
      <c r="B23" s="155"/>
    </row>
    <row r="24" spans="1:31" x14ac:dyDescent="0.35">
      <c r="A24" s="157"/>
    </row>
    <row r="25" spans="1:31" ht="28" x14ac:dyDescent="0.35">
      <c r="A25" s="159" t="s">
        <v>277</v>
      </c>
      <c r="B25" s="152" t="s">
        <v>278</v>
      </c>
      <c r="C25" s="163"/>
      <c r="P25" s="164"/>
      <c r="Q25" s="164"/>
      <c r="R25" s="164"/>
      <c r="S25" s="164"/>
      <c r="T25" s="164"/>
      <c r="U25" s="164"/>
      <c r="V25" s="164"/>
    </row>
    <row r="26" spans="1:31" x14ac:dyDescent="0.35">
      <c r="P26" s="164"/>
      <c r="Q26" s="164"/>
      <c r="R26" s="164"/>
      <c r="S26" s="164"/>
      <c r="T26" s="164"/>
      <c r="U26" s="164"/>
      <c r="V26" s="164"/>
      <c r="Z26" s="165"/>
      <c r="AA26" s="165"/>
      <c r="AB26" s="165"/>
    </row>
    <row r="27" spans="1:31" x14ac:dyDescent="0.35">
      <c r="A27" s="164"/>
      <c r="B27" s="164"/>
      <c r="C27" s="166" t="s">
        <v>279</v>
      </c>
      <c r="P27" s="164"/>
      <c r="Q27" s="164"/>
      <c r="R27" s="164"/>
      <c r="S27" s="164"/>
      <c r="T27" s="164"/>
      <c r="U27" s="164"/>
      <c r="V27" s="164"/>
      <c r="Z27" s="165"/>
      <c r="AA27" s="165"/>
      <c r="AB27" s="165"/>
      <c r="AC27" s="164"/>
    </row>
    <row r="28" spans="1:31" x14ac:dyDescent="0.35">
      <c r="A28" s="164"/>
      <c r="B28" s="164"/>
      <c r="C28" s="709" t="s">
        <v>280</v>
      </c>
      <c r="D28" s="709" t="s">
        <v>281</v>
      </c>
      <c r="E28" s="167"/>
      <c r="F28" s="711">
        <f>H28+1</f>
        <v>2019</v>
      </c>
      <c r="G28" s="712"/>
      <c r="H28" s="711">
        <f>J28+1</f>
        <v>2018</v>
      </c>
      <c r="I28" s="712"/>
      <c r="J28" s="711">
        <f>L28+1</f>
        <v>2017</v>
      </c>
      <c r="K28" s="712"/>
      <c r="L28" s="711">
        <f>N28+1</f>
        <v>2016</v>
      </c>
      <c r="M28" s="712"/>
      <c r="N28" s="711">
        <v>2015</v>
      </c>
      <c r="O28" s="712"/>
      <c r="P28" s="164"/>
      <c r="Q28" s="164"/>
      <c r="R28" s="164"/>
      <c r="S28" s="164"/>
      <c r="T28" s="164"/>
      <c r="U28" s="164"/>
      <c r="V28" s="164"/>
      <c r="Z28" s="165"/>
      <c r="AA28" s="165"/>
      <c r="AB28" s="165"/>
      <c r="AC28" s="165"/>
      <c r="AD28" s="165"/>
      <c r="AE28" s="165"/>
    </row>
    <row r="29" spans="1:31" x14ac:dyDescent="0.35">
      <c r="A29" s="164"/>
      <c r="B29" s="164"/>
      <c r="C29" s="710"/>
      <c r="D29" s="710"/>
      <c r="E29" s="168"/>
      <c r="F29" s="169" t="s">
        <v>282</v>
      </c>
      <c r="G29" s="169" t="s">
        <v>283</v>
      </c>
      <c r="H29" s="169" t="s">
        <v>282</v>
      </c>
      <c r="I29" s="169" t="s">
        <v>283</v>
      </c>
      <c r="J29" s="169" t="s">
        <v>282</v>
      </c>
      <c r="K29" s="169" t="s">
        <v>283</v>
      </c>
      <c r="L29" s="169" t="s">
        <v>282</v>
      </c>
      <c r="M29" s="169" t="s">
        <v>283</v>
      </c>
      <c r="N29" s="169" t="s">
        <v>282</v>
      </c>
      <c r="O29" s="169" t="s">
        <v>283</v>
      </c>
      <c r="P29" s="164"/>
      <c r="Q29" s="164"/>
      <c r="R29" s="164"/>
      <c r="S29" s="164"/>
      <c r="T29" s="164"/>
      <c r="U29" s="164"/>
      <c r="V29" s="164"/>
      <c r="Z29" s="165"/>
      <c r="AA29" s="165"/>
      <c r="AB29" s="165"/>
      <c r="AC29" s="165"/>
      <c r="AD29" s="165"/>
      <c r="AE29" s="165"/>
    </row>
    <row r="30" spans="1:31" hidden="1" x14ac:dyDescent="0.35">
      <c r="A30" s="164" t="str">
        <f>IF(AND(F32=G32,H32=I32,J32=K32,F32="A"),"2016 - kwh",IF(AND(F32=G32,H32=I32,J32&lt;&gt;K32,F32="A"),"2017 - kwh",IF(AND(F32=G32,H32&lt;&gt;I32,F32="A"),"2018 - kwh","N/A")))</f>
        <v>N/A</v>
      </c>
      <c r="B30" s="164" t="str">
        <f>IF(F32&lt;&gt;G32,"2018 - kwh",IF(H32&lt;&gt;I32,"2017 - kwh",IF(J32&lt;&gt;K32,"2016 - kwh","N/A")))</f>
        <v>N/A</v>
      </c>
      <c r="C30" s="170" t="s">
        <v>284</v>
      </c>
      <c r="D30" s="171"/>
      <c r="E30" s="172" t="s">
        <v>285</v>
      </c>
      <c r="F30" s="163"/>
      <c r="G30" s="163"/>
      <c r="H30" s="163"/>
      <c r="I30" s="163"/>
      <c r="J30" s="163"/>
      <c r="K30" s="163"/>
      <c r="L30" s="163"/>
      <c r="M30" s="163"/>
      <c r="N30" s="163"/>
      <c r="O30" s="163"/>
      <c r="P30" s="164"/>
      <c r="Q30" s="164"/>
      <c r="R30" s="164"/>
      <c r="S30" s="164"/>
      <c r="T30" s="164"/>
      <c r="U30" s="164"/>
      <c r="V30" s="164"/>
      <c r="Z30" s="165"/>
      <c r="AA30" s="165" t="str">
        <f>IF(AND(F32=G32,H32=I32,F32="A"),"2016 - kwh","")</f>
        <v/>
      </c>
      <c r="AB30" s="165" t="str">
        <f>IF(OR(B30="2017 - kwh",B30="2018 - kwh"),"2016 - kwh","")</f>
        <v/>
      </c>
      <c r="AC30" s="165"/>
      <c r="AD30" s="165"/>
      <c r="AE30" s="165"/>
    </row>
    <row r="31" spans="1:31" hidden="1" x14ac:dyDescent="0.35">
      <c r="A31" s="164" t="str">
        <f>IF(AND(F32=G32,H32=I32,J32=K32,F32="A"),"2016 - kw",IF(AND(F32=G32,H32=I32,J32&lt;&gt;K32,F32="A"),"2017 - kw",IF(AND(F32=G32,H32&lt;&gt;I32,F32="A"),"2018 - kw","N/A")))</f>
        <v>N/A</v>
      </c>
      <c r="B31" s="164" t="str">
        <f>IF(F32&lt;&gt;G32,"2018 - kw",IF(H32&lt;&gt;I32,"2017 - kw",IF(J32&lt;&gt;K32,"2016 - kw","N/A")))</f>
        <v>N/A</v>
      </c>
      <c r="C31" s="173"/>
      <c r="D31" s="174" t="str">
        <f>D30 &amp; "kW"</f>
        <v>kW</v>
      </c>
      <c r="E31" s="175" t="s">
        <v>286</v>
      </c>
      <c r="F31" s="163"/>
      <c r="G31" s="163"/>
      <c r="H31" s="163"/>
      <c r="I31" s="163"/>
      <c r="J31" s="163"/>
      <c r="K31" s="163"/>
      <c r="L31" s="163"/>
      <c r="M31" s="163"/>
      <c r="N31" s="163"/>
      <c r="O31" s="163"/>
      <c r="P31" s="164"/>
      <c r="Q31" s="164"/>
      <c r="R31" s="164"/>
      <c r="S31" s="164"/>
      <c r="T31" s="164"/>
      <c r="U31" s="164"/>
      <c r="V31" s="164"/>
      <c r="Z31" s="165"/>
      <c r="AA31" s="165" t="str">
        <f>IF(AND(F32=G32,H32=I32,F32="A"),"2016 - kw","")</f>
        <v/>
      </c>
      <c r="AB31" s="165" t="str">
        <f>IF(OR(B31="2017 - kw",B31="2018 - kw"),"2016 - kw","")</f>
        <v/>
      </c>
      <c r="AC31" s="165"/>
      <c r="AD31" s="165"/>
      <c r="AE31" s="165"/>
    </row>
    <row r="32" spans="1:31" hidden="1" x14ac:dyDescent="0.35">
      <c r="A32" s="164"/>
      <c r="B32" s="164"/>
      <c r="C32" s="176"/>
      <c r="D32" s="177"/>
      <c r="E32" s="178" t="s">
        <v>287</v>
      </c>
      <c r="F32" s="160"/>
      <c r="G32" s="160"/>
      <c r="H32" s="160"/>
      <c r="I32" s="160"/>
      <c r="J32" s="160"/>
      <c r="K32" s="160"/>
      <c r="L32" s="160"/>
      <c r="M32" s="160"/>
      <c r="N32" s="160"/>
      <c r="O32" s="160"/>
      <c r="P32" s="164"/>
      <c r="Q32" s="164"/>
      <c r="R32" s="164"/>
      <c r="S32" s="164"/>
      <c r="T32" s="164"/>
      <c r="U32" s="164"/>
      <c r="V32" s="164"/>
      <c r="Z32" s="165"/>
      <c r="AA32" s="165"/>
      <c r="AB32" s="165"/>
      <c r="AC32" s="165"/>
      <c r="AD32" s="165"/>
      <c r="AE32" s="165"/>
    </row>
    <row r="33" spans="1:31" hidden="1" x14ac:dyDescent="0.35">
      <c r="A33" s="164" t="str">
        <f>IF(AND(F35=G35,H35=I35,J35=K35,F35="A"),"2016 - kwh",IF(AND(F35=G35,H35=I35,J35&lt;&gt;K35,F35="A"),"2017 - kwh",IF(AND(F35=G35,H35&lt;&gt;I35,F35="A"),"2018 - kwh","N/A")))</f>
        <v>N/A</v>
      </c>
      <c r="B33" s="164" t="str">
        <f>IF(F35&lt;&gt;G35,"2018 - kwh",IF(H35&lt;&gt;I35,"2017 - kwh",IF(J35&lt;&gt;K35,"2016 - kwh","N/A")))</f>
        <v>N/A</v>
      </c>
      <c r="C33" s="170" t="s">
        <v>288</v>
      </c>
      <c r="D33" s="171"/>
      <c r="E33" s="172" t="s">
        <v>285</v>
      </c>
      <c r="F33" s="163"/>
      <c r="G33" s="163"/>
      <c r="H33" s="163"/>
      <c r="I33" s="163"/>
      <c r="J33" s="163"/>
      <c r="K33" s="163"/>
      <c r="L33" s="163"/>
      <c r="M33" s="163"/>
      <c r="N33" s="163"/>
      <c r="O33" s="163"/>
      <c r="P33" s="164"/>
      <c r="Q33" s="164"/>
      <c r="R33" s="164"/>
      <c r="S33" s="164"/>
      <c r="T33" s="164"/>
      <c r="U33" s="164"/>
      <c r="V33" s="164"/>
      <c r="Z33" s="165"/>
      <c r="AA33" s="165" t="str">
        <f>IF(AND(F35=G35,H35=I35,F35="A"),"2016 - kwh","")</f>
        <v/>
      </c>
      <c r="AB33" s="165" t="str">
        <f>IF(OR(B33="2017 - kwh",B33="2018 - kwh"),"2016 - kwh","")</f>
        <v/>
      </c>
      <c r="AC33" s="165"/>
      <c r="AD33" s="165"/>
      <c r="AE33" s="165"/>
    </row>
    <row r="34" spans="1:31" hidden="1" x14ac:dyDescent="0.35">
      <c r="A34" s="164" t="str">
        <f>IF(AND(F35=G35,H35=I35,J35=K35,F35="A"),"2016 - kw",IF(AND(F35=G35,H35=I35,J35&lt;&gt;K35,F35="A"),"2017 - kw",IF(AND(F35=G35,H35&lt;&gt;I35,F35="A"),"2018 - kw","N/A")))</f>
        <v>N/A</v>
      </c>
      <c r="B34" s="164" t="str">
        <f>IF(F35&lt;&gt;G35,"2018 - kw",IF(H35&lt;&gt;I35,"2017 - kw",IF(J35&lt;&gt;K35,"2016 - kw","N/A")))</f>
        <v>N/A</v>
      </c>
      <c r="C34" s="173"/>
      <c r="D34" s="174" t="str">
        <f>D33 &amp; "kW"</f>
        <v>kW</v>
      </c>
      <c r="E34" s="175" t="s">
        <v>286</v>
      </c>
      <c r="F34" s="163"/>
      <c r="G34" s="163"/>
      <c r="H34" s="163"/>
      <c r="I34" s="163"/>
      <c r="J34" s="163"/>
      <c r="K34" s="163"/>
      <c r="L34" s="163"/>
      <c r="M34" s="163"/>
      <c r="N34" s="163"/>
      <c r="O34" s="163"/>
      <c r="P34" s="164"/>
      <c r="Q34" s="164"/>
      <c r="R34" s="164"/>
      <c r="S34" s="164"/>
      <c r="T34" s="164"/>
      <c r="U34" s="164"/>
      <c r="V34" s="164"/>
      <c r="Z34" s="165"/>
      <c r="AA34" s="165" t="str">
        <f>IF(AND(F35=G35,H35=I35,F35="A"),"2016 - kw","")</f>
        <v/>
      </c>
      <c r="AB34" s="165" t="str">
        <f>IF(OR(B34="2017 - kw",B34="2018 - kw"),"2016 - kw","")</f>
        <v/>
      </c>
      <c r="AC34" s="165"/>
      <c r="AD34" s="165"/>
      <c r="AE34" s="165"/>
    </row>
    <row r="35" spans="1:31" hidden="1" x14ac:dyDescent="0.35">
      <c r="A35" s="164"/>
      <c r="B35" s="164"/>
      <c r="C35" s="176"/>
      <c r="D35" s="177"/>
      <c r="E35" s="178" t="s">
        <v>287</v>
      </c>
      <c r="F35" s="160"/>
      <c r="G35" s="160"/>
      <c r="H35" s="160"/>
      <c r="I35" s="160"/>
      <c r="J35" s="160"/>
      <c r="K35" s="160"/>
      <c r="L35" s="160"/>
      <c r="M35" s="160"/>
      <c r="N35" s="160"/>
      <c r="O35" s="160"/>
      <c r="P35" s="164"/>
      <c r="Q35" s="164"/>
      <c r="R35" s="164"/>
      <c r="S35" s="164"/>
      <c r="T35" s="164"/>
      <c r="U35" s="164"/>
      <c r="V35" s="164"/>
      <c r="Z35" s="165"/>
      <c r="AA35" s="165"/>
      <c r="AB35" s="165"/>
      <c r="AC35" s="165"/>
      <c r="AD35" s="165"/>
      <c r="AE35" s="165"/>
    </row>
    <row r="36" spans="1:31" hidden="1" x14ac:dyDescent="0.35">
      <c r="A36" s="164" t="str">
        <f>IF(AND(F38=G38,H38=I38,J38=K38,F38="A"),"2016 - kwh",IF(AND(F38=G38,H38=I38,J38&lt;&gt;K38,F38="A"),"2017 - kwh",IF(AND(F38=G38,H38&lt;&gt;I38,F38="A"),"2018 - kwh","N/A")))</f>
        <v>N/A</v>
      </c>
      <c r="B36" s="164" t="str">
        <f>IF(F38&lt;&gt;G38,"2018 - kwh",IF(H38&lt;&gt;I38,"2017 - kwh",IF(J38&lt;&gt;K38,"2016 - kwh","N/A")))</f>
        <v>N/A</v>
      </c>
      <c r="C36" s="170" t="s">
        <v>289</v>
      </c>
      <c r="D36" s="171"/>
      <c r="E36" s="172" t="s">
        <v>285</v>
      </c>
      <c r="F36" s="163"/>
      <c r="G36" s="163"/>
      <c r="H36" s="163"/>
      <c r="I36" s="163"/>
      <c r="J36" s="163"/>
      <c r="K36" s="163"/>
      <c r="L36" s="163"/>
      <c r="M36" s="163"/>
      <c r="N36" s="163"/>
      <c r="O36" s="163"/>
      <c r="P36" s="164"/>
      <c r="Q36" s="164"/>
      <c r="R36" s="164"/>
      <c r="S36" s="164"/>
      <c r="T36" s="164"/>
      <c r="U36" s="164"/>
      <c r="V36" s="164"/>
      <c r="Z36" s="165"/>
      <c r="AA36" s="165" t="str">
        <f>IF(AND(F38=G38,H38=I38,F38="A"),"2016 - kwh","")</f>
        <v/>
      </c>
      <c r="AB36" s="165" t="str">
        <f>IF(OR(B36="2017 - kwh",B36="2018 - kwh"),"2016 - kwh","")</f>
        <v/>
      </c>
      <c r="AC36" s="165"/>
      <c r="AD36" s="165"/>
      <c r="AE36" s="165"/>
    </row>
    <row r="37" spans="1:31" hidden="1" x14ac:dyDescent="0.35">
      <c r="A37" s="164" t="str">
        <f>IF(AND(F38=G38,H38=I38,J38=K38,F38="A"),"2016 - kw",IF(AND(F38=G38,H38=I38,J38&lt;&gt;K38,F38="A"),"2017 - kw",IF(AND(F38=G38,H38&lt;&gt;I38,F38="A"),"2018 - kw","N/A")))</f>
        <v>N/A</v>
      </c>
      <c r="B37" s="164" t="str">
        <f>IF(F38&lt;&gt;G38,"2018 - kw",IF(H38&lt;&gt;I38,"2017 - kw",IF(J38&lt;&gt;K38,"2016 - kw","N/A")))</f>
        <v>N/A</v>
      </c>
      <c r="C37" s="173"/>
      <c r="D37" s="174" t="str">
        <f>D36 &amp; "kW"</f>
        <v>kW</v>
      </c>
      <c r="E37" s="175" t="s">
        <v>286</v>
      </c>
      <c r="F37" s="163"/>
      <c r="G37" s="163"/>
      <c r="H37" s="163"/>
      <c r="I37" s="163"/>
      <c r="J37" s="163"/>
      <c r="K37" s="163"/>
      <c r="L37" s="163"/>
      <c r="M37" s="163"/>
      <c r="N37" s="163"/>
      <c r="O37" s="163"/>
      <c r="P37" s="164"/>
      <c r="Q37" s="164"/>
      <c r="R37" s="164"/>
      <c r="S37" s="164"/>
      <c r="T37" s="164"/>
      <c r="U37" s="164"/>
      <c r="V37" s="164"/>
      <c r="Z37" s="165"/>
      <c r="AA37" s="165" t="str">
        <f>IF(AND(F38=G38,H38=I38,F38="A"),"2016 - kw","")</f>
        <v/>
      </c>
      <c r="AB37" s="165" t="str">
        <f>IF(OR(B37="2017 - kw",B37="2018 - kw"),"2016 - kw","")</f>
        <v/>
      </c>
      <c r="AC37" s="165"/>
      <c r="AD37" s="165"/>
      <c r="AE37" s="165"/>
    </row>
    <row r="38" spans="1:31" hidden="1" x14ac:dyDescent="0.35">
      <c r="A38" s="164"/>
      <c r="B38" s="164"/>
      <c r="C38" s="176"/>
      <c r="D38" s="177"/>
      <c r="E38" s="178" t="s">
        <v>287</v>
      </c>
      <c r="F38" s="160"/>
      <c r="G38" s="160"/>
      <c r="H38" s="160"/>
      <c r="I38" s="160"/>
      <c r="J38" s="160"/>
      <c r="K38" s="160"/>
      <c r="L38" s="160"/>
      <c r="M38" s="160"/>
      <c r="N38" s="160"/>
      <c r="O38" s="160"/>
      <c r="P38" s="164"/>
      <c r="Q38" s="164"/>
      <c r="R38" s="164"/>
      <c r="S38" s="164"/>
      <c r="T38" s="164"/>
      <c r="U38" s="164"/>
      <c r="V38" s="164"/>
      <c r="Z38" s="165"/>
      <c r="AA38" s="165"/>
      <c r="AB38" s="165"/>
      <c r="AC38" s="165"/>
      <c r="AD38" s="165"/>
      <c r="AE38" s="165"/>
    </row>
    <row r="39" spans="1:31" hidden="1" x14ac:dyDescent="0.35">
      <c r="A39" s="164" t="str">
        <f>IF(AND(F41=G41,H41=I41,J41=K41,F41="A"),"2016 - kwh",IF(AND(F41=G41,H41=I41,J41&lt;&gt;K41,F41="A"),"2017 - kwh",IF(AND(F41=G41,H41&lt;&gt;I41,F41="A"),"2018 - kwh","N/A")))</f>
        <v>N/A</v>
      </c>
      <c r="B39" s="164" t="str">
        <f>IF(F41&lt;&gt;G41,"2018 - kwh",IF(H41&lt;&gt;I41,"2017 - kwh",IF(J41&lt;&gt;K41,"2016 - kwh","N/A")))</f>
        <v>N/A</v>
      </c>
      <c r="C39" s="170" t="s">
        <v>290</v>
      </c>
      <c r="D39" s="171"/>
      <c r="E39" s="172" t="s">
        <v>285</v>
      </c>
      <c r="F39" s="163"/>
      <c r="G39" s="163"/>
      <c r="H39" s="163"/>
      <c r="I39" s="163"/>
      <c r="J39" s="163"/>
      <c r="K39" s="163"/>
      <c r="L39" s="163"/>
      <c r="M39" s="163"/>
      <c r="N39" s="163"/>
      <c r="O39" s="163"/>
      <c r="P39" s="164"/>
      <c r="Q39" s="164"/>
      <c r="R39" s="164"/>
      <c r="S39" s="164"/>
      <c r="T39" s="164"/>
      <c r="U39" s="164"/>
      <c r="V39" s="164"/>
      <c r="Z39" s="165"/>
      <c r="AA39" s="165" t="str">
        <f>IF(AND(F41=G41,H41=I41,F41="A"),"2016 - kwh","")</f>
        <v/>
      </c>
      <c r="AB39" s="165" t="str">
        <f>IF(OR(B39="2017 - kwh",B39="2018 - kwh"),"2016 - kwh","")</f>
        <v/>
      </c>
      <c r="AC39" s="165"/>
      <c r="AD39" s="165"/>
      <c r="AE39" s="165"/>
    </row>
    <row r="40" spans="1:31" hidden="1" x14ac:dyDescent="0.35">
      <c r="A40" s="164" t="str">
        <f>IF(AND(F41=G41,H41=I41,J41=K41,F41="A"),"2016 - kw",IF(AND(F41=G41,H41=I41,J41&lt;&gt;K41,F41="A"),"2017 - kw",IF(AND(F41=G41,H41&lt;&gt;I41,F41="A"),"2018 - kw","N/A")))</f>
        <v>N/A</v>
      </c>
      <c r="B40" s="164" t="str">
        <f>IF(F41&lt;&gt;G41,"2018 - kw",IF(H41&lt;&gt;I41,"2017 - kw",IF(J41&lt;&gt;K41,"2016 - kw","N/A")))</f>
        <v>N/A</v>
      </c>
      <c r="C40" s="173"/>
      <c r="D40" s="174" t="str">
        <f>D39 &amp; "kW"</f>
        <v>kW</v>
      </c>
      <c r="E40" s="175" t="s">
        <v>286</v>
      </c>
      <c r="F40" s="163"/>
      <c r="G40" s="163"/>
      <c r="H40" s="163"/>
      <c r="I40" s="163"/>
      <c r="J40" s="163"/>
      <c r="K40" s="163"/>
      <c r="L40" s="163"/>
      <c r="M40" s="163"/>
      <c r="N40" s="163"/>
      <c r="O40" s="163"/>
      <c r="P40" s="164"/>
      <c r="Q40" s="164"/>
      <c r="R40" s="164"/>
      <c r="S40" s="164"/>
      <c r="T40" s="164"/>
      <c r="U40" s="164"/>
      <c r="V40" s="164"/>
      <c r="Z40" s="165"/>
      <c r="AA40" s="165" t="str">
        <f>IF(AND(F41=G41,H41=I41,F41="A"),"2016 - kw","")</f>
        <v/>
      </c>
      <c r="AB40" s="165" t="str">
        <f>IF(OR(B40="2017 - kw",B40="2018 - kw"),"2016 - kw","")</f>
        <v/>
      </c>
      <c r="AC40" s="165"/>
      <c r="AD40" s="165"/>
      <c r="AE40" s="165"/>
    </row>
    <row r="41" spans="1:31" hidden="1" x14ac:dyDescent="0.35">
      <c r="A41" s="164"/>
      <c r="B41" s="164"/>
      <c r="C41" s="176"/>
      <c r="D41" s="177"/>
      <c r="E41" s="178" t="s">
        <v>287</v>
      </c>
      <c r="F41" s="160"/>
      <c r="G41" s="160"/>
      <c r="H41" s="160"/>
      <c r="I41" s="160"/>
      <c r="J41" s="160"/>
      <c r="K41" s="160"/>
      <c r="L41" s="160"/>
      <c r="M41" s="160"/>
      <c r="N41" s="160"/>
      <c r="O41" s="160"/>
      <c r="P41" s="164"/>
      <c r="Q41" s="164"/>
      <c r="R41" s="164"/>
      <c r="S41" s="164"/>
      <c r="T41" s="164"/>
      <c r="U41" s="164"/>
      <c r="V41" s="164"/>
      <c r="Z41" s="165"/>
      <c r="AA41" s="165"/>
      <c r="AB41" s="165"/>
      <c r="AC41" s="165"/>
      <c r="AD41" s="165"/>
      <c r="AE41" s="165"/>
    </row>
    <row r="42" spans="1:31" hidden="1" x14ac:dyDescent="0.35">
      <c r="A42" s="164" t="str">
        <f>IF(AND(F44=G44,H44=I44,J44=K44,F44="A"),"2016 - kwh",IF(AND(F44=G44,H44=I44,J44&lt;&gt;K44,F44="A"),"2017 - kwh",IF(AND(F44=G44,H44&lt;&gt;I44,F44="A"),"2018 - kwh","N/A")))</f>
        <v>N/A</v>
      </c>
      <c r="B42" s="164" t="str">
        <f>IF(F44&lt;&gt;G44,"2018 - kwh",IF(H44&lt;&gt;I44,"2017 - kwh",IF(J44&lt;&gt;K44,"2016 - kwh","N/A")))</f>
        <v>N/A</v>
      </c>
      <c r="C42" s="170" t="s">
        <v>291</v>
      </c>
      <c r="D42" s="171"/>
      <c r="E42" s="172" t="s">
        <v>285</v>
      </c>
      <c r="F42" s="163"/>
      <c r="G42" s="163"/>
      <c r="H42" s="163"/>
      <c r="I42" s="163"/>
      <c r="J42" s="163"/>
      <c r="K42" s="163"/>
      <c r="L42" s="163"/>
      <c r="M42" s="163"/>
      <c r="N42" s="163"/>
      <c r="O42" s="163"/>
      <c r="P42" s="164"/>
      <c r="Q42" s="164"/>
      <c r="R42" s="164"/>
      <c r="S42" s="164"/>
      <c r="T42" s="164"/>
      <c r="U42" s="164"/>
      <c r="V42" s="164"/>
      <c r="Z42" s="165"/>
      <c r="AA42" s="165" t="str">
        <f>IF(AND(F44=G44,H44=I44,F44="A"),"2016 - kwh","")</f>
        <v/>
      </c>
      <c r="AB42" s="165" t="str">
        <f>IF(OR(B42="2017 - kwh",B42="2018 - kwh"),"2016 - kwh","")</f>
        <v/>
      </c>
      <c r="AC42" s="165"/>
      <c r="AD42" s="165"/>
      <c r="AE42" s="165"/>
    </row>
    <row r="43" spans="1:31" hidden="1" x14ac:dyDescent="0.35">
      <c r="A43" s="164" t="str">
        <f>IF(AND(F44=G44,H44=I44,J44=K44,F44="A"),"2016 - kw",IF(AND(F44=G44,H44=I44,J44&lt;&gt;K44,F44="A"),"2017 - kw",IF(AND(F44=G44,H44&lt;&gt;I44,F44="A"),"2018 - kw","N/A")))</f>
        <v>N/A</v>
      </c>
      <c r="B43" s="164" t="str">
        <f>IF(F44&lt;&gt;G44,"2018 - kw",IF(H44&lt;&gt;I44,"2017 - kw",IF(J44&lt;&gt;K44,"2016 - kw","N/A")))</f>
        <v>N/A</v>
      </c>
      <c r="C43" s="173"/>
      <c r="D43" s="174" t="str">
        <f>D42 &amp; "kW"</f>
        <v>kW</v>
      </c>
      <c r="E43" s="175" t="s">
        <v>286</v>
      </c>
      <c r="F43" s="163"/>
      <c r="G43" s="163"/>
      <c r="H43" s="163"/>
      <c r="I43" s="163"/>
      <c r="J43" s="163"/>
      <c r="K43" s="163"/>
      <c r="L43" s="163"/>
      <c r="M43" s="163"/>
      <c r="N43" s="163"/>
      <c r="O43" s="163"/>
      <c r="P43" s="164"/>
      <c r="Q43" s="164"/>
      <c r="R43" s="164"/>
      <c r="S43" s="164"/>
      <c r="T43" s="164"/>
      <c r="U43" s="164"/>
      <c r="V43" s="164"/>
      <c r="Z43" s="165"/>
      <c r="AA43" s="165" t="str">
        <f>IF(AND(F44=G44,H44=I44,F44="A"),"2016 - kw","")</f>
        <v/>
      </c>
      <c r="AB43" s="165" t="str">
        <f>IF(OR(B43="2017 - kw",B43="2018 - kw"),"2016 - kw","")</f>
        <v/>
      </c>
      <c r="AC43" s="165"/>
      <c r="AD43" s="165"/>
      <c r="AE43" s="165"/>
    </row>
    <row r="44" spans="1:31" hidden="1" x14ac:dyDescent="0.35">
      <c r="A44" s="164"/>
      <c r="B44" s="164"/>
      <c r="C44" s="176"/>
      <c r="D44" s="177"/>
      <c r="E44" s="178" t="s">
        <v>287</v>
      </c>
      <c r="F44" s="160"/>
      <c r="G44" s="160"/>
      <c r="H44" s="160"/>
      <c r="I44" s="160"/>
      <c r="J44" s="160"/>
      <c r="K44" s="160"/>
      <c r="L44" s="160"/>
      <c r="M44" s="160"/>
      <c r="N44" s="160"/>
      <c r="O44" s="160"/>
      <c r="P44" s="164"/>
      <c r="Q44" s="164"/>
      <c r="R44" s="164"/>
      <c r="S44" s="164"/>
      <c r="T44" s="164"/>
      <c r="U44" s="164"/>
      <c r="V44" s="164"/>
      <c r="Z44" s="165"/>
      <c r="AA44" s="165"/>
      <c r="AB44" s="165"/>
      <c r="AC44" s="165"/>
      <c r="AD44" s="165"/>
      <c r="AE44" s="165"/>
    </row>
    <row r="45" spans="1:31" hidden="1" x14ac:dyDescent="0.35">
      <c r="A45" s="164" t="str">
        <f>IF(AND(F47=G47,H47=I47,J47=K47,F47="A"),"2016 - kwh",IF(AND(F47=G47,H47=I47,J47&lt;&gt;K47,F47="A"),"2017 - kwh",IF(AND(F47=G47,H47&lt;&gt;I47,F47="A"),"2018 - kwh","N/A")))</f>
        <v>N/A</v>
      </c>
      <c r="B45" s="164" t="str">
        <f>IF(F47&lt;&gt;G47,"2018 - kwh",IF(H47&lt;&gt;I47,"2017 - kwh",IF(J47&lt;&gt;K47,"2016 - kwh","N/A")))</f>
        <v>N/A</v>
      </c>
      <c r="C45" s="170" t="s">
        <v>292</v>
      </c>
      <c r="D45" s="171"/>
      <c r="E45" s="172" t="s">
        <v>285</v>
      </c>
      <c r="F45" s="163"/>
      <c r="G45" s="163"/>
      <c r="H45" s="163"/>
      <c r="I45" s="163"/>
      <c r="J45" s="163"/>
      <c r="K45" s="163"/>
      <c r="L45" s="163"/>
      <c r="M45" s="163"/>
      <c r="N45" s="163"/>
      <c r="O45" s="163"/>
      <c r="P45" s="164"/>
      <c r="Q45" s="164"/>
      <c r="R45" s="164"/>
      <c r="S45" s="164"/>
      <c r="T45" s="164"/>
      <c r="U45" s="164"/>
      <c r="V45" s="164"/>
      <c r="Z45" s="165"/>
      <c r="AA45" s="165" t="str">
        <f>IF(AND(F47=G47,H47=I47,F47="A"),"2016 - kwh","")</f>
        <v/>
      </c>
      <c r="AB45" s="165" t="str">
        <f>IF(OR(B45="2017 - kwh",B45="2018 - kwh"),"2016 - kwh","")</f>
        <v/>
      </c>
      <c r="AC45" s="165"/>
      <c r="AD45" s="165"/>
      <c r="AE45" s="165"/>
    </row>
    <row r="46" spans="1:31" hidden="1" x14ac:dyDescent="0.35">
      <c r="A46" s="164" t="str">
        <f>IF(AND(F47=G47,H47=I47,J47=K47,F47="A"),"2016 - kw",IF(AND(F47=G47,H47=I47,J47&lt;&gt;K47,F47="A"),"2017 - kw",IF(AND(F47=G47,H47&lt;&gt;I47,F47="A"),"2018 - kw","N/A")))</f>
        <v>N/A</v>
      </c>
      <c r="B46" s="164" t="str">
        <f>IF(F47&lt;&gt;G47,"2018 - kw",IF(H47&lt;&gt;I47,"2017 - kw",IF(J47&lt;&gt;K47,"2016 - kw","N/A")))</f>
        <v>N/A</v>
      </c>
      <c r="C46" s="173"/>
      <c r="D46" s="174" t="str">
        <f>D45 &amp; "kW"</f>
        <v>kW</v>
      </c>
      <c r="E46" s="175" t="s">
        <v>286</v>
      </c>
      <c r="F46" s="163"/>
      <c r="G46" s="163"/>
      <c r="H46" s="163"/>
      <c r="I46" s="163"/>
      <c r="J46" s="163"/>
      <c r="K46" s="163"/>
      <c r="L46" s="163"/>
      <c r="M46" s="163"/>
      <c r="N46" s="163"/>
      <c r="O46" s="163"/>
      <c r="P46" s="164"/>
      <c r="Q46" s="164"/>
      <c r="R46" s="164"/>
      <c r="S46" s="164"/>
      <c r="T46" s="164"/>
      <c r="U46" s="164"/>
      <c r="V46" s="164"/>
      <c r="Z46" s="165"/>
      <c r="AA46" s="165" t="str">
        <f>IF(AND(F47=G47,H47=I47,F47="A"),"2016 - kw","")</f>
        <v/>
      </c>
      <c r="AB46" s="165" t="str">
        <f>IF(OR(B46="2017 - kw",B46="2018 - kw"),"2016 - kw","")</f>
        <v/>
      </c>
      <c r="AC46" s="165"/>
      <c r="AD46" s="165"/>
      <c r="AE46" s="165"/>
    </row>
    <row r="47" spans="1:31" hidden="1" x14ac:dyDescent="0.35">
      <c r="A47" s="164"/>
      <c r="B47" s="164"/>
      <c r="C47" s="176"/>
      <c r="D47" s="177"/>
      <c r="E47" s="178" t="s">
        <v>287</v>
      </c>
      <c r="F47" s="160"/>
      <c r="G47" s="160"/>
      <c r="H47" s="160"/>
      <c r="I47" s="160"/>
      <c r="J47" s="160"/>
      <c r="K47" s="160"/>
      <c r="L47" s="160"/>
      <c r="M47" s="160"/>
      <c r="N47" s="160"/>
      <c r="O47" s="160"/>
      <c r="P47" s="164"/>
      <c r="Q47" s="164"/>
      <c r="R47" s="164"/>
      <c r="S47" s="164"/>
      <c r="T47" s="164"/>
      <c r="U47" s="164"/>
      <c r="V47" s="164"/>
      <c r="Z47" s="165"/>
      <c r="AA47" s="165"/>
      <c r="AB47" s="165"/>
      <c r="AC47" s="165"/>
      <c r="AD47" s="165"/>
      <c r="AE47" s="165"/>
    </row>
    <row r="48" spans="1:31" hidden="1" x14ac:dyDescent="0.35">
      <c r="A48" s="164" t="str">
        <f>IF(AND(F50=G50,H50=I50,J50=K50,F50="A"),"2016 - kwh",IF(AND(F50=G50,H50=I50,J50&lt;&gt;K50,F50="A"),"2017 - kwh",IF(AND(F50=G50,H50&lt;&gt;I50,F50="A"),"2018 - kwh","N/A")))</f>
        <v>N/A</v>
      </c>
      <c r="B48" s="164" t="str">
        <f>IF(F50&lt;&gt;G50,"2018 - kwh",IF(H50&lt;&gt;I50,"2017 - kwh",IF(J50&lt;&gt;K50,"2016 - kwh","N/A")))</f>
        <v>N/A</v>
      </c>
      <c r="C48" s="170" t="s">
        <v>293</v>
      </c>
      <c r="D48" s="171"/>
      <c r="E48" s="172" t="s">
        <v>285</v>
      </c>
      <c r="F48" s="163"/>
      <c r="G48" s="163"/>
      <c r="H48" s="163"/>
      <c r="I48" s="163"/>
      <c r="J48" s="163"/>
      <c r="K48" s="163"/>
      <c r="L48" s="163"/>
      <c r="M48" s="163"/>
      <c r="N48" s="163"/>
      <c r="O48" s="163"/>
      <c r="P48" s="164"/>
      <c r="Q48" s="164"/>
      <c r="R48" s="164"/>
      <c r="S48" s="164"/>
      <c r="T48" s="164"/>
      <c r="U48" s="164"/>
      <c r="V48" s="164"/>
      <c r="Z48" s="165"/>
      <c r="AA48" s="165" t="str">
        <f>IF(AND(F50=G50,H50=I50,F50="A"),"2016 - kwh","")</f>
        <v/>
      </c>
      <c r="AB48" s="165" t="str">
        <f>IF(OR(B48="2017 - kwh",B48="2018 - kwh"),"2016 - kwh","")</f>
        <v/>
      </c>
      <c r="AC48" s="165"/>
      <c r="AD48" s="165"/>
      <c r="AE48" s="165"/>
    </row>
    <row r="49" spans="1:31" hidden="1" x14ac:dyDescent="0.35">
      <c r="A49" s="164" t="str">
        <f>IF(AND(F50=G50,H50=I50,J50=K50,F50="A"),"2016 - kw",IF(AND(F50=G50,H50=I50,J50&lt;&gt;K50,F50="A"),"2017 - kw",IF(AND(F50=G50,H50&lt;&gt;I50,F50="A"),"2018 - kw","N/A")))</f>
        <v>N/A</v>
      </c>
      <c r="B49" s="164" t="str">
        <f>IF(F50&lt;&gt;G50,"2018 - kw",IF(H50&lt;&gt;I50,"2017 - kw",IF(J50&lt;&gt;K50,"2016 - kw","N/A")))</f>
        <v>N/A</v>
      </c>
      <c r="C49" s="173"/>
      <c r="D49" s="174" t="str">
        <f>D48 &amp; "kW"</f>
        <v>kW</v>
      </c>
      <c r="E49" s="175" t="s">
        <v>286</v>
      </c>
      <c r="F49" s="163"/>
      <c r="G49" s="163"/>
      <c r="H49" s="163"/>
      <c r="I49" s="163"/>
      <c r="J49" s="163"/>
      <c r="K49" s="163"/>
      <c r="L49" s="163"/>
      <c r="M49" s="163"/>
      <c r="N49" s="163"/>
      <c r="O49" s="163"/>
      <c r="P49" s="164"/>
      <c r="Q49" s="164"/>
      <c r="R49" s="164"/>
      <c r="S49" s="164"/>
      <c r="T49" s="164"/>
      <c r="U49" s="164"/>
      <c r="V49" s="164"/>
      <c r="Z49" s="165"/>
      <c r="AA49" s="165" t="str">
        <f>IF(AND(F50=G50,H50=I50,F50="A"),"2016 - kw","")</f>
        <v/>
      </c>
      <c r="AB49" s="165" t="str">
        <f>IF(OR(B49="2017 - kw",B49="2018 - kw"),"2016 - kw","")</f>
        <v/>
      </c>
      <c r="AC49" s="165"/>
      <c r="AD49" s="165"/>
      <c r="AE49" s="165"/>
    </row>
    <row r="50" spans="1:31" hidden="1" x14ac:dyDescent="0.35">
      <c r="A50" s="164"/>
      <c r="B50" s="164"/>
      <c r="C50" s="176"/>
      <c r="D50" s="177"/>
      <c r="E50" s="178" t="s">
        <v>287</v>
      </c>
      <c r="F50" s="160"/>
      <c r="G50" s="160"/>
      <c r="H50" s="160"/>
      <c r="I50" s="160"/>
      <c r="J50" s="160"/>
      <c r="K50" s="160"/>
      <c r="L50" s="160"/>
      <c r="M50" s="160"/>
      <c r="N50" s="160"/>
      <c r="O50" s="160"/>
      <c r="P50" s="164"/>
      <c r="Q50" s="164"/>
      <c r="R50" s="164"/>
      <c r="S50" s="164"/>
      <c r="T50" s="164"/>
      <c r="U50" s="164"/>
      <c r="V50" s="164"/>
      <c r="Z50" s="165"/>
      <c r="AA50" s="165"/>
      <c r="AB50" s="165"/>
      <c r="AC50" s="165"/>
      <c r="AD50" s="165"/>
      <c r="AE50" s="165"/>
    </row>
    <row r="51" spans="1:31" hidden="1" x14ac:dyDescent="0.35">
      <c r="A51" s="164" t="str">
        <f>IF(AND(F53=G53,H53=I53,J53=K53,F53="A"),"2016 - kwh",IF(AND(F53=G53,H53=I53,J53&lt;&gt;K53,F53="A"),"2017 - kwh",IF(AND(F53=G53,H53&lt;&gt;I53,F53="A"),"2018 - kwh","N/A")))</f>
        <v>N/A</v>
      </c>
      <c r="B51" s="164" t="str">
        <f>IF(F53&lt;&gt;G53,"2018 - kwh",IF(H53&lt;&gt;I53,"2017 - kwh",IF(J53&lt;&gt;K53,"2016 - kwh","N/A")))</f>
        <v>N/A</v>
      </c>
      <c r="C51" s="170" t="s">
        <v>294</v>
      </c>
      <c r="D51" s="171"/>
      <c r="E51" s="172" t="s">
        <v>285</v>
      </c>
      <c r="F51" s="163"/>
      <c r="G51" s="163"/>
      <c r="H51" s="163"/>
      <c r="I51" s="163"/>
      <c r="J51" s="163"/>
      <c r="K51" s="163"/>
      <c r="L51" s="163"/>
      <c r="M51" s="163"/>
      <c r="N51" s="163"/>
      <c r="O51" s="163"/>
      <c r="P51" s="164"/>
      <c r="Q51" s="164"/>
      <c r="R51" s="164"/>
      <c r="S51" s="164"/>
      <c r="T51" s="164"/>
      <c r="U51" s="164"/>
      <c r="V51" s="164"/>
      <c r="Z51" s="165"/>
      <c r="AA51" s="165" t="str">
        <f>IF(AND(F53=G53,H53=I53,F53="A"),"2016 - kwh","")</f>
        <v/>
      </c>
      <c r="AB51" s="165" t="str">
        <f>IF(OR(B51="2017 - kwh",B51="2018 - kwh"),"2016 - kwh","")</f>
        <v/>
      </c>
      <c r="AC51" s="165"/>
      <c r="AD51" s="165"/>
      <c r="AE51" s="165"/>
    </row>
    <row r="52" spans="1:31" hidden="1" x14ac:dyDescent="0.35">
      <c r="A52" s="164" t="str">
        <f>IF(AND(F53=G53,H53=I53,J53=K53,F53="A"),"2016 - kw",IF(AND(F53=G53,H53=I53,J53&lt;&gt;K53,F53="A"),"2017 - kw",IF(AND(F53=G53,H53&lt;&gt;I53,F53="A"),"2018 - kw","N/A")))</f>
        <v>N/A</v>
      </c>
      <c r="B52" s="164" t="str">
        <f>IF(F53&lt;&gt;G53,"2018 - kw",IF(H53&lt;&gt;I53,"2017 - kw",IF(J53&lt;&gt;K53,"2016 - kw","N/A")))</f>
        <v>N/A</v>
      </c>
      <c r="C52" s="173"/>
      <c r="D52" s="174" t="str">
        <f>D51 &amp; "kW"</f>
        <v>kW</v>
      </c>
      <c r="E52" s="175" t="s">
        <v>286</v>
      </c>
      <c r="F52" s="163"/>
      <c r="G52" s="163"/>
      <c r="H52" s="163"/>
      <c r="I52" s="163"/>
      <c r="J52" s="163"/>
      <c r="K52" s="163"/>
      <c r="L52" s="163"/>
      <c r="M52" s="163"/>
      <c r="N52" s="163"/>
      <c r="O52" s="163"/>
      <c r="P52" s="164"/>
      <c r="Q52" s="164"/>
      <c r="R52" s="164"/>
      <c r="S52" s="164"/>
      <c r="T52" s="164"/>
      <c r="U52" s="164"/>
      <c r="V52" s="164"/>
      <c r="Z52" s="165"/>
      <c r="AA52" s="165" t="str">
        <f>IF(AND(F53=G53,H53=I53,F53="A"),"2016 - kw","")</f>
        <v/>
      </c>
      <c r="AB52" s="165" t="str">
        <f>IF(OR(B52="2017 - kw",B52="2018 - kw"),"2016 - kw","")</f>
        <v/>
      </c>
      <c r="AC52" s="165"/>
      <c r="AD52" s="165"/>
      <c r="AE52" s="165"/>
    </row>
    <row r="53" spans="1:31" hidden="1" x14ac:dyDescent="0.35">
      <c r="A53" s="164"/>
      <c r="B53" s="164"/>
      <c r="C53" s="176"/>
      <c r="D53" s="177"/>
      <c r="E53" s="178" t="s">
        <v>287</v>
      </c>
      <c r="F53" s="160"/>
      <c r="G53" s="160"/>
      <c r="H53" s="160"/>
      <c r="I53" s="160"/>
      <c r="J53" s="160"/>
      <c r="K53" s="160"/>
      <c r="L53" s="160"/>
      <c r="M53" s="160"/>
      <c r="N53" s="160"/>
      <c r="O53" s="160"/>
      <c r="P53" s="164"/>
      <c r="Q53" s="164"/>
      <c r="R53" s="164"/>
      <c r="S53" s="164"/>
      <c r="T53" s="164"/>
      <c r="U53" s="164"/>
      <c r="V53" s="164"/>
      <c r="Z53" s="165"/>
      <c r="AA53" s="165"/>
      <c r="AB53" s="165"/>
      <c r="AC53" s="165"/>
      <c r="AD53" s="165"/>
      <c r="AE53" s="165"/>
    </row>
    <row r="54" spans="1:31" hidden="1" x14ac:dyDescent="0.35">
      <c r="A54" s="164" t="str">
        <f>IF(AND(F56=G56,H56=I56,J56=K56,F56="A"),"2016 - kwh",IF(AND(F56=G56,H56=I56,J56&lt;&gt;K56,F56="A"),"2017 - kwh",IF(AND(F56=G56,H56&lt;&gt;I56,F56="A"),"2018 - kwh","N/A")))</f>
        <v>N/A</v>
      </c>
      <c r="B54" s="164" t="str">
        <f>IF(F56&lt;&gt;G56,"2018 - kwh",IF(H56&lt;&gt;I56,"2017 - kwh",IF(J56&lt;&gt;K56,"2016 - kwh","N/A")))</f>
        <v>N/A</v>
      </c>
      <c r="C54" s="170" t="s">
        <v>295</v>
      </c>
      <c r="D54" s="171"/>
      <c r="E54" s="172" t="s">
        <v>285</v>
      </c>
      <c r="F54" s="163"/>
      <c r="G54" s="163"/>
      <c r="H54" s="163"/>
      <c r="I54" s="163"/>
      <c r="J54" s="163"/>
      <c r="K54" s="163"/>
      <c r="L54" s="163"/>
      <c r="M54" s="163"/>
      <c r="N54" s="163"/>
      <c r="O54" s="163"/>
      <c r="P54" s="164"/>
      <c r="Q54" s="164"/>
      <c r="R54" s="164"/>
      <c r="S54" s="164"/>
      <c r="T54" s="164"/>
      <c r="U54" s="164"/>
      <c r="V54" s="164"/>
      <c r="Z54" s="165"/>
      <c r="AA54" s="165" t="str">
        <f>IF(AND(F56=G56,H56=I56,F56="A"),"2016 - kwh","")</f>
        <v/>
      </c>
      <c r="AB54" s="165" t="str">
        <f>IF(OR(B54="2017 - kwh",B54="2018 - kwh"),"2016 - kwh","")</f>
        <v/>
      </c>
      <c r="AC54" s="165"/>
      <c r="AD54" s="165"/>
      <c r="AE54" s="165"/>
    </row>
    <row r="55" spans="1:31" hidden="1" x14ac:dyDescent="0.35">
      <c r="A55" s="164" t="str">
        <f>IF(AND(F56=G56,H56=I56,J56=K56,F56="A"),"2016 - kw",IF(AND(F56=G56,H56=I56,J56&lt;&gt;K56,F56="A"),"2017 - kw",IF(AND(F56=G56,H56&lt;&gt;I56,F56="A"),"2018 - kw","N/A")))</f>
        <v>N/A</v>
      </c>
      <c r="B55" s="164" t="str">
        <f>IF(F56&lt;&gt;G56,"2018 - kw",IF(H56&lt;&gt;I56,"2017 - kw",IF(J56&lt;&gt;K56,"2016 - kw","N/A")))</f>
        <v>N/A</v>
      </c>
      <c r="C55" s="173"/>
      <c r="D55" s="174" t="str">
        <f>D54 &amp; "kW"</f>
        <v>kW</v>
      </c>
      <c r="E55" s="175" t="s">
        <v>286</v>
      </c>
      <c r="F55" s="163"/>
      <c r="G55" s="163"/>
      <c r="H55" s="163"/>
      <c r="I55" s="163"/>
      <c r="J55" s="163"/>
      <c r="K55" s="163"/>
      <c r="L55" s="163"/>
      <c r="M55" s="163"/>
      <c r="N55" s="163"/>
      <c r="O55" s="163"/>
      <c r="P55" s="164"/>
      <c r="Q55" s="164"/>
      <c r="R55" s="164"/>
      <c r="S55" s="164"/>
      <c r="T55" s="164"/>
      <c r="U55" s="164"/>
      <c r="V55" s="164"/>
      <c r="Z55" s="165"/>
      <c r="AA55" s="165" t="str">
        <f>IF(AND(F56=G56,H56=I56,F56="A"),"2016 - kw","")</f>
        <v/>
      </c>
      <c r="AB55" s="165" t="str">
        <f>IF(OR(B55="2017 - kw",B55="2018 - kw"),"2016 - kw","")</f>
        <v/>
      </c>
      <c r="AC55" s="165"/>
      <c r="AD55" s="165"/>
      <c r="AE55" s="165"/>
    </row>
    <row r="56" spans="1:31" hidden="1" x14ac:dyDescent="0.35">
      <c r="A56" s="164"/>
      <c r="B56" s="164"/>
      <c r="C56" s="176"/>
      <c r="D56" s="177"/>
      <c r="E56" s="178" t="s">
        <v>287</v>
      </c>
      <c r="F56" s="160"/>
      <c r="G56" s="160"/>
      <c r="H56" s="160"/>
      <c r="I56" s="160"/>
      <c r="J56" s="160"/>
      <c r="K56" s="160"/>
      <c r="L56" s="160"/>
      <c r="M56" s="160"/>
      <c r="N56" s="160"/>
      <c r="O56" s="160"/>
      <c r="P56" s="164"/>
      <c r="Q56" s="164"/>
      <c r="R56" s="164"/>
      <c r="S56" s="164"/>
      <c r="T56" s="164"/>
      <c r="U56" s="164"/>
      <c r="V56" s="164"/>
      <c r="Z56" s="165"/>
      <c r="AA56" s="165"/>
      <c r="AB56" s="165"/>
      <c r="AC56" s="165"/>
      <c r="AD56" s="165"/>
      <c r="AE56" s="165"/>
    </row>
    <row r="57" spans="1:31" hidden="1" x14ac:dyDescent="0.35">
      <c r="A57" s="164" t="str">
        <f>IF(AND(F59=G59,H59=I59,J59=K59,F59="A"),"2016 - kwh",IF(AND(F59=G59,H59=I59,J59&lt;&gt;K59,F59="A"),"2017 - kwh",IF(AND(F59=G59,H59&lt;&gt;I59,F59="A"),"2018 - kwh","N/A")))</f>
        <v>N/A</v>
      </c>
      <c r="B57" s="164" t="str">
        <f>IF(F59&lt;&gt;G59,"2018 - kwh",IF(H59&lt;&gt;I59,"2017 - kwh",IF(J59&lt;&gt;K59,"2016 - kwh","N/A")))</f>
        <v>N/A</v>
      </c>
      <c r="C57" s="170" t="s">
        <v>296</v>
      </c>
      <c r="D57" s="171"/>
      <c r="E57" s="172" t="s">
        <v>285</v>
      </c>
      <c r="F57" s="163"/>
      <c r="G57" s="163"/>
      <c r="H57" s="163"/>
      <c r="I57" s="163"/>
      <c r="J57" s="163"/>
      <c r="K57" s="163"/>
      <c r="L57" s="163"/>
      <c r="M57" s="163"/>
      <c r="N57" s="163"/>
      <c r="O57" s="163"/>
      <c r="P57" s="164"/>
      <c r="Q57" s="164"/>
      <c r="R57" s="164"/>
      <c r="S57" s="164"/>
      <c r="T57" s="164"/>
      <c r="U57" s="164"/>
      <c r="V57" s="164"/>
      <c r="Z57" s="165"/>
      <c r="AA57" s="165" t="str">
        <f>IF(AND(F59=G59,H59=I59,F59="A"),"2016 - kwh","")</f>
        <v/>
      </c>
      <c r="AB57" s="165" t="str">
        <f>IF(OR(B57="2017 - kwh",B57="2018 - kwh"),"2016 - kwh","")</f>
        <v/>
      </c>
      <c r="AC57" s="165"/>
      <c r="AD57" s="165"/>
      <c r="AE57" s="165"/>
    </row>
    <row r="58" spans="1:31" hidden="1" x14ac:dyDescent="0.35">
      <c r="A58" s="164" t="str">
        <f>IF(AND(F59=G59,H59=I59,J59=K59,F59="A"),"2016 - kw",IF(AND(F59=G59,H59=I59,J59&lt;&gt;K59,F59="A"),"2017 - kw",IF(AND(F59=G59,H59&lt;&gt;I59,F59="A"),"2018 - kw","N/A")))</f>
        <v>N/A</v>
      </c>
      <c r="B58" s="164" t="str">
        <f>IF(F59&lt;&gt;G59,"2018 - kw",IF(H59&lt;&gt;I59,"2017 - kw",IF(J59&lt;&gt;K59,"2016 - kw","N/A")))</f>
        <v>N/A</v>
      </c>
      <c r="C58" s="173"/>
      <c r="D58" s="174" t="str">
        <f>D57 &amp; "kW"</f>
        <v>kW</v>
      </c>
      <c r="E58" s="175" t="s">
        <v>286</v>
      </c>
      <c r="F58" s="163"/>
      <c r="G58" s="163"/>
      <c r="H58" s="163"/>
      <c r="I58" s="163"/>
      <c r="J58" s="163"/>
      <c r="K58" s="163"/>
      <c r="L58" s="163"/>
      <c r="M58" s="163"/>
      <c r="N58" s="163"/>
      <c r="O58" s="163"/>
      <c r="P58" s="164"/>
      <c r="Q58" s="164"/>
      <c r="R58" s="164"/>
      <c r="S58" s="164"/>
      <c r="T58" s="164"/>
      <c r="U58" s="164"/>
      <c r="V58" s="164"/>
      <c r="Z58" s="165"/>
      <c r="AA58" s="165" t="str">
        <f>IF(AND(F59=G59,H59=I59,F59="A"),"2016 - kw","")</f>
        <v/>
      </c>
      <c r="AB58" s="165" t="str">
        <f>IF(OR(B58="2017 - kw",B58="2018 - kw"),"2016 - kw","")</f>
        <v/>
      </c>
      <c r="AC58" s="165"/>
      <c r="AD58" s="165"/>
      <c r="AE58" s="165"/>
    </row>
    <row r="59" spans="1:31" hidden="1" x14ac:dyDescent="0.35">
      <c r="A59" s="164"/>
      <c r="B59" s="164"/>
      <c r="C59" s="176"/>
      <c r="D59" s="177"/>
      <c r="E59" s="178" t="s">
        <v>287</v>
      </c>
      <c r="F59" s="160"/>
      <c r="G59" s="160"/>
      <c r="H59" s="160"/>
      <c r="I59" s="160"/>
      <c r="J59" s="160"/>
      <c r="K59" s="160"/>
      <c r="L59" s="160"/>
      <c r="M59" s="160"/>
      <c r="N59" s="160"/>
      <c r="O59" s="160"/>
      <c r="P59" s="164"/>
      <c r="Q59" s="164"/>
      <c r="R59" s="164"/>
      <c r="S59" s="164"/>
      <c r="T59" s="164"/>
      <c r="U59" s="164"/>
      <c r="V59" s="164"/>
      <c r="Z59" s="165"/>
      <c r="AA59" s="165"/>
      <c r="AB59" s="165"/>
      <c r="AC59" s="165"/>
      <c r="AD59" s="165"/>
      <c r="AE59" s="165"/>
    </row>
    <row r="60" spans="1:31" hidden="1" x14ac:dyDescent="0.35">
      <c r="A60" s="164" t="str">
        <f>IF(AND(F62=G62,H62=I62,J62=K62,F62="A"),"2016 - kwh",IF(AND(F62=G62,H62=I62,J62&lt;&gt;K62,F62="A"),"2017 - kwh",IF(AND(F62=G62,H62&lt;&gt;I62,F62="A"),"2018 - kwh","N/A")))</f>
        <v>N/A</v>
      </c>
      <c r="B60" s="164" t="str">
        <f>IF(F62&lt;&gt;G62,"2018 - kwh",IF(H62&lt;&gt;I62,"2017 - kwh",IF(J62&lt;&gt;K62,"2016 - kwh","N/A")))</f>
        <v>N/A</v>
      </c>
      <c r="C60" s="170" t="s">
        <v>297</v>
      </c>
      <c r="D60" s="171"/>
      <c r="E60" s="172" t="s">
        <v>285</v>
      </c>
      <c r="F60" s="163"/>
      <c r="G60" s="163"/>
      <c r="H60" s="163"/>
      <c r="I60" s="163"/>
      <c r="J60" s="163"/>
      <c r="K60" s="163"/>
      <c r="L60" s="163"/>
      <c r="M60" s="163"/>
      <c r="N60" s="163"/>
      <c r="O60" s="163"/>
      <c r="P60" s="164"/>
      <c r="Q60" s="164"/>
      <c r="R60" s="164"/>
      <c r="S60" s="164"/>
      <c r="T60" s="164"/>
      <c r="U60" s="164"/>
      <c r="V60" s="164"/>
      <c r="Z60" s="165"/>
      <c r="AA60" s="165" t="str">
        <f>IF(AND(F62=G62,H62=I62,F62="A"),"2016 - kwh","")</f>
        <v/>
      </c>
      <c r="AB60" s="165" t="str">
        <f>IF(OR(B60="2017 - kwh",B60="2018 - kwh"),"2016 - kwh","")</f>
        <v/>
      </c>
      <c r="AC60" s="165"/>
      <c r="AD60" s="165"/>
      <c r="AE60" s="165"/>
    </row>
    <row r="61" spans="1:31" hidden="1" x14ac:dyDescent="0.35">
      <c r="A61" s="164" t="str">
        <f>IF(AND(F62=G62,H62=I62,J62=K62,F62="A"),"2016 - kw",IF(AND(F62=G62,H62=I62,J62&lt;&gt;K62,F62="A"),"2017 - kw",IF(AND(F62=G62,H62&lt;&gt;I62,F62="A"),"2018 - kw","N/A")))</f>
        <v>N/A</v>
      </c>
      <c r="B61" s="164" t="str">
        <f>IF(F62&lt;&gt;G62,"2018 - kw",IF(H62&lt;&gt;I62,"2017 - kw",IF(J62&lt;&gt;K62,"2016 - kw","N/A")))</f>
        <v>N/A</v>
      </c>
      <c r="C61" s="173"/>
      <c r="D61" s="174" t="str">
        <f>D60 &amp; "kW"</f>
        <v>kW</v>
      </c>
      <c r="E61" s="175" t="s">
        <v>286</v>
      </c>
      <c r="F61" s="163"/>
      <c r="G61" s="163"/>
      <c r="H61" s="163"/>
      <c r="I61" s="163"/>
      <c r="J61" s="163"/>
      <c r="K61" s="163"/>
      <c r="L61" s="163"/>
      <c r="M61" s="163"/>
      <c r="N61" s="163"/>
      <c r="O61" s="163"/>
      <c r="P61" s="164"/>
      <c r="Q61" s="164"/>
      <c r="R61" s="164"/>
      <c r="S61" s="164"/>
      <c r="T61" s="164"/>
      <c r="U61" s="164"/>
      <c r="V61" s="164"/>
      <c r="Z61" s="165"/>
      <c r="AA61" s="165" t="str">
        <f>IF(AND(F62=G62,H62=I62,F62="A"),"2016 - kw","")</f>
        <v/>
      </c>
      <c r="AB61" s="165" t="str">
        <f>IF(OR(B61="2017 - kw",B61="2018 - kw"),"2016 - kw","")</f>
        <v/>
      </c>
      <c r="AC61" s="165"/>
      <c r="AD61" s="165"/>
      <c r="AE61" s="165"/>
    </row>
    <row r="62" spans="1:31" hidden="1" x14ac:dyDescent="0.35">
      <c r="A62" s="164"/>
      <c r="B62" s="164"/>
      <c r="C62" s="176"/>
      <c r="D62" s="177"/>
      <c r="E62" s="178" t="s">
        <v>287</v>
      </c>
      <c r="F62" s="160"/>
      <c r="G62" s="160"/>
      <c r="H62" s="160"/>
      <c r="I62" s="160"/>
      <c r="J62" s="160"/>
      <c r="K62" s="160"/>
      <c r="L62" s="160"/>
      <c r="M62" s="160"/>
      <c r="N62" s="160"/>
      <c r="O62" s="160"/>
      <c r="P62" s="164"/>
      <c r="Q62" s="164"/>
      <c r="R62" s="164"/>
      <c r="S62" s="164"/>
      <c r="T62" s="164"/>
      <c r="U62" s="164"/>
      <c r="V62" s="164"/>
      <c r="Z62" s="165"/>
      <c r="AA62" s="165"/>
      <c r="AB62" s="165"/>
      <c r="AC62" s="165"/>
      <c r="AD62" s="165"/>
      <c r="AE62" s="165"/>
    </row>
    <row r="63" spans="1:31" hidden="1" x14ac:dyDescent="0.35">
      <c r="A63" s="164" t="str">
        <f>IF(AND(F65=G65,H65=I65,J65=K65,F65="A"),"2016 - kwh",IF(AND(F65=G65,H65=I65,J65&lt;&gt;K65,F65="A"),"2017 - kwh",IF(AND(F65=G65,H65&lt;&gt;I65,F65="A"),"2018 - kwh","N/A")))</f>
        <v>N/A</v>
      </c>
      <c r="B63" s="164" t="str">
        <f>IF(F65&lt;&gt;G65,"2018 - kwh",IF(H65&lt;&gt;I65,"2017 - kwh",IF(J65&lt;&gt;K65,"2016 - kwh","N/A")))</f>
        <v>N/A</v>
      </c>
      <c r="C63" s="170" t="s">
        <v>298</v>
      </c>
      <c r="D63" s="171"/>
      <c r="E63" s="172" t="s">
        <v>285</v>
      </c>
      <c r="F63" s="163"/>
      <c r="G63" s="163"/>
      <c r="H63" s="163"/>
      <c r="I63" s="163"/>
      <c r="J63" s="163"/>
      <c r="K63" s="163"/>
      <c r="L63" s="163"/>
      <c r="M63" s="163"/>
      <c r="N63" s="163"/>
      <c r="O63" s="163"/>
      <c r="P63" s="164"/>
      <c r="Q63" s="164"/>
      <c r="R63" s="164"/>
      <c r="S63" s="164"/>
      <c r="T63" s="164"/>
      <c r="U63" s="164"/>
      <c r="V63" s="164"/>
      <c r="Z63" s="165"/>
      <c r="AA63" s="165" t="str">
        <f>IF(AND(F65=G65,H65=I65,F65="A"),"2016 - kwh","")</f>
        <v/>
      </c>
      <c r="AB63" s="165" t="str">
        <f>IF(OR(B63="2017 - kwh",B63="2018 - kwh"),"2016 - kwh","")</f>
        <v/>
      </c>
      <c r="AC63" s="165"/>
      <c r="AD63" s="165"/>
      <c r="AE63" s="165"/>
    </row>
    <row r="64" spans="1:31" hidden="1" x14ac:dyDescent="0.35">
      <c r="A64" s="164" t="str">
        <f>IF(AND(F65=G65,H65=I65,J65=K65,F65="A"),"2016 - kw",IF(AND(F65=G65,H65=I65,J65&lt;&gt;K65,F65="A"),"2017 - kw",IF(AND(F65=G65,H65&lt;&gt;I65,F65="A"),"2018 - kw","N/A")))</f>
        <v>N/A</v>
      </c>
      <c r="B64" s="164" t="str">
        <f>IF(F65&lt;&gt;G65,"2018 - kw",IF(H65&lt;&gt;I65,"2017 - kw",IF(J65&lt;&gt;K65,"2016 - kw","N/A")))</f>
        <v>N/A</v>
      </c>
      <c r="C64" s="173"/>
      <c r="D64" s="174" t="str">
        <f>D63 &amp; "kW"</f>
        <v>kW</v>
      </c>
      <c r="E64" s="175" t="s">
        <v>286</v>
      </c>
      <c r="F64" s="163"/>
      <c r="G64" s="163"/>
      <c r="H64" s="163"/>
      <c r="I64" s="163"/>
      <c r="J64" s="163"/>
      <c r="K64" s="163"/>
      <c r="L64" s="163"/>
      <c r="M64" s="163"/>
      <c r="N64" s="163"/>
      <c r="O64" s="163"/>
      <c r="P64" s="164"/>
      <c r="Q64" s="164"/>
      <c r="R64" s="164"/>
      <c r="S64" s="164"/>
      <c r="T64" s="164"/>
      <c r="U64" s="164"/>
      <c r="V64" s="164"/>
      <c r="Z64" s="165"/>
      <c r="AA64" s="165" t="str">
        <f>IF(AND(F65=G65,H65=I65,F65="A"),"2016 - kw","")</f>
        <v/>
      </c>
      <c r="AB64" s="165" t="str">
        <f>IF(OR(B64="2017 - kw",B64="2018 - kw"),"2016 - kw","")</f>
        <v/>
      </c>
      <c r="AC64" s="165"/>
      <c r="AD64" s="165"/>
      <c r="AE64" s="165"/>
    </row>
    <row r="65" spans="1:31" hidden="1" x14ac:dyDescent="0.35">
      <c r="A65" s="164"/>
      <c r="B65" s="164"/>
      <c r="C65" s="176"/>
      <c r="D65" s="177"/>
      <c r="E65" s="178" t="s">
        <v>287</v>
      </c>
      <c r="F65" s="160"/>
      <c r="G65" s="160"/>
      <c r="H65" s="160"/>
      <c r="I65" s="160"/>
      <c r="J65" s="160"/>
      <c r="K65" s="160"/>
      <c r="L65" s="160"/>
      <c r="M65" s="160"/>
      <c r="N65" s="160"/>
      <c r="O65" s="160"/>
      <c r="P65" s="164"/>
      <c r="Q65" s="164"/>
      <c r="R65" s="164"/>
      <c r="S65" s="164"/>
      <c r="T65" s="164"/>
      <c r="U65" s="164"/>
      <c r="V65" s="164"/>
      <c r="Z65" s="165"/>
      <c r="AA65" s="165"/>
      <c r="AB65" s="165"/>
      <c r="AC65" s="165"/>
      <c r="AD65" s="165"/>
      <c r="AE65" s="165"/>
    </row>
    <row r="66" spans="1:31" hidden="1" x14ac:dyDescent="0.35">
      <c r="A66" s="164" t="str">
        <f>IF(AND(F68=G68,H68=I68,J68=K68,F68="A"),"2016 - kwh",IF(AND(F68=G68,H68=I68,J68&lt;&gt;K68,F68="A"),"2017 - kwh",IF(AND(F68=G68,H68&lt;&gt;I68,F68="A"),"2018 - kwh","N/A")))</f>
        <v>N/A</v>
      </c>
      <c r="B66" s="164" t="str">
        <f>IF(F68&lt;&gt;G68,"2018 - kwh",IF(H68&lt;&gt;I68,"2017 - kwh",IF(J68&lt;&gt;K68,"2016 - kwh","N/A")))</f>
        <v>N/A</v>
      </c>
      <c r="C66" s="170" t="s">
        <v>299</v>
      </c>
      <c r="D66" s="171"/>
      <c r="E66" s="172" t="s">
        <v>285</v>
      </c>
      <c r="F66" s="163"/>
      <c r="G66" s="163"/>
      <c r="H66" s="163"/>
      <c r="I66" s="163"/>
      <c r="J66" s="163"/>
      <c r="K66" s="163"/>
      <c r="L66" s="163"/>
      <c r="M66" s="163"/>
      <c r="N66" s="163"/>
      <c r="O66" s="163"/>
      <c r="P66" s="164"/>
      <c r="Q66" s="164"/>
      <c r="R66" s="164"/>
      <c r="S66" s="164"/>
      <c r="T66" s="164"/>
      <c r="U66" s="164"/>
      <c r="V66" s="164"/>
      <c r="Z66" s="165"/>
      <c r="AA66" s="165" t="str">
        <f>IF(AND(F68=G68,H68=I68,F68="A"),"2016 - kwh","")</f>
        <v/>
      </c>
      <c r="AB66" s="165" t="str">
        <f>IF(OR(B66="2017 - kwh",B66="2018 - kwh"),"2016 - kwh","")</f>
        <v/>
      </c>
      <c r="AC66" s="165"/>
      <c r="AD66" s="165"/>
      <c r="AE66" s="165"/>
    </row>
    <row r="67" spans="1:31" hidden="1" x14ac:dyDescent="0.35">
      <c r="A67" s="164" t="str">
        <f>IF(AND(F68=G68,H68=I68,J68=K68,F68="A"),"2016 - kw",IF(AND(F68=G68,H68=I68,J68&lt;&gt;K68,F68="A"),"2017 - kw",IF(AND(F68=G68,H68&lt;&gt;I68,F68="A"),"2018 - kw","N/A")))</f>
        <v>N/A</v>
      </c>
      <c r="B67" s="164" t="str">
        <f>IF(F68&lt;&gt;G68,"2018 - kw",IF(H68&lt;&gt;I68,"2017 - kw",IF(J68&lt;&gt;K68,"2016 - kw","N/A")))</f>
        <v>N/A</v>
      </c>
      <c r="C67" s="173"/>
      <c r="D67" s="174" t="str">
        <f>D66 &amp; "kW"</f>
        <v>kW</v>
      </c>
      <c r="E67" s="175" t="s">
        <v>286</v>
      </c>
      <c r="F67" s="163"/>
      <c r="G67" s="163"/>
      <c r="H67" s="163"/>
      <c r="I67" s="163"/>
      <c r="J67" s="163"/>
      <c r="K67" s="163"/>
      <c r="L67" s="163"/>
      <c r="M67" s="163"/>
      <c r="N67" s="163"/>
      <c r="O67" s="163"/>
      <c r="P67" s="164"/>
      <c r="Q67" s="164"/>
      <c r="R67" s="164"/>
      <c r="S67" s="164"/>
      <c r="T67" s="164"/>
      <c r="U67" s="164"/>
      <c r="V67" s="164"/>
      <c r="Z67" s="165"/>
      <c r="AA67" s="165" t="str">
        <f>IF(AND(F68=G68,H68=I68,F68="A"),"2016 - kw","")</f>
        <v/>
      </c>
      <c r="AB67" s="165" t="str">
        <f>IF(OR(B67="2017 - kw",B67="2018 - kw"),"2016 - kw","")</f>
        <v/>
      </c>
      <c r="AC67" s="165"/>
      <c r="AD67" s="165"/>
      <c r="AE67" s="165"/>
    </row>
    <row r="68" spans="1:31" hidden="1" x14ac:dyDescent="0.35">
      <c r="A68" s="164"/>
      <c r="B68" s="164"/>
      <c r="C68" s="176"/>
      <c r="D68" s="177"/>
      <c r="E68" s="178" t="s">
        <v>287</v>
      </c>
      <c r="F68" s="160"/>
      <c r="G68" s="160"/>
      <c r="H68" s="160"/>
      <c r="I68" s="160"/>
      <c r="J68" s="160"/>
      <c r="K68" s="160"/>
      <c r="L68" s="160"/>
      <c r="M68" s="160"/>
      <c r="N68" s="160"/>
      <c r="O68" s="160"/>
      <c r="P68" s="164"/>
      <c r="Q68" s="164"/>
      <c r="R68" s="164"/>
      <c r="S68" s="164"/>
      <c r="T68" s="164"/>
      <c r="U68" s="164"/>
      <c r="V68" s="164"/>
      <c r="Z68" s="165"/>
      <c r="AA68" s="165"/>
      <c r="AB68" s="165"/>
      <c r="AC68" s="165"/>
      <c r="AD68" s="165"/>
      <c r="AE68" s="165"/>
    </row>
    <row r="69" spans="1:31" hidden="1" x14ac:dyDescent="0.35">
      <c r="A69" s="164" t="str">
        <f>IF(AND(F71=G71,H71=I71,J71=K71,F71="A"),"2016 - kwh",IF(AND(F71=G71,H71=I71,J71&lt;&gt;K71,F71="A"),"2017 - kwh",IF(AND(F71=G71,H71&lt;&gt;I71,F71="A"),"2018 - kwh","N/A")))</f>
        <v>N/A</v>
      </c>
      <c r="B69" s="164" t="str">
        <f>IF(F71&lt;&gt;G71,"2018 - kwh",IF(H71&lt;&gt;I71,"2017 - kwh",IF(J71&lt;&gt;K71,"2016 - kwh","N/A")))</f>
        <v>N/A</v>
      </c>
      <c r="C69" s="170" t="s">
        <v>300</v>
      </c>
      <c r="D69" s="171"/>
      <c r="E69" s="172" t="s">
        <v>285</v>
      </c>
      <c r="F69" s="163"/>
      <c r="G69" s="163"/>
      <c r="H69" s="163"/>
      <c r="I69" s="163"/>
      <c r="J69" s="163"/>
      <c r="K69" s="163"/>
      <c r="L69" s="163"/>
      <c r="M69" s="163"/>
      <c r="N69" s="163"/>
      <c r="O69" s="163"/>
      <c r="P69" s="164"/>
      <c r="Q69" s="164"/>
      <c r="R69" s="164"/>
      <c r="S69" s="164"/>
      <c r="T69" s="164"/>
      <c r="U69" s="164"/>
      <c r="V69" s="164"/>
      <c r="Z69" s="165"/>
      <c r="AA69" s="165" t="str">
        <f>IF(AND(F71=G71,H71=I71,F71="A"),"2016 - kwh","")</f>
        <v/>
      </c>
      <c r="AB69" s="165" t="str">
        <f>IF(OR(B69="2017 - kwh",B69="2018 - kwh"),"2016 - kwh","")</f>
        <v/>
      </c>
      <c r="AC69" s="165"/>
      <c r="AD69" s="165"/>
      <c r="AE69" s="165"/>
    </row>
    <row r="70" spans="1:31" hidden="1" x14ac:dyDescent="0.35">
      <c r="A70" s="164" t="str">
        <f>IF(AND(F71=G71,H71=I71,J71=K71,F71="A"),"2016 - kw",IF(AND(F71=G71,H71=I71,J71&lt;&gt;K71,F71="A"),"2017 - kw",IF(AND(F71=G71,H71&lt;&gt;I71,F71="A"),"2018 - kw","N/A")))</f>
        <v>N/A</v>
      </c>
      <c r="B70" s="164" t="str">
        <f>IF(F71&lt;&gt;G71,"2018 - kw",IF(H71&lt;&gt;I71,"2017 - kw",IF(J71&lt;&gt;K71,"2016 - kw","N/A")))</f>
        <v>N/A</v>
      </c>
      <c r="C70" s="173"/>
      <c r="D70" s="174" t="str">
        <f>D69 &amp; "kW"</f>
        <v>kW</v>
      </c>
      <c r="E70" s="175" t="s">
        <v>286</v>
      </c>
      <c r="F70" s="163"/>
      <c r="G70" s="163"/>
      <c r="H70" s="163"/>
      <c r="I70" s="163"/>
      <c r="J70" s="163"/>
      <c r="K70" s="163"/>
      <c r="L70" s="163"/>
      <c r="M70" s="163"/>
      <c r="N70" s="163"/>
      <c r="O70" s="163"/>
      <c r="P70" s="164"/>
      <c r="Q70" s="164"/>
      <c r="R70" s="164"/>
      <c r="S70" s="164"/>
      <c r="T70" s="164"/>
      <c r="U70" s="164"/>
      <c r="V70" s="164"/>
      <c r="Z70" s="165"/>
      <c r="AA70" s="165" t="str">
        <f>IF(AND(F71=G71,H71=I71,F71="A"),"2016 - kw","")</f>
        <v/>
      </c>
      <c r="AB70" s="165" t="str">
        <f>IF(OR(B70="2017 - kw",B70="2018 - kw"),"2016 - kw","")</f>
        <v/>
      </c>
      <c r="AC70" s="165"/>
      <c r="AD70" s="165"/>
      <c r="AE70" s="165"/>
    </row>
    <row r="71" spans="1:31" hidden="1" x14ac:dyDescent="0.35">
      <c r="A71" s="164"/>
      <c r="B71" s="164"/>
      <c r="C71" s="176"/>
      <c r="D71" s="177"/>
      <c r="E71" s="178" t="s">
        <v>287</v>
      </c>
      <c r="F71" s="160"/>
      <c r="G71" s="160"/>
      <c r="H71" s="160"/>
      <c r="I71" s="160"/>
      <c r="J71" s="160"/>
      <c r="K71" s="160"/>
      <c r="L71" s="160"/>
      <c r="M71" s="160"/>
      <c r="N71" s="160"/>
      <c r="O71" s="160"/>
      <c r="P71" s="164"/>
      <c r="Q71" s="164"/>
      <c r="R71" s="164"/>
      <c r="S71" s="164"/>
      <c r="T71" s="164"/>
      <c r="U71" s="164"/>
      <c r="V71" s="164"/>
      <c r="Z71" s="165"/>
      <c r="AA71" s="165"/>
      <c r="AB71" s="165"/>
      <c r="AC71" s="165"/>
      <c r="AD71" s="165"/>
      <c r="AE71" s="165"/>
    </row>
    <row r="72" spans="1:31" hidden="1" x14ac:dyDescent="0.35">
      <c r="A72" s="164" t="str">
        <f>IF(AND(F74=G74,H74=I74,J74=K74,F74="A"),"2016 - kwh",IF(AND(F74=G74,H74=I74,J74&lt;&gt;K74,F74="A"),"2017 - kwh",IF(AND(F74=G74,H74&lt;&gt;I74,F74="A"),"2018 - kwh","N/A")))</f>
        <v>N/A</v>
      </c>
      <c r="B72" s="164" t="str">
        <f>IF(F74&lt;&gt;G74,"2018 - kwh",IF(H74&lt;&gt;I74,"2017 - kwh",IF(J74&lt;&gt;K74,"2016 - kwh","N/A")))</f>
        <v>N/A</v>
      </c>
      <c r="C72" s="170" t="s">
        <v>301</v>
      </c>
      <c r="D72" s="171"/>
      <c r="E72" s="172" t="s">
        <v>285</v>
      </c>
      <c r="F72" s="163"/>
      <c r="G72" s="163"/>
      <c r="H72" s="163"/>
      <c r="I72" s="163"/>
      <c r="J72" s="163"/>
      <c r="K72" s="163"/>
      <c r="L72" s="163"/>
      <c r="M72" s="163"/>
      <c r="N72" s="163"/>
      <c r="O72" s="163"/>
      <c r="P72" s="164"/>
      <c r="Q72" s="164"/>
      <c r="R72" s="164"/>
      <c r="S72" s="164"/>
      <c r="T72" s="164"/>
      <c r="U72" s="164"/>
      <c r="V72" s="164"/>
      <c r="Z72" s="165"/>
      <c r="AA72" s="165" t="str">
        <f>IF(AND(F74=G74,H74=I74,F74="A"),"2016 - kwh","")</f>
        <v/>
      </c>
      <c r="AB72" s="165" t="str">
        <f>IF(OR(B72="2017 - kwh",B72="2018 - kwh"),"2016 - kwh","")</f>
        <v/>
      </c>
      <c r="AC72" s="165"/>
      <c r="AD72" s="165"/>
      <c r="AE72" s="165"/>
    </row>
    <row r="73" spans="1:31" hidden="1" x14ac:dyDescent="0.35">
      <c r="A73" s="164" t="str">
        <f>IF(AND(F74=G74,H74=I74,J74=K74,F74="A"),"2016 - kw",IF(AND(F74=G74,H74=I74,J74&lt;&gt;K74,F74="A"),"2017 - kw",IF(AND(F74=G74,H74&lt;&gt;I74,F74="A"),"2018 - kw","N/A")))</f>
        <v>N/A</v>
      </c>
      <c r="B73" s="164" t="str">
        <f>IF(F74&lt;&gt;G74,"2018 - kw",IF(H74&lt;&gt;I74,"2017 - kw",IF(J74&lt;&gt;K74,"2016 - kw","N/A")))</f>
        <v>N/A</v>
      </c>
      <c r="C73" s="173"/>
      <c r="D73" s="174" t="str">
        <f>D72 &amp; "kW"</f>
        <v>kW</v>
      </c>
      <c r="E73" s="175" t="s">
        <v>286</v>
      </c>
      <c r="F73" s="163"/>
      <c r="G73" s="163"/>
      <c r="H73" s="163"/>
      <c r="I73" s="163"/>
      <c r="J73" s="163"/>
      <c r="K73" s="163"/>
      <c r="L73" s="163"/>
      <c r="M73" s="163"/>
      <c r="N73" s="163"/>
      <c r="O73" s="163"/>
      <c r="P73" s="164"/>
      <c r="Q73" s="164"/>
      <c r="R73" s="164"/>
      <c r="S73" s="164"/>
      <c r="T73" s="164"/>
      <c r="U73" s="164"/>
      <c r="V73" s="164"/>
      <c r="Z73" s="165"/>
      <c r="AA73" s="165" t="str">
        <f>IF(AND(F74=G74,H74=I74,F74="A"),"2016 - kw","")</f>
        <v/>
      </c>
      <c r="AB73" s="165" t="str">
        <f>IF(OR(B73="2017 - kw",B73="2018 - kw"),"2016 - kw","")</f>
        <v/>
      </c>
      <c r="AC73" s="165"/>
      <c r="AD73" s="165"/>
      <c r="AE73" s="165"/>
    </row>
    <row r="74" spans="1:31" hidden="1" x14ac:dyDescent="0.35">
      <c r="A74" s="164"/>
      <c r="B74" s="164"/>
      <c r="C74" s="176"/>
      <c r="D74" s="177"/>
      <c r="E74" s="178" t="s">
        <v>287</v>
      </c>
      <c r="F74" s="160"/>
      <c r="G74" s="160"/>
      <c r="H74" s="160"/>
      <c r="I74" s="160"/>
      <c r="J74" s="160"/>
      <c r="K74" s="160"/>
      <c r="L74" s="160"/>
      <c r="M74" s="160"/>
      <c r="N74" s="160"/>
      <c r="O74" s="160"/>
      <c r="P74" s="164"/>
      <c r="Q74" s="164"/>
      <c r="R74" s="164"/>
      <c r="S74" s="164"/>
      <c r="T74" s="164"/>
      <c r="U74" s="164"/>
      <c r="V74" s="164"/>
      <c r="Z74" s="165"/>
      <c r="AA74" s="165"/>
      <c r="AB74" s="165"/>
      <c r="AC74" s="165"/>
      <c r="AD74" s="165"/>
      <c r="AE74" s="165"/>
    </row>
    <row r="75" spans="1:31" hidden="1" x14ac:dyDescent="0.35">
      <c r="A75" s="164" t="str">
        <f>IF(AND(F77=G77,H77=I77,J77=K77,F77="A"),"2016 - kwh",IF(AND(F77=G77,H77=I77,J77&lt;&gt;K77,F77="A"),"2017 - kwh",IF(AND(F77=G77,H77&lt;&gt;I77,F77="A"),"2018 - kwh","N/A")))</f>
        <v>N/A</v>
      </c>
      <c r="B75" s="164" t="str">
        <f>IF(F77&lt;&gt;G77,"2018 - kwh",IF(H77&lt;&gt;I77,"2017 - kwh",IF(J77&lt;&gt;K77,"2016 - kwh","N/A")))</f>
        <v>N/A</v>
      </c>
      <c r="C75" s="170" t="s">
        <v>302</v>
      </c>
      <c r="D75" s="171"/>
      <c r="E75" s="172" t="s">
        <v>285</v>
      </c>
      <c r="F75" s="163"/>
      <c r="G75" s="163"/>
      <c r="H75" s="163"/>
      <c r="I75" s="163"/>
      <c r="J75" s="163"/>
      <c r="K75" s="163"/>
      <c r="L75" s="163"/>
      <c r="M75" s="163"/>
      <c r="N75" s="163"/>
      <c r="O75" s="163"/>
      <c r="P75" s="164"/>
      <c r="Q75" s="164"/>
      <c r="R75" s="164"/>
      <c r="S75" s="164"/>
      <c r="T75" s="164"/>
      <c r="U75" s="164"/>
      <c r="V75" s="164"/>
      <c r="Z75" s="165"/>
      <c r="AA75" s="165" t="str">
        <f>IF(AND(F77=G77,H77=I77,F77="A"),"2016 - kwh","")</f>
        <v/>
      </c>
      <c r="AB75" s="165" t="str">
        <f>IF(OR(B75="2017 - kwh",B75="2018 - kwh"),"2016 - kwh","")</f>
        <v/>
      </c>
      <c r="AC75" s="165"/>
      <c r="AD75" s="165"/>
      <c r="AE75" s="165"/>
    </row>
    <row r="76" spans="1:31" hidden="1" x14ac:dyDescent="0.35">
      <c r="A76" s="164" t="str">
        <f>IF(AND(F77=G77,H77=I77,J77=K77,F77="A"),"2016 - kw",IF(AND(F77=G77,H77=I77,J77&lt;&gt;K77,F77="A"),"2017 - kw",IF(AND(F77=G77,H77&lt;&gt;I77,F77="A"),"2018 - kw","N/A")))</f>
        <v>N/A</v>
      </c>
      <c r="B76" s="164" t="str">
        <f>IF(F77&lt;&gt;G77,"2018 - kw",IF(H77&lt;&gt;I77,"2017 - kw",IF(J77&lt;&gt;K77,"2016 - kw","N/A")))</f>
        <v>N/A</v>
      </c>
      <c r="C76" s="173"/>
      <c r="D76" s="174" t="str">
        <f>D75 &amp; "kW"</f>
        <v>kW</v>
      </c>
      <c r="E76" s="175" t="s">
        <v>286</v>
      </c>
      <c r="F76" s="163"/>
      <c r="G76" s="163"/>
      <c r="H76" s="163"/>
      <c r="I76" s="163"/>
      <c r="J76" s="163"/>
      <c r="K76" s="163"/>
      <c r="L76" s="163"/>
      <c r="M76" s="163"/>
      <c r="N76" s="163"/>
      <c r="O76" s="163"/>
      <c r="P76" s="164"/>
      <c r="Q76" s="164"/>
      <c r="R76" s="164"/>
      <c r="S76" s="164"/>
      <c r="T76" s="164"/>
      <c r="U76" s="164"/>
      <c r="V76" s="164"/>
      <c r="Z76" s="165"/>
      <c r="AA76" s="165" t="str">
        <f>IF(AND(F77=G77,H77=I77,F77="A"),"2016 - kw","")</f>
        <v/>
      </c>
      <c r="AB76" s="165" t="str">
        <f>IF(OR(B76="2017 - kw",B76="2018 - kw"),"2016 - kw","")</f>
        <v/>
      </c>
      <c r="AC76" s="165"/>
      <c r="AD76" s="165"/>
      <c r="AE76" s="165"/>
    </row>
    <row r="77" spans="1:31" hidden="1" x14ac:dyDescent="0.35">
      <c r="A77" s="164"/>
      <c r="B77" s="164"/>
      <c r="C77" s="176"/>
      <c r="D77" s="177"/>
      <c r="E77" s="178" t="s">
        <v>287</v>
      </c>
      <c r="F77" s="160"/>
      <c r="G77" s="160"/>
      <c r="H77" s="160"/>
      <c r="I77" s="160"/>
      <c r="J77" s="160"/>
      <c r="K77" s="160"/>
      <c r="L77" s="160"/>
      <c r="M77" s="160"/>
      <c r="N77" s="160"/>
      <c r="O77" s="160"/>
      <c r="P77" s="164"/>
      <c r="Q77" s="164"/>
      <c r="R77" s="164"/>
      <c r="S77" s="164"/>
      <c r="T77" s="164"/>
      <c r="U77" s="164"/>
      <c r="V77" s="164"/>
      <c r="Z77" s="165"/>
      <c r="AA77" s="165"/>
      <c r="AB77" s="165"/>
      <c r="AC77" s="165"/>
      <c r="AD77" s="165"/>
      <c r="AE77" s="165"/>
    </row>
    <row r="78" spans="1:31" hidden="1" x14ac:dyDescent="0.35">
      <c r="A78" s="164" t="str">
        <f>IF(AND(F80=G80,H80=I80,J80=K80,F80="A"),"2016 - kwh",IF(AND(F80=G80,H80=I80,J80&lt;&gt;K80,F80="A"),"2017 - kwh",IF(AND(F80=G80,H80&lt;&gt;I80,F80="A"),"2018 - kwh","N/A")))</f>
        <v>N/A</v>
      </c>
      <c r="B78" s="164" t="str">
        <f>IF(F80&lt;&gt;G80,"2018 - kwh",IF(H80&lt;&gt;I80,"2017 - kwh",IF(J80&lt;&gt;K80,"2016 - kwh","N/A")))</f>
        <v>N/A</v>
      </c>
      <c r="C78" s="170" t="s">
        <v>303</v>
      </c>
      <c r="D78" s="171"/>
      <c r="E78" s="172" t="s">
        <v>285</v>
      </c>
      <c r="F78" s="163"/>
      <c r="G78" s="163"/>
      <c r="H78" s="163"/>
      <c r="I78" s="163"/>
      <c r="J78" s="163"/>
      <c r="K78" s="163"/>
      <c r="L78" s="163"/>
      <c r="M78" s="163"/>
      <c r="N78" s="163"/>
      <c r="O78" s="163"/>
      <c r="P78" s="164"/>
      <c r="Q78" s="164"/>
      <c r="R78" s="164"/>
      <c r="S78" s="164"/>
      <c r="T78" s="164"/>
      <c r="U78" s="164"/>
      <c r="V78" s="164"/>
      <c r="Z78" s="165"/>
      <c r="AA78" s="165" t="str">
        <f>IF(AND(F80=G80,H80=I80,F80="A"),"2016 - kwh","")</f>
        <v/>
      </c>
      <c r="AB78" s="165" t="str">
        <f>IF(OR(B78="2017 - kwh",B78="2018 - kwh"),"2016 - kwh","")</f>
        <v/>
      </c>
      <c r="AC78" s="165"/>
      <c r="AD78" s="165"/>
      <c r="AE78" s="165"/>
    </row>
    <row r="79" spans="1:31" hidden="1" x14ac:dyDescent="0.35">
      <c r="A79" s="164" t="str">
        <f>IF(AND(F80=G80,H80=I80,J80=K80,F80="A"),"2016 - kw",IF(AND(F80=G80,H80=I80,J80&lt;&gt;K80,F80="A"),"2017 - kw",IF(AND(F80=G80,H80&lt;&gt;I80,F80="A"),"2018 - kw","N/A")))</f>
        <v>N/A</v>
      </c>
      <c r="B79" s="164" t="str">
        <f>IF(F80&lt;&gt;G80,"2018 - kw",IF(H80&lt;&gt;I80,"2017 - kw",IF(J80&lt;&gt;K80,"2016 - kw","N/A")))</f>
        <v>N/A</v>
      </c>
      <c r="C79" s="173"/>
      <c r="D79" s="174" t="str">
        <f>D78 &amp; "kW"</f>
        <v>kW</v>
      </c>
      <c r="E79" s="175" t="s">
        <v>286</v>
      </c>
      <c r="F79" s="163"/>
      <c r="G79" s="163"/>
      <c r="H79" s="163"/>
      <c r="I79" s="163"/>
      <c r="J79" s="163"/>
      <c r="K79" s="163"/>
      <c r="L79" s="163"/>
      <c r="M79" s="163"/>
      <c r="N79" s="163"/>
      <c r="O79" s="163"/>
      <c r="P79" s="164"/>
      <c r="Q79" s="164"/>
      <c r="R79" s="164"/>
      <c r="S79" s="164"/>
      <c r="T79" s="164"/>
      <c r="U79" s="164"/>
      <c r="V79" s="164"/>
      <c r="Z79" s="165"/>
      <c r="AA79" s="165" t="str">
        <f>IF(AND(F80=G80,H80=I80,F80="A"),"2016 - kw","")</f>
        <v/>
      </c>
      <c r="AB79" s="165" t="str">
        <f>IF(OR(B79="2017 - kw",B79="2018 - kw"),"2016 - kw","")</f>
        <v/>
      </c>
      <c r="AC79" s="165"/>
      <c r="AD79" s="165"/>
      <c r="AE79" s="165"/>
    </row>
    <row r="80" spans="1:31" hidden="1" x14ac:dyDescent="0.35">
      <c r="A80" s="164"/>
      <c r="B80" s="164"/>
      <c r="C80" s="176"/>
      <c r="D80" s="177"/>
      <c r="E80" s="178" t="s">
        <v>287</v>
      </c>
      <c r="F80" s="160"/>
      <c r="G80" s="160"/>
      <c r="H80" s="160"/>
      <c r="I80" s="160"/>
      <c r="J80" s="160"/>
      <c r="K80" s="160"/>
      <c r="L80" s="160"/>
      <c r="M80" s="160"/>
      <c r="N80" s="160"/>
      <c r="O80" s="160"/>
      <c r="P80" s="164"/>
      <c r="Q80" s="164"/>
      <c r="R80" s="164"/>
      <c r="S80" s="164"/>
      <c r="T80" s="164"/>
      <c r="U80" s="164"/>
      <c r="V80" s="164"/>
      <c r="Z80" s="165"/>
      <c r="AA80" s="165"/>
      <c r="AB80" s="165"/>
      <c r="AC80" s="165"/>
      <c r="AD80" s="165"/>
      <c r="AE80" s="165"/>
    </row>
    <row r="81" spans="1:31" hidden="1" x14ac:dyDescent="0.35">
      <c r="A81" s="164" t="str">
        <f>IF(AND(F83=G83,H83=I83,J83=K83,F83="A"),"2016 - kwh",IF(AND(F83=G83,H83=I83,J83&lt;&gt;K83,F83="A"),"2017 - kwh",IF(AND(F83=G83,H83&lt;&gt;I83,F83="A"),"2018 - kwh","N/A")))</f>
        <v>N/A</v>
      </c>
      <c r="B81" s="164" t="str">
        <f>IF(F83&lt;&gt;G83,"2018 - kwh",IF(H83&lt;&gt;I83,"2017 - kwh",IF(J83&lt;&gt;K83,"2016 - kwh","N/A")))</f>
        <v>N/A</v>
      </c>
      <c r="C81" s="170" t="s">
        <v>304</v>
      </c>
      <c r="D81" s="171"/>
      <c r="E81" s="172" t="s">
        <v>285</v>
      </c>
      <c r="F81" s="163"/>
      <c r="G81" s="163"/>
      <c r="H81" s="163"/>
      <c r="I81" s="163"/>
      <c r="J81" s="163"/>
      <c r="K81" s="163"/>
      <c r="L81" s="163"/>
      <c r="M81" s="163"/>
      <c r="N81" s="163"/>
      <c r="O81" s="163"/>
      <c r="P81" s="164"/>
      <c r="Q81" s="164"/>
      <c r="R81" s="164"/>
      <c r="S81" s="164"/>
      <c r="T81" s="164"/>
      <c r="U81" s="164"/>
      <c r="V81" s="164"/>
      <c r="Z81" s="165"/>
      <c r="AA81" s="165" t="str">
        <f>IF(AND(F83=G83,H83=I83,F83="A"),"2016 - kwh","")</f>
        <v/>
      </c>
      <c r="AB81" s="165" t="str">
        <f>IF(OR(B81="2017 - kwh",B81="2018 - kwh"),"2016 - kwh","")</f>
        <v/>
      </c>
      <c r="AC81" s="165"/>
      <c r="AD81" s="165"/>
      <c r="AE81" s="165"/>
    </row>
    <row r="82" spans="1:31" hidden="1" x14ac:dyDescent="0.35">
      <c r="A82" s="164" t="str">
        <f>IF(AND(F83=G83,H83=I83,J83=K83,F83="A"),"2016 - kw",IF(AND(F83=G83,H83=I83,J83&lt;&gt;K83,F83="A"),"2017 - kw",IF(AND(F83=G83,H83&lt;&gt;I83,F83="A"),"2018 - kw","N/A")))</f>
        <v>N/A</v>
      </c>
      <c r="B82" s="164" t="str">
        <f>IF(F83&lt;&gt;G83,"2018 - kw",IF(H83&lt;&gt;I83,"2017 - kw",IF(J83&lt;&gt;K83,"2016 - kw","N/A")))</f>
        <v>N/A</v>
      </c>
      <c r="C82" s="173"/>
      <c r="D82" s="174" t="str">
        <f>D81 &amp; "kW"</f>
        <v>kW</v>
      </c>
      <c r="E82" s="175" t="s">
        <v>286</v>
      </c>
      <c r="F82" s="163"/>
      <c r="G82" s="163"/>
      <c r="H82" s="163"/>
      <c r="I82" s="163"/>
      <c r="J82" s="163"/>
      <c r="K82" s="163"/>
      <c r="L82" s="163"/>
      <c r="M82" s="163"/>
      <c r="N82" s="163"/>
      <c r="O82" s="163"/>
      <c r="P82" s="164"/>
      <c r="Q82" s="164"/>
      <c r="R82" s="164"/>
      <c r="S82" s="164"/>
      <c r="T82" s="164"/>
      <c r="U82" s="164"/>
      <c r="V82" s="164"/>
      <c r="Z82" s="165"/>
      <c r="AA82" s="165" t="str">
        <f>IF(AND(F83=G83,H83=I83,F83="A"),"2016 - kw","")</f>
        <v/>
      </c>
      <c r="AB82" s="165" t="str">
        <f>IF(OR(B82="2017 - kw",B82="2018 - kw"),"2016 - kw","")</f>
        <v/>
      </c>
      <c r="AC82" s="165"/>
      <c r="AD82" s="165"/>
      <c r="AE82" s="165"/>
    </row>
    <row r="83" spans="1:31" hidden="1" x14ac:dyDescent="0.35">
      <c r="A83" s="164"/>
      <c r="B83" s="164"/>
      <c r="C83" s="176"/>
      <c r="D83" s="177"/>
      <c r="E83" s="178" t="s">
        <v>287</v>
      </c>
      <c r="F83" s="160"/>
      <c r="G83" s="160"/>
      <c r="H83" s="160"/>
      <c r="I83" s="160"/>
      <c r="J83" s="160"/>
      <c r="K83" s="160"/>
      <c r="L83" s="160"/>
      <c r="M83" s="160"/>
      <c r="N83" s="160"/>
      <c r="O83" s="160"/>
      <c r="P83" s="164"/>
      <c r="Q83" s="164"/>
      <c r="R83" s="164"/>
      <c r="S83" s="164"/>
      <c r="T83" s="164"/>
      <c r="U83" s="164"/>
      <c r="V83" s="164"/>
      <c r="Z83" s="165"/>
      <c r="AA83" s="165"/>
      <c r="AB83" s="165"/>
      <c r="AC83" s="165"/>
      <c r="AD83" s="165"/>
      <c r="AE83" s="165"/>
    </row>
    <row r="84" spans="1:31" hidden="1" x14ac:dyDescent="0.35">
      <c r="A84" s="164" t="str">
        <f>IF(AND(F86=G86,H86=I86,J86=K86,F86="A"),"2016 - kwh",IF(AND(F86=G86,H86=I86,J86&lt;&gt;K86,F86="A"),"2017 - kwh",IF(AND(F86=G86,H86&lt;&gt;I86,F86="A"),"2018 - kwh","N/A")))</f>
        <v>N/A</v>
      </c>
      <c r="B84" s="164" t="str">
        <f>IF(F86&lt;&gt;G86,"2018 - kwh",IF(H86&lt;&gt;I86,"2017 - kwh",IF(J86&lt;&gt;K86,"2016 - kwh","N/A")))</f>
        <v>N/A</v>
      </c>
      <c r="C84" s="170" t="s">
        <v>305</v>
      </c>
      <c r="D84" s="171"/>
      <c r="E84" s="172" t="s">
        <v>285</v>
      </c>
      <c r="F84" s="163"/>
      <c r="G84" s="163"/>
      <c r="H84" s="163"/>
      <c r="I84" s="163"/>
      <c r="J84" s="163"/>
      <c r="K84" s="163"/>
      <c r="L84" s="163"/>
      <c r="M84" s="163"/>
      <c r="N84" s="163"/>
      <c r="O84" s="163"/>
      <c r="P84" s="164"/>
      <c r="Q84" s="164"/>
      <c r="R84" s="164"/>
      <c r="S84" s="164"/>
      <c r="T84" s="164"/>
      <c r="U84" s="164"/>
      <c r="V84" s="164"/>
      <c r="Z84" s="165"/>
      <c r="AA84" s="165" t="str">
        <f>IF(AND(F86=G86,H86=I86,F86="A"),"2016 - kwh","")</f>
        <v/>
      </c>
      <c r="AB84" s="165" t="str">
        <f>IF(OR(B84="2017 - kwh",B84="2018 - kwh"),"2016 - kwh","")</f>
        <v/>
      </c>
      <c r="AC84" s="165"/>
      <c r="AD84" s="165"/>
      <c r="AE84" s="165"/>
    </row>
    <row r="85" spans="1:31" hidden="1" x14ac:dyDescent="0.35">
      <c r="A85" s="164" t="str">
        <f>IF(AND(F86=G86,H86=I86,J86=K86,F86="A"),"2016 - kw",IF(AND(F86=G86,H86=I86,J86&lt;&gt;K86,F86="A"),"2017 - kw",IF(AND(F86=G86,H86&lt;&gt;I86,F86="A"),"2018 - kw","N/A")))</f>
        <v>N/A</v>
      </c>
      <c r="B85" s="164" t="str">
        <f>IF(F86&lt;&gt;G86,"2018 - kw",IF(H86&lt;&gt;I86,"2017 - kw",IF(J86&lt;&gt;K86,"2016 - kw","N/A")))</f>
        <v>N/A</v>
      </c>
      <c r="C85" s="173"/>
      <c r="D85" s="174" t="str">
        <f>D84 &amp; "kW"</f>
        <v>kW</v>
      </c>
      <c r="E85" s="175" t="s">
        <v>286</v>
      </c>
      <c r="F85" s="163"/>
      <c r="G85" s="163"/>
      <c r="H85" s="163"/>
      <c r="I85" s="163"/>
      <c r="J85" s="163"/>
      <c r="K85" s="163"/>
      <c r="L85" s="163"/>
      <c r="M85" s="163"/>
      <c r="N85" s="163"/>
      <c r="O85" s="163"/>
      <c r="P85" s="164"/>
      <c r="Q85" s="164"/>
      <c r="R85" s="164"/>
      <c r="S85" s="164"/>
      <c r="T85" s="164"/>
      <c r="U85" s="164"/>
      <c r="V85" s="164"/>
      <c r="Z85" s="165"/>
      <c r="AA85" s="165" t="str">
        <f>IF(AND(F86=G86,H86=I86,F86="A"),"2016 - kw","")</f>
        <v/>
      </c>
      <c r="AB85" s="165" t="str">
        <f>IF(OR(B85="2017 - kw",B85="2018 - kw"),"2016 - kw","")</f>
        <v/>
      </c>
      <c r="AC85" s="165"/>
      <c r="AD85" s="165"/>
      <c r="AE85" s="165"/>
    </row>
    <row r="86" spans="1:31" hidden="1" x14ac:dyDescent="0.35">
      <c r="A86" s="164"/>
      <c r="B86" s="164"/>
      <c r="C86" s="176"/>
      <c r="D86" s="177"/>
      <c r="E86" s="178" t="s">
        <v>287</v>
      </c>
      <c r="F86" s="160"/>
      <c r="G86" s="160"/>
      <c r="H86" s="160"/>
      <c r="I86" s="160"/>
      <c r="J86" s="160"/>
      <c r="K86" s="160"/>
      <c r="L86" s="160"/>
      <c r="M86" s="160"/>
      <c r="N86" s="160"/>
      <c r="O86" s="160"/>
      <c r="P86" s="164"/>
      <c r="Q86" s="164"/>
      <c r="R86" s="164"/>
      <c r="S86" s="164"/>
      <c r="T86" s="164"/>
      <c r="U86" s="164"/>
      <c r="V86" s="164"/>
      <c r="Z86" s="165"/>
      <c r="AA86" s="165"/>
      <c r="AB86" s="165"/>
      <c r="AC86" s="165"/>
      <c r="AD86" s="165"/>
      <c r="AE86" s="165"/>
    </row>
    <row r="87" spans="1:31" hidden="1" x14ac:dyDescent="0.35">
      <c r="A87" s="164" t="str">
        <f>IF(AND(F89=G89,H89=I89,J89=K89,F89="A"),"2016 - kwh",IF(AND(F89=G89,H89=I89,J89&lt;&gt;K89,F89="A"),"2017 - kwh",IF(AND(F89=G89,H89&lt;&gt;I89,F89="A"),"2018 - kwh","N/A")))</f>
        <v>N/A</v>
      </c>
      <c r="B87" s="164" t="str">
        <f>IF(F89&lt;&gt;G89,"2018 - kwh",IF(H89&lt;&gt;I89,"2017 - kwh",IF(J89&lt;&gt;K89,"2016 - kwh","N/A")))</f>
        <v>N/A</v>
      </c>
      <c r="C87" s="170" t="s">
        <v>306</v>
      </c>
      <c r="D87" s="171"/>
      <c r="E87" s="172" t="s">
        <v>285</v>
      </c>
      <c r="F87" s="163"/>
      <c r="G87" s="163"/>
      <c r="H87" s="163"/>
      <c r="I87" s="163"/>
      <c r="J87" s="163"/>
      <c r="K87" s="163"/>
      <c r="L87" s="163"/>
      <c r="M87" s="163"/>
      <c r="N87" s="163"/>
      <c r="O87" s="163"/>
      <c r="P87" s="164"/>
      <c r="Q87" s="164"/>
      <c r="R87" s="164"/>
      <c r="S87" s="164"/>
      <c r="T87" s="164"/>
      <c r="U87" s="164"/>
      <c r="V87" s="164"/>
      <c r="Z87" s="165"/>
      <c r="AA87" s="165" t="str">
        <f>IF(AND(F89=G89,H89=I89,F89="A"),"2016 - kwh","")</f>
        <v/>
      </c>
      <c r="AB87" s="165" t="str">
        <f>IF(OR(B87="2017 - kwh",B87="2018 - kwh"),"2016 - kwh","")</f>
        <v/>
      </c>
      <c r="AC87" s="165"/>
      <c r="AD87" s="165"/>
      <c r="AE87" s="165"/>
    </row>
    <row r="88" spans="1:31" hidden="1" x14ac:dyDescent="0.35">
      <c r="A88" s="164" t="str">
        <f>IF(AND(F89=G89,H89=I89,J89=K89,F89="A"),"2016 - kw",IF(AND(F89=G89,H89=I89,J89&lt;&gt;K89,F89="A"),"2017 - kw",IF(AND(F89=G89,H89&lt;&gt;I89,F89="A"),"2018 - kw","N/A")))</f>
        <v>N/A</v>
      </c>
      <c r="B88" s="164" t="str">
        <f>IF(F89&lt;&gt;G89,"2018 - kw",IF(H89&lt;&gt;I89,"2017 - kw",IF(J89&lt;&gt;K89,"2016 - kw","N/A")))</f>
        <v>N/A</v>
      </c>
      <c r="C88" s="173"/>
      <c r="D88" s="174" t="str">
        <f>D87 &amp; "kW"</f>
        <v>kW</v>
      </c>
      <c r="E88" s="175" t="s">
        <v>286</v>
      </c>
      <c r="F88" s="163"/>
      <c r="G88" s="163"/>
      <c r="H88" s="163"/>
      <c r="I88" s="163"/>
      <c r="J88" s="163"/>
      <c r="K88" s="163"/>
      <c r="L88" s="163"/>
      <c r="M88" s="163"/>
      <c r="N88" s="163"/>
      <c r="O88" s="163"/>
      <c r="P88" s="164"/>
      <c r="Q88" s="164"/>
      <c r="R88" s="164"/>
      <c r="S88" s="164"/>
      <c r="T88" s="164"/>
      <c r="U88" s="164"/>
      <c r="V88" s="164"/>
      <c r="Z88" s="165"/>
      <c r="AA88" s="165" t="str">
        <f>IF(AND(F89=G89,H89=I89,F89="A"),"2016 - kw","")</f>
        <v/>
      </c>
      <c r="AB88" s="165" t="str">
        <f>IF(OR(B88="2017 - kw",B88="2018 - kw"),"2016 - kw","")</f>
        <v/>
      </c>
      <c r="AC88" s="165"/>
      <c r="AD88" s="165"/>
      <c r="AE88" s="165"/>
    </row>
    <row r="89" spans="1:31" hidden="1" x14ac:dyDescent="0.35">
      <c r="A89" s="164"/>
      <c r="B89" s="164"/>
      <c r="C89" s="176"/>
      <c r="D89" s="177"/>
      <c r="E89" s="178" t="s">
        <v>287</v>
      </c>
      <c r="F89" s="160"/>
      <c r="G89" s="160"/>
      <c r="H89" s="160"/>
      <c r="I89" s="160"/>
      <c r="J89" s="160"/>
      <c r="K89" s="160"/>
      <c r="L89" s="160"/>
      <c r="M89" s="160"/>
      <c r="N89" s="160"/>
      <c r="O89" s="160"/>
      <c r="P89" s="164"/>
      <c r="Q89" s="164"/>
      <c r="R89" s="164"/>
      <c r="S89" s="164"/>
      <c r="T89" s="164"/>
      <c r="U89" s="164"/>
      <c r="V89" s="164"/>
      <c r="Z89" s="165"/>
      <c r="AA89" s="165"/>
      <c r="AB89" s="165"/>
      <c r="AC89" s="165"/>
      <c r="AD89" s="165"/>
      <c r="AE89" s="165"/>
    </row>
    <row r="90" spans="1:31" hidden="1" x14ac:dyDescent="0.35">
      <c r="A90" s="164" t="str">
        <f>IF(AND(F92=G92,H92=I92,J92=K92,F92="A"),"2016 - kwh",IF(AND(F92=G92,H92=I92,J92&lt;&gt;K92,F92="A"),"2017 - kwh",IF(AND(F92=G92,H92&lt;&gt;I92,F92="A"),"2018 - kwh","N/A")))</f>
        <v>N/A</v>
      </c>
      <c r="B90" s="164" t="str">
        <f>IF(F92&lt;&gt;G92,"2018 - kwh",IF(H92&lt;&gt;I92,"2017 - kwh",IF(J92&lt;&gt;K92,"2016 - kwh","N/A")))</f>
        <v>N/A</v>
      </c>
      <c r="C90" s="170" t="s">
        <v>307</v>
      </c>
      <c r="D90" s="171"/>
      <c r="E90" s="172" t="s">
        <v>285</v>
      </c>
      <c r="F90" s="163"/>
      <c r="G90" s="163"/>
      <c r="H90" s="163"/>
      <c r="I90" s="163"/>
      <c r="J90" s="163"/>
      <c r="K90" s="163"/>
      <c r="L90" s="163"/>
      <c r="M90" s="163"/>
      <c r="N90" s="163"/>
      <c r="O90" s="163"/>
      <c r="P90" s="164"/>
      <c r="Q90" s="164"/>
      <c r="R90" s="164"/>
      <c r="S90" s="164"/>
      <c r="T90" s="164"/>
      <c r="U90" s="164"/>
      <c r="V90" s="164"/>
      <c r="Z90" s="165"/>
      <c r="AA90" s="165" t="str">
        <f>IF(AND(F92=G92,H92=I92,F92="A"),"2016 - kwh","")</f>
        <v/>
      </c>
      <c r="AB90" s="165" t="str">
        <f>IF(OR(B90="2017 - kwh",B90="2018 - kwh"),"2016 - kwh","")</f>
        <v/>
      </c>
      <c r="AC90" s="165"/>
      <c r="AD90" s="165"/>
      <c r="AE90" s="165"/>
    </row>
    <row r="91" spans="1:31" hidden="1" x14ac:dyDescent="0.35">
      <c r="A91" s="164" t="str">
        <f>IF(AND(F92=G92,H92=I92,J92=K92,F92="A"),"2016 - kw",IF(AND(F92=G92,H92=I92,J92&lt;&gt;K92,F92="A"),"2017 - kw",IF(AND(F92=G92,H92&lt;&gt;I92,F92="A"),"2018 - kw","N/A")))</f>
        <v>N/A</v>
      </c>
      <c r="B91" s="164" t="str">
        <f>IF(F92&lt;&gt;G92,"2018 - kw",IF(H92&lt;&gt;I92,"2017 - kw",IF(J92&lt;&gt;K92,"2016 - kw","N/A")))</f>
        <v>N/A</v>
      </c>
      <c r="C91" s="173"/>
      <c r="D91" s="174" t="str">
        <f>D90 &amp; "kW"</f>
        <v>kW</v>
      </c>
      <c r="E91" s="175" t="s">
        <v>286</v>
      </c>
      <c r="F91" s="163"/>
      <c r="G91" s="163"/>
      <c r="H91" s="163"/>
      <c r="I91" s="163"/>
      <c r="J91" s="163"/>
      <c r="K91" s="163"/>
      <c r="L91" s="163"/>
      <c r="M91" s="163"/>
      <c r="N91" s="163"/>
      <c r="O91" s="163"/>
      <c r="P91" s="164"/>
      <c r="Q91" s="164"/>
      <c r="R91" s="164"/>
      <c r="S91" s="164"/>
      <c r="T91" s="164"/>
      <c r="U91" s="164"/>
      <c r="V91" s="164"/>
      <c r="Z91" s="165"/>
      <c r="AA91" s="165" t="str">
        <f>IF(AND(F92=G92,H92=I92,F92="A"),"2016 - kw","")</f>
        <v/>
      </c>
      <c r="AB91" s="165" t="str">
        <f>IF(OR(B91="2017 - kw",B91="2018 - kw"),"2016 - kw","")</f>
        <v/>
      </c>
      <c r="AC91" s="165"/>
      <c r="AD91" s="165"/>
      <c r="AE91" s="165"/>
    </row>
    <row r="92" spans="1:31" hidden="1" x14ac:dyDescent="0.35">
      <c r="A92" s="164"/>
      <c r="B92" s="164"/>
      <c r="C92" s="176"/>
      <c r="D92" s="177"/>
      <c r="E92" s="178" t="s">
        <v>287</v>
      </c>
      <c r="F92" s="160"/>
      <c r="G92" s="160"/>
      <c r="H92" s="160"/>
      <c r="I92" s="160"/>
      <c r="J92" s="160"/>
      <c r="K92" s="160"/>
      <c r="L92" s="160"/>
      <c r="M92" s="160"/>
      <c r="N92" s="160"/>
      <c r="O92" s="160"/>
      <c r="P92" s="164"/>
      <c r="Q92" s="164"/>
      <c r="R92" s="164"/>
      <c r="S92" s="164"/>
      <c r="T92" s="164"/>
      <c r="U92" s="164"/>
      <c r="V92" s="164"/>
      <c r="Z92" s="165"/>
      <c r="AA92" s="165"/>
      <c r="AB92" s="165"/>
      <c r="AC92" s="165"/>
      <c r="AD92" s="165"/>
      <c r="AE92" s="165"/>
    </row>
    <row r="93" spans="1:31" hidden="1" x14ac:dyDescent="0.35">
      <c r="A93" s="164" t="str">
        <f>IF(AND(F95=G95,H95=I95,J95=K95,F95="A"),"2016 - kwh",IF(AND(F95=G95,H95=I95,J95&lt;&gt;K95,F95="A"),"2017 - kwh",IF(AND(F95=G95,H95&lt;&gt;I95,F95="A"),"2018 - kwh","N/A")))</f>
        <v>N/A</v>
      </c>
      <c r="B93" s="164" t="str">
        <f>IF(F95&lt;&gt;G95,"2018 - kwh",IF(H95&lt;&gt;I95,"2017 - kwh",IF(J95&lt;&gt;K95,"2016 - kwh","N/A")))</f>
        <v>N/A</v>
      </c>
      <c r="C93" s="170" t="s">
        <v>308</v>
      </c>
      <c r="D93" s="171"/>
      <c r="E93" s="172" t="s">
        <v>285</v>
      </c>
      <c r="F93" s="163"/>
      <c r="G93" s="163"/>
      <c r="H93" s="163"/>
      <c r="I93" s="163"/>
      <c r="J93" s="163"/>
      <c r="K93" s="163"/>
      <c r="L93" s="163"/>
      <c r="M93" s="163"/>
      <c r="N93" s="163"/>
      <c r="O93" s="163"/>
      <c r="P93" s="164"/>
      <c r="Q93" s="164"/>
      <c r="R93" s="164"/>
      <c r="S93" s="164"/>
      <c r="T93" s="164"/>
      <c r="U93" s="164"/>
      <c r="V93" s="164"/>
      <c r="Z93" s="165"/>
      <c r="AA93" s="165" t="str">
        <f>IF(AND(F95=G95,H95=I95,F95="A"),"2016 - kwh","")</f>
        <v/>
      </c>
      <c r="AB93" s="165" t="str">
        <f>IF(OR(B93="2017 - kwh",B93="2018 - kwh"),"2016 - kwh","")</f>
        <v/>
      </c>
      <c r="AC93" s="165"/>
      <c r="AD93" s="165"/>
      <c r="AE93" s="165"/>
    </row>
    <row r="94" spans="1:31" hidden="1" x14ac:dyDescent="0.35">
      <c r="A94" s="164" t="str">
        <f>IF(AND(F95=G95,H95=I95,J95=K95,F95="A"),"2016 - kw",IF(AND(F95=G95,H95=I95,J95&lt;&gt;K95,F95="A"),"2017 - kw",IF(AND(F95=G95,H95&lt;&gt;I95,F95="A"),"2018 - kw","N/A")))</f>
        <v>N/A</v>
      </c>
      <c r="B94" s="164" t="str">
        <f>IF(F95&lt;&gt;G95,"2018 - kw",IF(H95&lt;&gt;I95,"2017 - kw",IF(J95&lt;&gt;K95,"2016 - kw","N/A")))</f>
        <v>N/A</v>
      </c>
      <c r="C94" s="173"/>
      <c r="D94" s="174" t="str">
        <f>D93 &amp; "kW"</f>
        <v>kW</v>
      </c>
      <c r="E94" s="175" t="s">
        <v>286</v>
      </c>
      <c r="F94" s="163"/>
      <c r="G94" s="163"/>
      <c r="H94" s="163"/>
      <c r="I94" s="163"/>
      <c r="J94" s="163"/>
      <c r="K94" s="163"/>
      <c r="L94" s="163"/>
      <c r="M94" s="163"/>
      <c r="N94" s="163"/>
      <c r="O94" s="163"/>
      <c r="P94" s="164"/>
      <c r="Q94" s="164"/>
      <c r="R94" s="164"/>
      <c r="S94" s="164"/>
      <c r="T94" s="164"/>
      <c r="U94" s="164"/>
      <c r="V94" s="164"/>
      <c r="Z94" s="165"/>
      <c r="AA94" s="165" t="str">
        <f>IF(AND(F95=G95,H95=I95,F95="A"),"2016 - kw","")</f>
        <v/>
      </c>
      <c r="AB94" s="165" t="str">
        <f>IF(OR(B94="2017 - kw",B94="2018 - kw"),"2016 - kw","")</f>
        <v/>
      </c>
      <c r="AC94" s="165"/>
      <c r="AD94" s="165"/>
      <c r="AE94" s="165"/>
    </row>
    <row r="95" spans="1:31" hidden="1" x14ac:dyDescent="0.35">
      <c r="A95" s="164"/>
      <c r="B95" s="164"/>
      <c r="C95" s="176"/>
      <c r="D95" s="177"/>
      <c r="E95" s="178" t="s">
        <v>287</v>
      </c>
      <c r="F95" s="160"/>
      <c r="G95" s="160"/>
      <c r="H95" s="160"/>
      <c r="I95" s="160"/>
      <c r="J95" s="160"/>
      <c r="K95" s="160"/>
      <c r="L95" s="160"/>
      <c r="M95" s="160"/>
      <c r="N95" s="160"/>
      <c r="O95" s="160"/>
      <c r="P95" s="164"/>
      <c r="Q95" s="164"/>
      <c r="R95" s="164"/>
      <c r="S95" s="164"/>
      <c r="T95" s="164"/>
      <c r="U95" s="164"/>
      <c r="V95" s="164"/>
      <c r="Z95" s="165"/>
      <c r="AA95" s="165"/>
      <c r="AB95" s="165"/>
      <c r="AC95" s="165"/>
      <c r="AD95" s="165"/>
      <c r="AE95" s="165"/>
    </row>
    <row r="96" spans="1:31" hidden="1" x14ac:dyDescent="0.35">
      <c r="A96" s="164" t="str">
        <f>IF(AND(F98=G98,H98=I98,J98=K98,F98="A"),"2016 - kwh",IF(AND(F98=G98,H98=I98,J98&lt;&gt;K98,F98="A"),"2017 - kwh",IF(AND(F98=G98,H98&lt;&gt;I98,F98="A"),"2018 - kwh","N/A")))</f>
        <v>N/A</v>
      </c>
      <c r="B96" s="164" t="str">
        <f>IF(F98&lt;&gt;G98,"2018 - kwh",IF(H98&lt;&gt;I98,"2017 - kwh",IF(J98&lt;&gt;K98,"2016 - kwh","N/A")))</f>
        <v>N/A</v>
      </c>
      <c r="C96" s="170" t="s">
        <v>309</v>
      </c>
      <c r="D96" s="171"/>
      <c r="E96" s="172" t="s">
        <v>285</v>
      </c>
      <c r="F96" s="163"/>
      <c r="G96" s="163"/>
      <c r="H96" s="163"/>
      <c r="I96" s="163"/>
      <c r="J96" s="163"/>
      <c r="K96" s="163"/>
      <c r="L96" s="163"/>
      <c r="M96" s="163"/>
      <c r="N96" s="163"/>
      <c r="O96" s="163"/>
      <c r="P96" s="164"/>
      <c r="Q96" s="164"/>
      <c r="R96" s="164"/>
      <c r="S96" s="164"/>
      <c r="T96" s="164"/>
      <c r="U96" s="164"/>
      <c r="V96" s="164"/>
      <c r="Z96" s="165"/>
      <c r="AA96" s="165" t="str">
        <f>IF(AND(F98=G98,H98=I98,F98="A"),"2016 - kwh","")</f>
        <v/>
      </c>
      <c r="AB96" s="165" t="str">
        <f>IF(OR(B96="2017 - kwh",B96="2018 - kwh"),"2016 - kwh","")</f>
        <v/>
      </c>
      <c r="AC96" s="165"/>
      <c r="AD96" s="165"/>
      <c r="AE96" s="165"/>
    </row>
    <row r="97" spans="1:31" hidden="1" x14ac:dyDescent="0.35">
      <c r="A97" s="164" t="str">
        <f>IF(AND(F98=G98,H98=I98,J98=K98,F98="A"),"2016 - kw",IF(AND(F98=G98,H98=I98,J98&lt;&gt;K98,F98="A"),"2017 - kw",IF(AND(F98=G98,H98&lt;&gt;I98,F98="A"),"2018 - kw","N/A")))</f>
        <v>N/A</v>
      </c>
      <c r="B97" s="164" t="str">
        <f>IF(F98&lt;&gt;G98,"2018 - kw",IF(H98&lt;&gt;I98,"2017 - kw",IF(J98&lt;&gt;K98,"2016 - kw","N/A")))</f>
        <v>N/A</v>
      </c>
      <c r="C97" s="173"/>
      <c r="D97" s="174" t="str">
        <f>D96 &amp; "kW"</f>
        <v>kW</v>
      </c>
      <c r="E97" s="175" t="s">
        <v>286</v>
      </c>
      <c r="F97" s="163"/>
      <c r="G97" s="163"/>
      <c r="H97" s="163"/>
      <c r="I97" s="163"/>
      <c r="J97" s="163"/>
      <c r="K97" s="163"/>
      <c r="L97" s="163"/>
      <c r="M97" s="163"/>
      <c r="N97" s="163"/>
      <c r="O97" s="163"/>
      <c r="P97" s="164"/>
      <c r="Q97" s="164"/>
      <c r="R97" s="164"/>
      <c r="S97" s="164"/>
      <c r="T97" s="164"/>
      <c r="U97" s="164"/>
      <c r="V97" s="164"/>
      <c r="Z97" s="165"/>
      <c r="AA97" s="165" t="str">
        <f>IF(AND(F98=G98,H98=I98,F98="A"),"2016 - kw","")</f>
        <v/>
      </c>
      <c r="AB97" s="165" t="str">
        <f>IF(OR(B97="2017 - kw",B97="2018 - kw"),"2016 - kw","")</f>
        <v/>
      </c>
      <c r="AC97" s="165"/>
      <c r="AD97" s="165"/>
      <c r="AE97" s="165"/>
    </row>
    <row r="98" spans="1:31" hidden="1" x14ac:dyDescent="0.35">
      <c r="A98" s="164"/>
      <c r="B98" s="164"/>
      <c r="C98" s="176"/>
      <c r="D98" s="177"/>
      <c r="E98" s="178" t="s">
        <v>287</v>
      </c>
      <c r="F98" s="160"/>
      <c r="G98" s="160"/>
      <c r="H98" s="160"/>
      <c r="I98" s="160"/>
      <c r="J98" s="160"/>
      <c r="K98" s="160"/>
      <c r="L98" s="160"/>
      <c r="M98" s="160"/>
      <c r="N98" s="160"/>
      <c r="O98" s="160"/>
      <c r="P98" s="164"/>
      <c r="Q98" s="164"/>
      <c r="R98" s="164"/>
      <c r="S98" s="164"/>
      <c r="T98" s="164"/>
      <c r="U98" s="164"/>
      <c r="V98" s="164"/>
      <c r="Z98" s="165"/>
      <c r="AA98" s="165"/>
      <c r="AB98" s="165"/>
      <c r="AC98" s="165"/>
      <c r="AD98" s="165"/>
      <c r="AE98" s="165"/>
    </row>
    <row r="99" spans="1:31" hidden="1" x14ac:dyDescent="0.35">
      <c r="A99" s="164" t="str">
        <f>IF(AND(F101=G101,H101=I101,J101=K101,F101="A"),"2016 - kwh",IF(AND(F101=G101,H101=I101,J101&lt;&gt;K101,F101="A"),"2017 - kwh",IF(AND(F101=G101,H101&lt;&gt;I101,F101="A"),"2018 - kwh","N/A")))</f>
        <v>N/A</v>
      </c>
      <c r="B99" s="164" t="str">
        <f>IF(F101&lt;&gt;G101,"2018 - kwh",IF(H101&lt;&gt;I101,"2017 - kwh",IF(J101&lt;&gt;K101,"2016 - kwh","N/A")))</f>
        <v>N/A</v>
      </c>
      <c r="C99" s="170" t="s">
        <v>310</v>
      </c>
      <c r="D99" s="171"/>
      <c r="E99" s="172" t="s">
        <v>285</v>
      </c>
      <c r="F99" s="163"/>
      <c r="G99" s="163"/>
      <c r="H99" s="163"/>
      <c r="I99" s="163"/>
      <c r="J99" s="163"/>
      <c r="K99" s="163"/>
      <c r="L99" s="163"/>
      <c r="M99" s="163"/>
      <c r="N99" s="163"/>
      <c r="O99" s="163"/>
      <c r="P99" s="164"/>
      <c r="Q99" s="164"/>
      <c r="R99" s="164"/>
      <c r="S99" s="164"/>
      <c r="T99" s="164"/>
      <c r="U99" s="164"/>
      <c r="V99" s="164"/>
      <c r="Z99" s="165"/>
      <c r="AA99" s="165" t="str">
        <f>IF(AND(F101=G101,H101=I101,F101="A"),"2016 - kwh","")</f>
        <v/>
      </c>
      <c r="AB99" s="165" t="str">
        <f>IF(OR(B99="2017 - kwh",B99="2018 - kwh"),"2016 - kwh","")</f>
        <v/>
      </c>
      <c r="AC99" s="165"/>
      <c r="AD99" s="165"/>
      <c r="AE99" s="165"/>
    </row>
    <row r="100" spans="1:31" hidden="1" x14ac:dyDescent="0.35">
      <c r="A100" s="164" t="str">
        <f>IF(AND(F101=G101,H101=I101,J101=K101,F101="A"),"2016 - kw",IF(AND(F101=G101,H101=I101,J101&lt;&gt;K101,F101="A"),"2017 - kw",IF(AND(F101=G101,H101&lt;&gt;I101,F101="A"),"2018 - kw","N/A")))</f>
        <v>N/A</v>
      </c>
      <c r="B100" s="164" t="str">
        <f>IF(F101&lt;&gt;G101,"2018 - kw",IF(H101&lt;&gt;I101,"2017 - kw",IF(J101&lt;&gt;K101,"2016 - kw","N/A")))</f>
        <v>N/A</v>
      </c>
      <c r="C100" s="173"/>
      <c r="D100" s="174" t="str">
        <f>D99 &amp; "kW"</f>
        <v>kW</v>
      </c>
      <c r="E100" s="175" t="s">
        <v>286</v>
      </c>
      <c r="F100" s="163"/>
      <c r="G100" s="163"/>
      <c r="H100" s="163"/>
      <c r="I100" s="163"/>
      <c r="J100" s="163"/>
      <c r="K100" s="163"/>
      <c r="L100" s="163"/>
      <c r="M100" s="163"/>
      <c r="N100" s="163"/>
      <c r="O100" s="163"/>
      <c r="P100" s="164"/>
      <c r="Q100" s="164"/>
      <c r="R100" s="164"/>
      <c r="S100" s="164"/>
      <c r="T100" s="164"/>
      <c r="U100" s="164"/>
      <c r="V100" s="164"/>
      <c r="Z100" s="165"/>
      <c r="AA100" s="165" t="str">
        <f>IF(AND(F101=G101,H101=I101,F101="A"),"2016 - kw","")</f>
        <v/>
      </c>
      <c r="AB100" s="165" t="str">
        <f>IF(OR(B100="2017 - kw",B100="2018 - kw"),"2016 - kw","")</f>
        <v/>
      </c>
      <c r="AC100" s="165"/>
      <c r="AD100" s="165"/>
      <c r="AE100" s="165"/>
    </row>
    <row r="101" spans="1:31" hidden="1" x14ac:dyDescent="0.35">
      <c r="A101" s="164"/>
      <c r="B101" s="164"/>
      <c r="C101" s="176"/>
      <c r="D101" s="177"/>
      <c r="E101" s="178" t="s">
        <v>287</v>
      </c>
      <c r="F101" s="160"/>
      <c r="G101" s="160"/>
      <c r="H101" s="160"/>
      <c r="I101" s="160"/>
      <c r="J101" s="160"/>
      <c r="K101" s="160"/>
      <c r="L101" s="160"/>
      <c r="M101" s="160"/>
      <c r="N101" s="160"/>
      <c r="O101" s="160"/>
      <c r="P101" s="164"/>
      <c r="Q101" s="164"/>
      <c r="R101" s="164"/>
      <c r="S101" s="164"/>
      <c r="T101" s="164"/>
      <c r="U101" s="164"/>
      <c r="V101" s="164"/>
      <c r="Z101" s="165"/>
      <c r="AA101" s="165"/>
      <c r="AB101" s="165"/>
      <c r="AC101" s="165"/>
      <c r="AD101" s="165"/>
      <c r="AE101" s="165"/>
    </row>
    <row r="102" spans="1:31" hidden="1" x14ac:dyDescent="0.35">
      <c r="A102" s="164" t="str">
        <f>IF(AND(F104=G104,H104=I104,J104=K104,F104="A"),"2016 - kwh",IF(AND(F104=G104,H104=I104,J104&lt;&gt;K104,F104="A"),"2017 - kwh",IF(AND(F104=G104,H104&lt;&gt;I104,F104="A"),"2018 - kwh","N/A")))</f>
        <v>N/A</v>
      </c>
      <c r="B102" s="164" t="str">
        <f>IF(F104&lt;&gt;G104,"2018 - kwh",IF(H104&lt;&gt;I104,"2017 - kwh",IF(J104&lt;&gt;K104,"2016 - kwh","N/A")))</f>
        <v>N/A</v>
      </c>
      <c r="C102" s="170" t="s">
        <v>311</v>
      </c>
      <c r="D102" s="171"/>
      <c r="E102" s="172" t="s">
        <v>285</v>
      </c>
      <c r="F102" s="163"/>
      <c r="G102" s="163"/>
      <c r="H102" s="163"/>
      <c r="I102" s="163"/>
      <c r="J102" s="163"/>
      <c r="K102" s="163"/>
      <c r="L102" s="163"/>
      <c r="M102" s="163"/>
      <c r="N102" s="163"/>
      <c r="O102" s="163"/>
      <c r="P102" s="164"/>
      <c r="Q102" s="164"/>
      <c r="R102" s="164"/>
      <c r="S102" s="164"/>
      <c r="T102" s="164"/>
      <c r="U102" s="164"/>
      <c r="V102" s="164"/>
      <c r="Z102" s="165"/>
      <c r="AA102" s="165" t="str">
        <f>IF(AND(F104=G104,H104=I104,F104="A"),"2016 - kwh","")</f>
        <v/>
      </c>
      <c r="AB102" s="165" t="str">
        <f>IF(OR(B102="2017 - kwh",B102="2018 - kwh"),"2016 - kwh","")</f>
        <v/>
      </c>
      <c r="AC102" s="165"/>
      <c r="AD102" s="165"/>
      <c r="AE102" s="165"/>
    </row>
    <row r="103" spans="1:31" hidden="1" x14ac:dyDescent="0.35">
      <c r="A103" s="164" t="str">
        <f>IF(AND(F104=G104,H104=I104,J104=K104,F104="A"),"2016 - kw",IF(AND(F104=G104,H104=I104,J104&lt;&gt;K104,F104="A"),"2017 - kw",IF(AND(F104=G104,H104&lt;&gt;I104,F104="A"),"2018 - kw","N/A")))</f>
        <v>N/A</v>
      </c>
      <c r="B103" s="164" t="str">
        <f>IF(F104&lt;&gt;G104,"2018 - kw",IF(H104&lt;&gt;I104,"2017 - kw",IF(J104&lt;&gt;K104,"2016 - kw","N/A")))</f>
        <v>N/A</v>
      </c>
      <c r="C103" s="173"/>
      <c r="D103" s="174" t="str">
        <f>D102 &amp; "kW"</f>
        <v>kW</v>
      </c>
      <c r="E103" s="175" t="s">
        <v>286</v>
      </c>
      <c r="F103" s="163"/>
      <c r="G103" s="163"/>
      <c r="H103" s="163"/>
      <c r="I103" s="163"/>
      <c r="J103" s="163"/>
      <c r="K103" s="163"/>
      <c r="L103" s="163"/>
      <c r="M103" s="163"/>
      <c r="N103" s="163"/>
      <c r="O103" s="163"/>
      <c r="P103" s="164"/>
      <c r="Q103" s="164"/>
      <c r="R103" s="164"/>
      <c r="S103" s="164"/>
      <c r="T103" s="164"/>
      <c r="U103" s="164"/>
      <c r="V103" s="164"/>
      <c r="Z103" s="165"/>
      <c r="AA103" s="165" t="str">
        <f>IF(AND(F104=G104,H104=I104,F104="A"),"2016 - kw","")</f>
        <v/>
      </c>
      <c r="AB103" s="165" t="str">
        <f>IF(OR(B103="2017 - kw",B103="2018 - kw"),"2016 - kw","")</f>
        <v/>
      </c>
      <c r="AC103" s="165"/>
      <c r="AD103" s="165"/>
      <c r="AE103" s="165"/>
    </row>
    <row r="104" spans="1:31" hidden="1" x14ac:dyDescent="0.35">
      <c r="A104" s="164"/>
      <c r="B104" s="164"/>
      <c r="C104" s="176"/>
      <c r="D104" s="177"/>
      <c r="E104" s="178" t="s">
        <v>287</v>
      </c>
      <c r="F104" s="160"/>
      <c r="G104" s="160"/>
      <c r="H104" s="160"/>
      <c r="I104" s="160"/>
      <c r="J104" s="160"/>
      <c r="K104" s="160"/>
      <c r="L104" s="160"/>
      <c r="M104" s="160"/>
      <c r="N104" s="160"/>
      <c r="O104" s="160"/>
      <c r="P104" s="164"/>
      <c r="Q104" s="164"/>
      <c r="R104" s="164"/>
      <c r="S104" s="164"/>
      <c r="T104" s="164"/>
      <c r="U104" s="164"/>
      <c r="V104" s="164"/>
      <c r="Z104" s="165"/>
      <c r="AA104" s="165"/>
      <c r="AB104" s="165"/>
      <c r="AC104" s="165"/>
      <c r="AD104" s="165"/>
      <c r="AE104" s="165"/>
    </row>
    <row r="105" spans="1:31" hidden="1" x14ac:dyDescent="0.35">
      <c r="A105" s="164" t="str">
        <f>IF(AND(F107=G107,H107=I107,J107=K107,F107="A"),"2016 - kwh",IF(AND(F107=G107,H107=I107,J107&lt;&gt;K107,F107="A"),"2017 - kwh",IF(AND(F107=G107,H107&lt;&gt;I107,F107="A"),"2018 - kwh","N/A")))</f>
        <v>N/A</v>
      </c>
      <c r="B105" s="164" t="str">
        <f>IF(F107&lt;&gt;G107,"2018 - kwh",IF(H107&lt;&gt;I107,"2017 - kwh",IF(J107&lt;&gt;K107,"2016 - kwh","N/A")))</f>
        <v>N/A</v>
      </c>
      <c r="C105" s="170" t="s">
        <v>312</v>
      </c>
      <c r="D105" s="171"/>
      <c r="E105" s="172" t="s">
        <v>285</v>
      </c>
      <c r="F105" s="163"/>
      <c r="G105" s="163"/>
      <c r="H105" s="163"/>
      <c r="I105" s="163"/>
      <c r="J105" s="163"/>
      <c r="K105" s="163"/>
      <c r="L105" s="163"/>
      <c r="M105" s="163"/>
      <c r="N105" s="163"/>
      <c r="O105" s="163"/>
      <c r="P105" s="164"/>
      <c r="Q105" s="164"/>
      <c r="R105" s="164"/>
      <c r="S105" s="164"/>
      <c r="T105" s="164"/>
      <c r="U105" s="164"/>
      <c r="V105" s="164"/>
      <c r="Z105" s="165"/>
      <c r="AA105" s="165" t="str">
        <f>IF(AND(F107=G107,H107=I107,F107="A"),"2016 - kwh","")</f>
        <v/>
      </c>
      <c r="AB105" s="165" t="str">
        <f>IF(OR(B105="2017 - kwh",B105="2018 - kwh"),"2016 - kwh","")</f>
        <v/>
      </c>
      <c r="AC105" s="165"/>
      <c r="AD105" s="165"/>
      <c r="AE105" s="165"/>
    </row>
    <row r="106" spans="1:31" hidden="1" x14ac:dyDescent="0.35">
      <c r="A106" s="164" t="str">
        <f>IF(AND(F107=G107,H107=I107,J107=K107,F107="A"),"2016 - kw",IF(AND(F107=G107,H107=I107,J107&lt;&gt;K107,F107="A"),"2017 - kw",IF(AND(F107=G107,H107&lt;&gt;I107,F107="A"),"2018 - kw","N/A")))</f>
        <v>N/A</v>
      </c>
      <c r="B106" s="164" t="str">
        <f>IF(F107&lt;&gt;G107,"2018 - kw",IF(H107&lt;&gt;I107,"2017 - kw",IF(J107&lt;&gt;K107,"2016 - kw","N/A")))</f>
        <v>N/A</v>
      </c>
      <c r="C106" s="173"/>
      <c r="D106" s="174" t="str">
        <f>D105 &amp; "kW"</f>
        <v>kW</v>
      </c>
      <c r="E106" s="175" t="s">
        <v>286</v>
      </c>
      <c r="F106" s="163"/>
      <c r="G106" s="163"/>
      <c r="H106" s="163"/>
      <c r="I106" s="163"/>
      <c r="J106" s="163"/>
      <c r="K106" s="163"/>
      <c r="L106" s="163"/>
      <c r="M106" s="163"/>
      <c r="N106" s="163"/>
      <c r="O106" s="163"/>
      <c r="P106" s="164"/>
      <c r="Q106" s="164"/>
      <c r="R106" s="164"/>
      <c r="S106" s="164"/>
      <c r="T106" s="164"/>
      <c r="U106" s="164"/>
      <c r="V106" s="164"/>
      <c r="Z106" s="165"/>
      <c r="AA106" s="165" t="str">
        <f>IF(AND(F107=G107,H107=I107,F107="A"),"2016 - kw","")</f>
        <v/>
      </c>
      <c r="AB106" s="165" t="str">
        <f>IF(OR(B106="2017 - kw",B106="2018 - kw"),"2016 - kw","")</f>
        <v/>
      </c>
      <c r="AC106" s="165"/>
      <c r="AD106" s="165"/>
      <c r="AE106" s="165"/>
    </row>
    <row r="107" spans="1:31" hidden="1" x14ac:dyDescent="0.35">
      <c r="A107" s="164"/>
      <c r="B107" s="164"/>
      <c r="C107" s="176"/>
      <c r="D107" s="177"/>
      <c r="E107" s="178" t="s">
        <v>287</v>
      </c>
      <c r="F107" s="160"/>
      <c r="G107" s="160"/>
      <c r="H107" s="160"/>
      <c r="I107" s="160"/>
      <c r="J107" s="160"/>
      <c r="K107" s="160"/>
      <c r="L107" s="160"/>
      <c r="M107" s="160"/>
      <c r="N107" s="160"/>
      <c r="O107" s="160"/>
      <c r="P107" s="164"/>
      <c r="Q107" s="164"/>
      <c r="R107" s="164"/>
      <c r="S107" s="164"/>
      <c r="T107" s="164"/>
      <c r="U107" s="164"/>
      <c r="V107" s="164"/>
      <c r="Z107" s="165"/>
      <c r="AA107" s="165"/>
      <c r="AB107" s="165"/>
      <c r="AC107" s="165"/>
      <c r="AD107" s="165"/>
      <c r="AE107" s="165"/>
    </row>
    <row r="108" spans="1:31" hidden="1" x14ac:dyDescent="0.35">
      <c r="A108" s="164" t="str">
        <f>IF(AND(F110=G110,H110=I110,J110=K110,F110="A"),"2016 - kwh",IF(AND(F110=G110,H110=I110,J110&lt;&gt;K110,F110="A"),"2017 - kwh",IF(AND(F110=G110,H110&lt;&gt;I110,F110="A"),"2018 - kwh","N/A")))</f>
        <v>N/A</v>
      </c>
      <c r="B108" s="164" t="str">
        <f>IF(F110&lt;&gt;G110,"2018 - kwh",IF(H110&lt;&gt;I110,"2017 - kwh",IF(J110&lt;&gt;K110,"2016 - kwh","N/A")))</f>
        <v>N/A</v>
      </c>
      <c r="C108" s="170" t="s">
        <v>313</v>
      </c>
      <c r="D108" s="171"/>
      <c r="E108" s="172" t="s">
        <v>285</v>
      </c>
      <c r="F108" s="163"/>
      <c r="G108" s="163"/>
      <c r="H108" s="163"/>
      <c r="I108" s="163"/>
      <c r="J108" s="163"/>
      <c r="K108" s="163"/>
      <c r="L108" s="163"/>
      <c r="M108" s="163"/>
      <c r="N108" s="163"/>
      <c r="O108" s="163"/>
      <c r="P108" s="164"/>
      <c r="Q108" s="164"/>
      <c r="R108" s="164"/>
      <c r="S108" s="164"/>
      <c r="T108" s="164"/>
      <c r="U108" s="164"/>
      <c r="V108" s="164"/>
      <c r="Z108" s="165"/>
      <c r="AA108" s="165" t="str">
        <f>IF(AND(F110=G110,H110=I110,F110="A"),"2016 - kwh","")</f>
        <v/>
      </c>
      <c r="AB108" s="165" t="str">
        <f>IF(OR(B108="2017 - kwh",B108="2018 - kwh"),"2016 - kwh","")</f>
        <v/>
      </c>
      <c r="AC108" s="165"/>
      <c r="AD108" s="165"/>
      <c r="AE108" s="165"/>
    </row>
    <row r="109" spans="1:31" hidden="1" x14ac:dyDescent="0.35">
      <c r="A109" s="164" t="str">
        <f>IF(AND(F110=G110,H110=I110,J110=K110,F110="A"),"2016 - kw",IF(AND(F110=G110,H110=I110,J110&lt;&gt;K110,F110="A"),"2017 - kw",IF(AND(F110=G110,H110&lt;&gt;I110,F110="A"),"2018 - kw","N/A")))</f>
        <v>N/A</v>
      </c>
      <c r="B109" s="164" t="str">
        <f>IF(F110&lt;&gt;G110,"2018 - kw",IF(H110&lt;&gt;I110,"2017 - kw",IF(J110&lt;&gt;K110,"2016 - kw","N/A")))</f>
        <v>N/A</v>
      </c>
      <c r="C109" s="173"/>
      <c r="D109" s="174" t="str">
        <f>D108 &amp; "kW"</f>
        <v>kW</v>
      </c>
      <c r="E109" s="175" t="s">
        <v>286</v>
      </c>
      <c r="F109" s="163"/>
      <c r="G109" s="163"/>
      <c r="H109" s="163"/>
      <c r="I109" s="163"/>
      <c r="J109" s="163"/>
      <c r="K109" s="163"/>
      <c r="L109" s="163"/>
      <c r="M109" s="163"/>
      <c r="N109" s="163"/>
      <c r="O109" s="163"/>
      <c r="P109" s="164"/>
      <c r="Q109" s="164"/>
      <c r="R109" s="164"/>
      <c r="S109" s="164"/>
      <c r="T109" s="164"/>
      <c r="U109" s="164"/>
      <c r="V109" s="164"/>
      <c r="Z109" s="165"/>
      <c r="AA109" s="165" t="str">
        <f>IF(AND(F110=G110,H110=I110,F110="A"),"2016 - kw","")</f>
        <v/>
      </c>
      <c r="AB109" s="165" t="str">
        <f>IF(OR(B109="2017 - kw",B109="2018 - kw"),"2016 - kw","")</f>
        <v/>
      </c>
      <c r="AC109" s="165"/>
      <c r="AD109" s="165"/>
      <c r="AE109" s="165"/>
    </row>
    <row r="110" spans="1:31" hidden="1" x14ac:dyDescent="0.35">
      <c r="A110" s="164"/>
      <c r="B110" s="164"/>
      <c r="C110" s="176"/>
      <c r="D110" s="177"/>
      <c r="E110" s="178" t="s">
        <v>287</v>
      </c>
      <c r="F110" s="160"/>
      <c r="G110" s="160"/>
      <c r="H110" s="160"/>
      <c r="I110" s="160"/>
      <c r="J110" s="160"/>
      <c r="K110" s="160"/>
      <c r="L110" s="160"/>
      <c r="M110" s="160"/>
      <c r="N110" s="160"/>
      <c r="O110" s="160"/>
      <c r="P110" s="164"/>
      <c r="Q110" s="164"/>
      <c r="R110" s="164"/>
      <c r="S110" s="164"/>
      <c r="T110" s="164"/>
      <c r="U110" s="164"/>
      <c r="V110" s="164"/>
      <c r="Z110" s="165"/>
      <c r="AA110" s="165"/>
      <c r="AB110" s="165"/>
      <c r="AC110" s="165"/>
      <c r="AD110" s="165"/>
      <c r="AE110" s="165"/>
    </row>
    <row r="111" spans="1:31" hidden="1" x14ac:dyDescent="0.35">
      <c r="A111" s="164" t="str">
        <f>IF(AND(F113=G113,H113=I113,J113=K113,F113="A"),"2016 - kwh",IF(AND(F113=G113,H113=I113,J113&lt;&gt;K113,F113="A"),"2017 - kwh",IF(AND(F113=G113,H113&lt;&gt;I113,F113="A"),"2018 - kwh","N/A")))</f>
        <v>N/A</v>
      </c>
      <c r="B111" s="164" t="str">
        <f>IF(F113&lt;&gt;G113,"2018 - kwh",IF(H113&lt;&gt;I113,"2017 - kwh",IF(J113&lt;&gt;K113,"2016 - kwh","N/A")))</f>
        <v>N/A</v>
      </c>
      <c r="C111" s="170" t="s">
        <v>314</v>
      </c>
      <c r="D111" s="171"/>
      <c r="E111" s="172" t="s">
        <v>285</v>
      </c>
      <c r="F111" s="163"/>
      <c r="G111" s="163"/>
      <c r="H111" s="163"/>
      <c r="I111" s="163"/>
      <c r="J111" s="163"/>
      <c r="K111" s="163"/>
      <c r="L111" s="163"/>
      <c r="M111" s="163"/>
      <c r="N111" s="163"/>
      <c r="O111" s="163"/>
      <c r="P111" s="164"/>
      <c r="Q111" s="164"/>
      <c r="R111" s="164"/>
      <c r="S111" s="164"/>
      <c r="T111" s="164"/>
      <c r="U111" s="164"/>
      <c r="V111" s="164"/>
      <c r="Z111" s="165"/>
      <c r="AA111" s="165" t="str">
        <f>IF(AND(F113=G113,H113=I113,F113="A"),"2016 - kwh","")</f>
        <v/>
      </c>
      <c r="AB111" s="165" t="str">
        <f>IF(OR(B111="2017 - kwh",B111="2018 - kwh"),"2016 - kwh","")</f>
        <v/>
      </c>
      <c r="AC111" s="165"/>
      <c r="AD111" s="165"/>
      <c r="AE111" s="165"/>
    </row>
    <row r="112" spans="1:31" hidden="1" x14ac:dyDescent="0.35">
      <c r="A112" s="164" t="str">
        <f>IF(AND(F113=G113,H113=I113,J113=K113,F113="A"),"2016 - kw",IF(AND(F113=G113,H113=I113,J113&lt;&gt;K113,F113="A"),"2017 - kw",IF(AND(F113=G113,H113&lt;&gt;I113,F113="A"),"2018 - kw","N/A")))</f>
        <v>N/A</v>
      </c>
      <c r="B112" s="164" t="str">
        <f>IF(F113&lt;&gt;G113,"2018 - kw",IF(H113&lt;&gt;I113,"2017 - kw",IF(J113&lt;&gt;K113,"2016 - kw","N/A")))</f>
        <v>N/A</v>
      </c>
      <c r="C112" s="173"/>
      <c r="D112" s="174" t="str">
        <f>D111 &amp; "kW"</f>
        <v>kW</v>
      </c>
      <c r="E112" s="175" t="s">
        <v>286</v>
      </c>
      <c r="F112" s="163"/>
      <c r="G112" s="163"/>
      <c r="H112" s="163"/>
      <c r="I112" s="163"/>
      <c r="J112" s="163"/>
      <c r="K112" s="163"/>
      <c r="L112" s="163"/>
      <c r="M112" s="163"/>
      <c r="N112" s="163"/>
      <c r="O112" s="163"/>
      <c r="P112" s="164"/>
      <c r="Q112" s="164"/>
      <c r="R112" s="164"/>
      <c r="S112" s="164"/>
      <c r="T112" s="164"/>
      <c r="U112" s="164"/>
      <c r="V112" s="164"/>
      <c r="Z112" s="165"/>
      <c r="AA112" s="165" t="str">
        <f>IF(AND(F113=G113,H113=I113,F113="A"),"2016 - kw","")</f>
        <v/>
      </c>
      <c r="AB112" s="165" t="str">
        <f>IF(OR(B112="2017 - kw",B112="2018 - kw"),"2016 - kw","")</f>
        <v/>
      </c>
      <c r="AC112" s="165"/>
      <c r="AD112" s="165"/>
      <c r="AE112" s="165"/>
    </row>
    <row r="113" spans="1:31" hidden="1" x14ac:dyDescent="0.35">
      <c r="A113" s="164"/>
      <c r="B113" s="164"/>
      <c r="C113" s="176"/>
      <c r="D113" s="177"/>
      <c r="E113" s="178" t="s">
        <v>287</v>
      </c>
      <c r="F113" s="160"/>
      <c r="G113" s="160"/>
      <c r="H113" s="160"/>
      <c r="I113" s="160"/>
      <c r="J113" s="160"/>
      <c r="K113" s="160"/>
      <c r="L113" s="160"/>
      <c r="M113" s="160"/>
      <c r="N113" s="160"/>
      <c r="O113" s="160"/>
      <c r="P113" s="164"/>
      <c r="Q113" s="164"/>
      <c r="R113" s="164"/>
      <c r="S113" s="164"/>
      <c r="T113" s="164"/>
      <c r="U113" s="164"/>
      <c r="V113" s="164"/>
      <c r="Z113" s="165"/>
      <c r="AA113" s="165"/>
      <c r="AB113" s="165"/>
      <c r="AC113" s="165"/>
      <c r="AD113" s="165"/>
      <c r="AE113" s="165"/>
    </row>
    <row r="114" spans="1:31" hidden="1" x14ac:dyDescent="0.35">
      <c r="A114" s="164" t="str">
        <f>IF(AND(F116=G116,H116=I116,J116=K116,F116="A"),"2016 - kwh",IF(AND(F116=G116,H116=I116,J116&lt;&gt;K116,F116="A"),"2017 - kwh",IF(AND(F116=G116,H116&lt;&gt;I116,F116="A"),"2018 - kwh","N/A")))</f>
        <v>N/A</v>
      </c>
      <c r="B114" s="164" t="str">
        <f>IF(F116&lt;&gt;G116,"2018 - kwh",IF(H116&lt;&gt;I116,"2017 - kwh",IF(J116&lt;&gt;K116,"2016 - kwh","N/A")))</f>
        <v>N/A</v>
      </c>
      <c r="C114" s="170" t="s">
        <v>315</v>
      </c>
      <c r="D114" s="171"/>
      <c r="E114" s="172" t="s">
        <v>285</v>
      </c>
      <c r="F114" s="163"/>
      <c r="G114" s="163"/>
      <c r="H114" s="163"/>
      <c r="I114" s="163"/>
      <c r="J114" s="163"/>
      <c r="K114" s="163"/>
      <c r="L114" s="163"/>
      <c r="M114" s="163"/>
      <c r="N114" s="163"/>
      <c r="O114" s="163"/>
      <c r="P114" s="164"/>
      <c r="Q114" s="164"/>
      <c r="R114" s="164"/>
      <c r="S114" s="164"/>
      <c r="T114" s="164"/>
      <c r="U114" s="164"/>
      <c r="V114" s="164"/>
      <c r="Z114" s="165"/>
      <c r="AA114" s="165" t="str">
        <f>IF(AND(F116=G116,H116=I116,F116="A"),"2016 - kwh","")</f>
        <v/>
      </c>
      <c r="AB114" s="165" t="str">
        <f>IF(OR(B114="2017 - kwh",B114="2018 - kwh"),"2016 - kwh","")</f>
        <v/>
      </c>
      <c r="AC114" s="165"/>
      <c r="AD114" s="165"/>
      <c r="AE114" s="165"/>
    </row>
    <row r="115" spans="1:31" hidden="1" x14ac:dyDescent="0.35">
      <c r="A115" s="164" t="str">
        <f>IF(AND(F116=G116,H116=I116,J116=K116,F116="A"),"2016 - kw",IF(AND(F116=G116,H116=I116,J116&lt;&gt;K116,F116="A"),"2017 - kw",IF(AND(F116=G116,H116&lt;&gt;I116,F116="A"),"2018 - kw","N/A")))</f>
        <v>N/A</v>
      </c>
      <c r="B115" s="164" t="str">
        <f>IF(F116&lt;&gt;G116,"2018 - kw",IF(H116&lt;&gt;I116,"2017 - kw",IF(J116&lt;&gt;K116,"2016 - kw","N/A")))</f>
        <v>N/A</v>
      </c>
      <c r="C115" s="173"/>
      <c r="D115" s="174" t="str">
        <f>D114 &amp; "kW"</f>
        <v>kW</v>
      </c>
      <c r="E115" s="175" t="s">
        <v>286</v>
      </c>
      <c r="F115" s="163"/>
      <c r="G115" s="163"/>
      <c r="H115" s="163"/>
      <c r="I115" s="163"/>
      <c r="J115" s="163"/>
      <c r="K115" s="163"/>
      <c r="L115" s="163"/>
      <c r="M115" s="163"/>
      <c r="N115" s="163"/>
      <c r="O115" s="163"/>
      <c r="P115" s="164"/>
      <c r="Q115" s="164"/>
      <c r="R115" s="164"/>
      <c r="S115" s="164"/>
      <c r="T115" s="164"/>
      <c r="U115" s="164"/>
      <c r="V115" s="164"/>
      <c r="Z115" s="165"/>
      <c r="AA115" s="165" t="str">
        <f>IF(AND(F116=G116,H116=I116,F116="A"),"2016 - kw","")</f>
        <v/>
      </c>
      <c r="AB115" s="165" t="str">
        <f>IF(OR(B115="2017 - kw",B115="2018 - kw"),"2016 - kw","")</f>
        <v/>
      </c>
      <c r="AC115" s="165"/>
      <c r="AD115" s="165"/>
      <c r="AE115" s="165"/>
    </row>
    <row r="116" spans="1:31" hidden="1" x14ac:dyDescent="0.35">
      <c r="A116" s="164"/>
      <c r="B116" s="164"/>
      <c r="C116" s="176"/>
      <c r="D116" s="177"/>
      <c r="E116" s="178" t="s">
        <v>287</v>
      </c>
      <c r="F116" s="160"/>
      <c r="G116" s="160"/>
      <c r="H116" s="160"/>
      <c r="I116" s="160"/>
      <c r="J116" s="160"/>
      <c r="K116" s="160"/>
      <c r="L116" s="160"/>
      <c r="M116" s="160"/>
      <c r="N116" s="160"/>
      <c r="O116" s="160"/>
      <c r="P116" s="164"/>
      <c r="Q116" s="164"/>
      <c r="R116" s="164"/>
      <c r="S116" s="164"/>
      <c r="T116" s="164"/>
      <c r="U116" s="164"/>
      <c r="V116" s="164"/>
      <c r="Z116" s="165"/>
      <c r="AA116" s="165"/>
      <c r="AB116" s="165"/>
      <c r="AC116" s="165"/>
      <c r="AD116" s="165"/>
      <c r="AE116" s="165"/>
    </row>
    <row r="117" spans="1:31" hidden="1" x14ac:dyDescent="0.35">
      <c r="A117" s="164" t="str">
        <f>IF(AND(F119=G119,H119=I119,J119=K119,F119="A"),"2016 - kwh",IF(AND(F119=G119,H119=I119,J119&lt;&gt;K119,F119="A"),"2017 - kwh",IF(AND(F119=G119,H119&lt;&gt;I119,F119="A"),"2018 - kwh","N/A")))</f>
        <v>N/A</v>
      </c>
      <c r="B117" s="164" t="str">
        <f>IF(F119&lt;&gt;G119,"2018 - kwh",IF(H119&lt;&gt;I119,"2017 - kwh",IF(J119&lt;&gt;K119,"2016 - kwh","N/A")))</f>
        <v>N/A</v>
      </c>
      <c r="C117" s="170" t="s">
        <v>316</v>
      </c>
      <c r="D117" s="171"/>
      <c r="E117" s="172" t="s">
        <v>285</v>
      </c>
      <c r="F117" s="163"/>
      <c r="G117" s="163"/>
      <c r="H117" s="163"/>
      <c r="I117" s="163"/>
      <c r="J117" s="163"/>
      <c r="K117" s="163"/>
      <c r="L117" s="163"/>
      <c r="M117" s="163"/>
      <c r="N117" s="163"/>
      <c r="O117" s="163"/>
      <c r="P117" s="164"/>
      <c r="Q117" s="164"/>
      <c r="R117" s="164"/>
      <c r="S117" s="164"/>
      <c r="T117" s="164"/>
      <c r="U117" s="164"/>
      <c r="V117" s="164"/>
      <c r="Z117" s="165"/>
      <c r="AA117" s="165" t="str">
        <f>IF(AND(F119=G119,H119=I119,F119="A"),"2016 - kwh","")</f>
        <v/>
      </c>
      <c r="AB117" s="165" t="str">
        <f>IF(OR(B117="2017 - kwh",B117="2018 - kwh"),"2016 - kwh","")</f>
        <v/>
      </c>
      <c r="AC117" s="165"/>
      <c r="AD117" s="165"/>
      <c r="AE117" s="165"/>
    </row>
    <row r="118" spans="1:31" hidden="1" x14ac:dyDescent="0.35">
      <c r="A118" s="164" t="str">
        <f>IF(AND(F119=G119,H119=I119,J119=K119,F119="A"),"2016 - kw",IF(AND(F119=G119,H119=I119,J119&lt;&gt;K119,F119="A"),"2017 - kw",IF(AND(F119=G119,H119&lt;&gt;I119,F119="A"),"2018 - kw","N/A")))</f>
        <v>N/A</v>
      </c>
      <c r="B118" s="164" t="str">
        <f>IF(F119&lt;&gt;G119,"2018 - kw",IF(H119&lt;&gt;I119,"2017 - kw",IF(J119&lt;&gt;K119,"2016 - kw","N/A")))</f>
        <v>N/A</v>
      </c>
      <c r="C118" s="173"/>
      <c r="D118" s="174" t="str">
        <f>D117 &amp; "kW"</f>
        <v>kW</v>
      </c>
      <c r="E118" s="175" t="s">
        <v>286</v>
      </c>
      <c r="F118" s="163"/>
      <c r="G118" s="163"/>
      <c r="H118" s="163"/>
      <c r="I118" s="163"/>
      <c r="J118" s="163"/>
      <c r="K118" s="163"/>
      <c r="L118" s="163"/>
      <c r="M118" s="163"/>
      <c r="N118" s="163"/>
      <c r="O118" s="163"/>
      <c r="P118" s="164"/>
      <c r="Q118" s="164"/>
      <c r="R118" s="164"/>
      <c r="S118" s="164"/>
      <c r="T118" s="164"/>
      <c r="U118" s="164"/>
      <c r="V118" s="164"/>
      <c r="Z118" s="165"/>
      <c r="AA118" s="165" t="str">
        <f>IF(AND(F119=G119,H119=I119,F119="A"),"2016 - kw","")</f>
        <v/>
      </c>
      <c r="AB118" s="165" t="str">
        <f>IF(OR(B118="2017 - kw",B118="2018 - kw"),"2016 - kw","")</f>
        <v/>
      </c>
      <c r="AC118" s="165"/>
      <c r="AD118" s="165"/>
      <c r="AE118" s="165"/>
    </row>
    <row r="119" spans="1:31" hidden="1" x14ac:dyDescent="0.35">
      <c r="A119" s="164"/>
      <c r="B119" s="164"/>
      <c r="C119" s="176"/>
      <c r="D119" s="177"/>
      <c r="E119" s="178" t="s">
        <v>287</v>
      </c>
      <c r="F119" s="160"/>
      <c r="G119" s="160"/>
      <c r="H119" s="160"/>
      <c r="I119" s="160"/>
      <c r="J119" s="160"/>
      <c r="K119" s="160"/>
      <c r="L119" s="160"/>
      <c r="M119" s="160"/>
      <c r="N119" s="160"/>
      <c r="O119" s="160"/>
      <c r="P119" s="164"/>
      <c r="Q119" s="164"/>
      <c r="R119" s="164"/>
      <c r="S119" s="164"/>
      <c r="T119" s="164"/>
      <c r="U119" s="164"/>
      <c r="V119" s="164"/>
      <c r="Z119" s="165"/>
      <c r="AA119" s="165"/>
      <c r="AB119" s="165"/>
      <c r="AC119" s="165"/>
      <c r="AD119" s="165"/>
      <c r="AE119" s="165"/>
    </row>
    <row r="120" spans="1:31" hidden="1" x14ac:dyDescent="0.35">
      <c r="A120" s="164" t="str">
        <f>IF(AND(F122=G122,H122=I122,J122=K122,F122="A"),"2016 - kwh",IF(AND(F122=G122,H122=I122,J122&lt;&gt;K122,F122="A"),"2017 - kwh",IF(AND(F122=G122,H122&lt;&gt;I122,F122="A"),"2018 - kwh","N/A")))</f>
        <v>N/A</v>
      </c>
      <c r="B120" s="164" t="str">
        <f>IF(F122&lt;&gt;G122,"2018 - kwh",IF(H122&lt;&gt;I122,"2017 - kwh",IF(J122&lt;&gt;K122,"2016 - kwh","N/A")))</f>
        <v>N/A</v>
      </c>
      <c r="C120" s="170" t="s">
        <v>317</v>
      </c>
      <c r="D120" s="171"/>
      <c r="E120" s="172" t="s">
        <v>285</v>
      </c>
      <c r="F120" s="163"/>
      <c r="G120" s="163"/>
      <c r="H120" s="163"/>
      <c r="I120" s="163"/>
      <c r="J120" s="163"/>
      <c r="K120" s="163"/>
      <c r="L120" s="163"/>
      <c r="M120" s="163"/>
      <c r="N120" s="163"/>
      <c r="O120" s="163"/>
      <c r="P120" s="164"/>
      <c r="Q120" s="164"/>
      <c r="R120" s="164"/>
      <c r="S120" s="164"/>
      <c r="T120" s="164"/>
      <c r="U120" s="164"/>
      <c r="V120" s="164"/>
      <c r="Z120" s="165"/>
      <c r="AA120" s="165" t="str">
        <f>IF(AND(F122=G122,H122=I122,F122="A"),"2016 - kwh","")</f>
        <v/>
      </c>
      <c r="AB120" s="165" t="str">
        <f>IF(OR(B120="2017 - kwh",B120="2018 - kwh"),"2016 - kwh","")</f>
        <v/>
      </c>
      <c r="AC120" s="165"/>
      <c r="AD120" s="165"/>
      <c r="AE120" s="165"/>
    </row>
    <row r="121" spans="1:31" hidden="1" x14ac:dyDescent="0.35">
      <c r="A121" s="164" t="str">
        <f>IF(AND(F122=G122,H122=I122,J122=K122,F122="A"),"2016 - kw",IF(AND(F122=G122,H122=I122,J122&lt;&gt;K122,F122="A"),"2017 - kw",IF(AND(F122=G122,H122&lt;&gt;I122,F122="A"),"2018 - kw","N/A")))</f>
        <v>N/A</v>
      </c>
      <c r="B121" s="164" t="str">
        <f>IF(F122&lt;&gt;G122,"2018 - kw",IF(H122&lt;&gt;I122,"2017 - kw",IF(J122&lt;&gt;K122,"2016 - kw","N/A")))</f>
        <v>N/A</v>
      </c>
      <c r="C121" s="173"/>
      <c r="D121" s="174" t="str">
        <f>D120 &amp; "kW"</f>
        <v>kW</v>
      </c>
      <c r="E121" s="175" t="s">
        <v>286</v>
      </c>
      <c r="F121" s="163"/>
      <c r="G121" s="163"/>
      <c r="H121" s="163"/>
      <c r="I121" s="163"/>
      <c r="J121" s="163"/>
      <c r="K121" s="163"/>
      <c r="L121" s="163"/>
      <c r="M121" s="163"/>
      <c r="N121" s="163"/>
      <c r="O121" s="163"/>
      <c r="P121" s="164"/>
      <c r="Q121" s="164"/>
      <c r="R121" s="164"/>
      <c r="S121" s="164"/>
      <c r="T121" s="164"/>
      <c r="U121" s="164"/>
      <c r="V121" s="164"/>
      <c r="Z121" s="165"/>
      <c r="AA121" s="165" t="str">
        <f>IF(AND(F122=G122,H122=I122,F122="A"),"2016 - kw","")</f>
        <v/>
      </c>
      <c r="AB121" s="165" t="str">
        <f>IF(OR(B121="2017 - kw",B121="2018 - kw"),"2016 - kw","")</f>
        <v/>
      </c>
      <c r="AC121" s="165"/>
      <c r="AD121" s="165"/>
      <c r="AE121" s="165"/>
    </row>
    <row r="122" spans="1:31" hidden="1" x14ac:dyDescent="0.35">
      <c r="A122" s="164"/>
      <c r="B122" s="164"/>
      <c r="C122" s="176"/>
      <c r="D122" s="177"/>
      <c r="E122" s="178" t="s">
        <v>287</v>
      </c>
      <c r="F122" s="160"/>
      <c r="G122" s="160"/>
      <c r="H122" s="160"/>
      <c r="I122" s="160"/>
      <c r="J122" s="160"/>
      <c r="K122" s="160"/>
      <c r="L122" s="160"/>
      <c r="M122" s="160"/>
      <c r="N122" s="160"/>
      <c r="O122" s="160"/>
      <c r="P122" s="164"/>
      <c r="Q122" s="164"/>
      <c r="R122" s="164"/>
      <c r="S122" s="164"/>
      <c r="T122" s="164"/>
      <c r="U122" s="164"/>
      <c r="V122" s="164"/>
      <c r="Z122" s="165"/>
      <c r="AA122" s="165"/>
      <c r="AB122" s="165"/>
      <c r="AC122" s="165"/>
      <c r="AD122" s="165"/>
      <c r="AE122" s="165"/>
    </row>
    <row r="123" spans="1:31" hidden="1" x14ac:dyDescent="0.35">
      <c r="A123" s="164" t="str">
        <f>IF(AND(F125=G125,H125=I125,J125=K125,F125="A"),"2016 - kwh",IF(AND(F125=G125,H125=I125,J125&lt;&gt;K125,F125="A"),"2017 - kwh",IF(AND(F125=G125,H125&lt;&gt;I125,F125="A"),"2018 - kwh","N/A")))</f>
        <v>N/A</v>
      </c>
      <c r="B123" s="164" t="str">
        <f>IF(F125&lt;&gt;G125,"2018 - kwh",IF(H125&lt;&gt;I125,"2017 - kwh",IF(J125&lt;&gt;K125,"2016 - kwh","N/A")))</f>
        <v>N/A</v>
      </c>
      <c r="C123" s="170" t="s">
        <v>318</v>
      </c>
      <c r="D123" s="171"/>
      <c r="E123" s="172" t="s">
        <v>285</v>
      </c>
      <c r="F123" s="163"/>
      <c r="G123" s="163"/>
      <c r="H123" s="163"/>
      <c r="I123" s="163"/>
      <c r="J123" s="163"/>
      <c r="K123" s="163"/>
      <c r="L123" s="163"/>
      <c r="M123" s="163"/>
      <c r="N123" s="163"/>
      <c r="O123" s="163"/>
      <c r="P123" s="164"/>
      <c r="Q123" s="164"/>
      <c r="R123" s="164"/>
      <c r="S123" s="164"/>
      <c r="T123" s="164"/>
      <c r="U123" s="164"/>
      <c r="V123" s="164"/>
      <c r="Z123" s="165"/>
      <c r="AA123" s="165" t="str">
        <f>IF(AND(F125=G125,H125=I125,F125="A"),"2016 - kwh","")</f>
        <v/>
      </c>
      <c r="AB123" s="165" t="str">
        <f>IF(OR(B123="2017 - kwh",B123="2018 - kwh"),"2016 - kwh","")</f>
        <v/>
      </c>
      <c r="AC123" s="165"/>
      <c r="AD123" s="165"/>
      <c r="AE123" s="165"/>
    </row>
    <row r="124" spans="1:31" hidden="1" x14ac:dyDescent="0.35">
      <c r="A124" s="164" t="str">
        <f>IF(AND(F125=G125,H125=I125,J125=K125,F125="A"),"2016 - kw",IF(AND(F125=G125,H125=I125,J125&lt;&gt;K125,F125="A"),"2017 - kw",IF(AND(F125=G125,H125&lt;&gt;I125,F125="A"),"2018 - kw","N/A")))</f>
        <v>N/A</v>
      </c>
      <c r="B124" s="164" t="str">
        <f>IF(F125&lt;&gt;G125,"2018 - kw",IF(H125&lt;&gt;I125,"2017 - kw",IF(J125&lt;&gt;K125,"2016 - kw","N/A")))</f>
        <v>N/A</v>
      </c>
      <c r="C124" s="173"/>
      <c r="D124" s="174" t="str">
        <f>D123 &amp; "kW"</f>
        <v>kW</v>
      </c>
      <c r="E124" s="175" t="s">
        <v>286</v>
      </c>
      <c r="F124" s="163"/>
      <c r="G124" s="163"/>
      <c r="H124" s="163"/>
      <c r="I124" s="163"/>
      <c r="J124" s="163"/>
      <c r="K124" s="163"/>
      <c r="L124" s="163"/>
      <c r="M124" s="163"/>
      <c r="N124" s="163"/>
      <c r="O124" s="163"/>
      <c r="P124" s="164"/>
      <c r="Q124" s="164"/>
      <c r="R124" s="164"/>
      <c r="S124" s="164"/>
      <c r="T124" s="164"/>
      <c r="U124" s="164"/>
      <c r="V124" s="164"/>
      <c r="Z124" s="165"/>
      <c r="AA124" s="165" t="str">
        <f>IF(AND(F125=G125,H125=I125,F125="A"),"2016 - kw","")</f>
        <v/>
      </c>
      <c r="AB124" s="165" t="str">
        <f>IF(OR(B124="2017 - kw",B124="2018 - kw"),"2016 - kw","")</f>
        <v/>
      </c>
      <c r="AC124" s="165"/>
      <c r="AD124" s="165"/>
      <c r="AE124" s="165"/>
    </row>
    <row r="125" spans="1:31" hidden="1" x14ac:dyDescent="0.35">
      <c r="A125" s="164"/>
      <c r="B125" s="164"/>
      <c r="C125" s="176"/>
      <c r="D125" s="177"/>
      <c r="E125" s="178" t="s">
        <v>287</v>
      </c>
      <c r="F125" s="160"/>
      <c r="G125" s="160"/>
      <c r="H125" s="160"/>
      <c r="I125" s="160"/>
      <c r="J125" s="160"/>
      <c r="K125" s="160"/>
      <c r="L125" s="160"/>
      <c r="M125" s="160"/>
      <c r="N125" s="160"/>
      <c r="O125" s="160"/>
      <c r="P125" s="164"/>
      <c r="Q125" s="164"/>
      <c r="R125" s="164"/>
      <c r="S125" s="164"/>
      <c r="T125" s="164"/>
      <c r="U125" s="164"/>
      <c r="V125" s="164"/>
      <c r="Z125" s="165"/>
      <c r="AA125" s="165"/>
      <c r="AB125" s="165"/>
      <c r="AC125" s="165"/>
      <c r="AD125" s="165"/>
      <c r="AE125" s="165"/>
    </row>
    <row r="126" spans="1:31" hidden="1" x14ac:dyDescent="0.35">
      <c r="A126" s="164" t="str">
        <f>IF(AND(F128=G128,H128=I128,J128=K128,F128="A"),"2016 - kwh",IF(AND(F128=G128,H128=I128,J128&lt;&gt;K128,F128="A"),"2017 - kwh",IF(AND(F128=G128,H128&lt;&gt;I128,F128="A"),"2018 - kwh","N/A")))</f>
        <v>N/A</v>
      </c>
      <c r="B126" s="164" t="str">
        <f>IF(F128&lt;&gt;G128,"2018 - kwh",IF(H128&lt;&gt;I128,"2017 - kwh",IF(J128&lt;&gt;K128,"2016 - kwh","N/A")))</f>
        <v>N/A</v>
      </c>
      <c r="C126" s="170" t="s">
        <v>319</v>
      </c>
      <c r="D126" s="171"/>
      <c r="E126" s="172" t="s">
        <v>285</v>
      </c>
      <c r="F126" s="163"/>
      <c r="G126" s="163"/>
      <c r="H126" s="163"/>
      <c r="I126" s="163"/>
      <c r="J126" s="163"/>
      <c r="K126" s="163"/>
      <c r="L126" s="163"/>
      <c r="M126" s="163"/>
      <c r="N126" s="163"/>
      <c r="O126" s="163"/>
      <c r="P126" s="164"/>
      <c r="Q126" s="164"/>
      <c r="R126" s="164"/>
      <c r="S126" s="164"/>
      <c r="T126" s="164"/>
      <c r="U126" s="164"/>
      <c r="V126" s="164"/>
      <c r="Z126" s="165"/>
      <c r="AA126" s="165" t="str">
        <f>IF(AND(F128=G128,H128=I128,F128="A"),"2016 - kwh","")</f>
        <v/>
      </c>
      <c r="AB126" s="165" t="str">
        <f>IF(OR(B126="2017 - kwh",B126="2018 - kwh"),"2016 - kwh","")</f>
        <v/>
      </c>
      <c r="AC126" s="165"/>
      <c r="AD126" s="165"/>
      <c r="AE126" s="165"/>
    </row>
    <row r="127" spans="1:31" hidden="1" x14ac:dyDescent="0.35">
      <c r="A127" s="164" t="str">
        <f>IF(AND(F128=G128,H128=I128,J128=K128,F128="A"),"2016 - kw",IF(AND(F128=G128,H128=I128,J128&lt;&gt;K128,F128="A"),"2017 - kw",IF(AND(F128=G128,H128&lt;&gt;I128,F128="A"),"2018 - kw","N/A")))</f>
        <v>N/A</v>
      </c>
      <c r="B127" s="164" t="str">
        <f>IF(F128&lt;&gt;G128,"2018 - kw",IF(H128&lt;&gt;I128,"2017 - kw",IF(J128&lt;&gt;K128,"2016 - kw","N/A")))</f>
        <v>N/A</v>
      </c>
      <c r="C127" s="173"/>
      <c r="D127" s="174" t="str">
        <f>D126 &amp; "kW"</f>
        <v>kW</v>
      </c>
      <c r="E127" s="175" t="s">
        <v>286</v>
      </c>
      <c r="F127" s="163"/>
      <c r="G127" s="163"/>
      <c r="H127" s="163"/>
      <c r="I127" s="163"/>
      <c r="J127" s="163"/>
      <c r="K127" s="163"/>
      <c r="L127" s="163"/>
      <c r="M127" s="163"/>
      <c r="N127" s="163"/>
      <c r="O127" s="163"/>
      <c r="P127" s="164"/>
      <c r="Q127" s="164"/>
      <c r="R127" s="164"/>
      <c r="S127" s="164"/>
      <c r="T127" s="164"/>
      <c r="U127" s="164"/>
      <c r="V127" s="164"/>
      <c r="Z127" s="165"/>
      <c r="AA127" s="165" t="str">
        <f>IF(AND(F128=G128,H128=I128,F128="A"),"2016 - kw","")</f>
        <v/>
      </c>
      <c r="AB127" s="165" t="str">
        <f>IF(OR(B127="2017 - kw",B127="2018 - kw"),"2016 - kw","")</f>
        <v/>
      </c>
      <c r="AC127" s="165"/>
      <c r="AD127" s="165"/>
      <c r="AE127" s="165"/>
    </row>
    <row r="128" spans="1:31" hidden="1" x14ac:dyDescent="0.35">
      <c r="A128" s="164"/>
      <c r="B128" s="164"/>
      <c r="C128" s="176"/>
      <c r="D128" s="177"/>
      <c r="E128" s="178" t="s">
        <v>287</v>
      </c>
      <c r="F128" s="160"/>
      <c r="G128" s="160"/>
      <c r="H128" s="160"/>
      <c r="I128" s="160"/>
      <c r="J128" s="160"/>
      <c r="K128" s="160"/>
      <c r="L128" s="160"/>
      <c r="M128" s="160"/>
      <c r="N128" s="160"/>
      <c r="O128" s="160"/>
      <c r="P128" s="164"/>
      <c r="Q128" s="164"/>
      <c r="R128" s="164"/>
      <c r="S128" s="164"/>
      <c r="T128" s="164"/>
      <c r="U128" s="164"/>
      <c r="V128" s="164"/>
      <c r="Z128" s="165"/>
      <c r="AA128" s="165"/>
      <c r="AB128" s="165"/>
      <c r="AC128" s="165"/>
      <c r="AD128" s="165"/>
      <c r="AE128" s="165"/>
    </row>
    <row r="129" spans="1:31" hidden="1" x14ac:dyDescent="0.35">
      <c r="A129" s="164" t="str">
        <f>IF(AND(F131=G131,H131=I131,J131=K131,F131="A"),"2016 - kwh",IF(AND(F131=G131,H131=I131,J131&lt;&gt;K131,F131="A"),"2017 - kwh",IF(AND(F131=G131,H131&lt;&gt;I131,F131="A"),"2018 - kwh","N/A")))</f>
        <v>N/A</v>
      </c>
      <c r="B129" s="164" t="str">
        <f>IF(F131&lt;&gt;G131,"2018 - kwh",IF(H131&lt;&gt;I131,"2017 - kwh",IF(J131&lt;&gt;K131,"2016 - kwh","N/A")))</f>
        <v>N/A</v>
      </c>
      <c r="C129" s="170" t="s">
        <v>320</v>
      </c>
      <c r="D129" s="171"/>
      <c r="E129" s="172" t="s">
        <v>285</v>
      </c>
      <c r="F129" s="163"/>
      <c r="G129" s="163"/>
      <c r="H129" s="163"/>
      <c r="I129" s="163"/>
      <c r="J129" s="163"/>
      <c r="K129" s="163"/>
      <c r="L129" s="163"/>
      <c r="M129" s="163"/>
      <c r="N129" s="163"/>
      <c r="O129" s="163"/>
      <c r="P129" s="164"/>
      <c r="Q129" s="164"/>
      <c r="R129" s="164"/>
      <c r="S129" s="164"/>
      <c r="T129" s="164"/>
      <c r="U129" s="164"/>
      <c r="V129" s="164"/>
      <c r="Z129" s="165"/>
      <c r="AA129" s="165" t="str">
        <f>IF(AND(F131=G131,H131=I131,F131="A"),"2016 - kwh","")</f>
        <v/>
      </c>
      <c r="AB129" s="165" t="str">
        <f>IF(OR(B129="2017 - kwh",B129="2018 - kwh"),"2016 - kwh","")</f>
        <v/>
      </c>
      <c r="AC129" s="165"/>
      <c r="AD129" s="165"/>
      <c r="AE129" s="165"/>
    </row>
    <row r="130" spans="1:31" hidden="1" x14ac:dyDescent="0.35">
      <c r="A130" s="164" t="str">
        <f>IF(AND(F131=G131,H131=I131,J131=K131,F131="A"),"2016 - kw",IF(AND(F131=G131,H131=I131,J131&lt;&gt;K131,F131="A"),"2017 - kw",IF(AND(F131=G131,H131&lt;&gt;I131,F131="A"),"2018 - kw","N/A")))</f>
        <v>N/A</v>
      </c>
      <c r="B130" s="164" t="str">
        <f>IF(F131&lt;&gt;G131,"2018 - kw",IF(H131&lt;&gt;I131,"2017 - kw",IF(J131&lt;&gt;K131,"2016 - kw","N/A")))</f>
        <v>N/A</v>
      </c>
      <c r="C130" s="173"/>
      <c r="D130" s="174" t="str">
        <f>D129 &amp; "kW"</f>
        <v>kW</v>
      </c>
      <c r="E130" s="175" t="s">
        <v>286</v>
      </c>
      <c r="F130" s="163"/>
      <c r="G130" s="163"/>
      <c r="H130" s="163"/>
      <c r="I130" s="163"/>
      <c r="J130" s="163"/>
      <c r="K130" s="163"/>
      <c r="L130" s="163"/>
      <c r="M130" s="163"/>
      <c r="N130" s="163"/>
      <c r="O130" s="163"/>
      <c r="P130" s="164"/>
      <c r="Q130" s="164"/>
      <c r="R130" s="164"/>
      <c r="S130" s="164"/>
      <c r="T130" s="164"/>
      <c r="U130" s="164"/>
      <c r="V130" s="164"/>
      <c r="Z130" s="165"/>
      <c r="AA130" s="165" t="str">
        <f>IF(AND(F131=G131,H131=I131,F131="A"),"2016 - kw","")</f>
        <v/>
      </c>
      <c r="AB130" s="165" t="str">
        <f>IF(OR(B130="2017 - kw",B130="2018 - kw"),"2016 - kw","")</f>
        <v/>
      </c>
      <c r="AC130" s="165"/>
      <c r="AD130" s="165"/>
      <c r="AE130" s="165"/>
    </row>
    <row r="131" spans="1:31" hidden="1" x14ac:dyDescent="0.35">
      <c r="A131" s="164"/>
      <c r="B131" s="164"/>
      <c r="C131" s="176"/>
      <c r="D131" s="177"/>
      <c r="E131" s="178" t="s">
        <v>287</v>
      </c>
      <c r="F131" s="160"/>
      <c r="G131" s="160"/>
      <c r="H131" s="160"/>
      <c r="I131" s="160"/>
      <c r="J131" s="160"/>
      <c r="K131" s="160"/>
      <c r="L131" s="160"/>
      <c r="M131" s="160"/>
      <c r="N131" s="160"/>
      <c r="O131" s="160"/>
      <c r="P131" s="164"/>
      <c r="Q131" s="164"/>
      <c r="R131" s="164"/>
      <c r="S131" s="164"/>
      <c r="T131" s="164"/>
      <c r="U131" s="164"/>
      <c r="V131" s="164"/>
      <c r="Z131" s="165"/>
      <c r="AA131" s="165"/>
      <c r="AB131" s="165"/>
      <c r="AC131" s="165"/>
      <c r="AD131" s="165"/>
      <c r="AE131" s="165"/>
    </row>
    <row r="132" spans="1:31" hidden="1" x14ac:dyDescent="0.35">
      <c r="A132" s="164" t="str">
        <f>IF(AND(F134=G134,H134=I134,J134=K134,F134="A"),"2016 - kwh",IF(AND(F134=G134,H134=I134,J134&lt;&gt;K134,F134="A"),"2017 - kwh",IF(AND(F134=G134,H134&lt;&gt;I134,F134="A"),"2018 - kwh","N/A")))</f>
        <v>N/A</v>
      </c>
      <c r="B132" s="164" t="str">
        <f>IF(F134&lt;&gt;G134,"2018 - kwh",IF(H134&lt;&gt;I134,"2017 - kwh",IF(J134&lt;&gt;K134,"2016 - kwh","N/A")))</f>
        <v>N/A</v>
      </c>
      <c r="C132" s="170" t="s">
        <v>321</v>
      </c>
      <c r="D132" s="171"/>
      <c r="E132" s="172" t="s">
        <v>285</v>
      </c>
      <c r="F132" s="163"/>
      <c r="G132" s="163"/>
      <c r="H132" s="163"/>
      <c r="I132" s="163"/>
      <c r="J132" s="163"/>
      <c r="K132" s="163"/>
      <c r="L132" s="163"/>
      <c r="M132" s="163"/>
      <c r="N132" s="163"/>
      <c r="O132" s="163"/>
      <c r="P132" s="164"/>
      <c r="Q132" s="164"/>
      <c r="R132" s="164"/>
      <c r="S132" s="164"/>
      <c r="T132" s="164"/>
      <c r="U132" s="164"/>
      <c r="V132" s="164"/>
      <c r="Z132" s="165"/>
      <c r="AA132" s="165" t="str">
        <f>IF(AND(F134=G134,H134=I134,F134="A"),"2016 - kwh","")</f>
        <v/>
      </c>
      <c r="AB132" s="165" t="str">
        <f>IF(OR(B132="2017 - kwh",B132="2018 - kwh"),"2016 - kwh","")</f>
        <v/>
      </c>
      <c r="AC132" s="165"/>
      <c r="AD132" s="165"/>
      <c r="AE132" s="165"/>
    </row>
    <row r="133" spans="1:31" hidden="1" x14ac:dyDescent="0.35">
      <c r="A133" s="164" t="str">
        <f>IF(AND(F134=G134,H134=I134,J134=K134,F134="A"),"2016 - kw",IF(AND(F134=G134,H134=I134,J134&lt;&gt;K134,F134="A"),"2017 - kw",IF(AND(F134=G134,H134&lt;&gt;I134,F134="A"),"2018 - kw","N/A")))</f>
        <v>N/A</v>
      </c>
      <c r="B133" s="164" t="str">
        <f>IF(F134&lt;&gt;G134,"2018 - kw",IF(H134&lt;&gt;I134,"2017 - kw",IF(J134&lt;&gt;K134,"2016 - kw","N/A")))</f>
        <v>N/A</v>
      </c>
      <c r="C133" s="173"/>
      <c r="D133" s="174" t="str">
        <f>D132 &amp; "kW"</f>
        <v>kW</v>
      </c>
      <c r="E133" s="175" t="s">
        <v>286</v>
      </c>
      <c r="F133" s="163"/>
      <c r="G133" s="163"/>
      <c r="H133" s="163"/>
      <c r="I133" s="163"/>
      <c r="J133" s="163"/>
      <c r="K133" s="163"/>
      <c r="L133" s="163"/>
      <c r="M133" s="163"/>
      <c r="N133" s="163"/>
      <c r="O133" s="163"/>
      <c r="P133" s="164"/>
      <c r="Q133" s="164"/>
      <c r="R133" s="164"/>
      <c r="S133" s="164"/>
      <c r="T133" s="164"/>
      <c r="U133" s="164"/>
      <c r="V133" s="164"/>
      <c r="Z133" s="165"/>
      <c r="AA133" s="165" t="str">
        <f>IF(AND(F134=G134,H134=I134,F134="A"),"2016 - kw","")</f>
        <v/>
      </c>
      <c r="AB133" s="165" t="str">
        <f>IF(OR(B133="2017 - kw",B133="2018 - kw"),"2016 - kw","")</f>
        <v/>
      </c>
      <c r="AC133" s="165"/>
      <c r="AD133" s="165"/>
      <c r="AE133" s="165"/>
    </row>
    <row r="134" spans="1:31" hidden="1" x14ac:dyDescent="0.35">
      <c r="A134" s="164"/>
      <c r="B134" s="164"/>
      <c r="C134" s="176"/>
      <c r="D134" s="177"/>
      <c r="E134" s="178" t="s">
        <v>287</v>
      </c>
      <c r="F134" s="160"/>
      <c r="G134" s="160"/>
      <c r="H134" s="160"/>
      <c r="I134" s="160"/>
      <c r="J134" s="160"/>
      <c r="K134" s="160"/>
      <c r="L134" s="160"/>
      <c r="M134" s="160"/>
      <c r="N134" s="160"/>
      <c r="O134" s="160"/>
      <c r="P134" s="164"/>
      <c r="Q134" s="164"/>
      <c r="R134" s="164"/>
      <c r="S134" s="164"/>
      <c r="T134" s="164"/>
      <c r="U134" s="164"/>
      <c r="V134" s="164"/>
      <c r="Z134" s="165"/>
      <c r="AA134" s="165"/>
      <c r="AB134" s="165"/>
      <c r="AC134" s="165"/>
      <c r="AD134" s="165"/>
      <c r="AE134" s="165"/>
    </row>
    <row r="135" spans="1:31" hidden="1" x14ac:dyDescent="0.35">
      <c r="A135" s="164" t="str">
        <f>IF(AND(F137=G137,H137=I137,J137=K137,F137="A"),"2016 - kwh",IF(AND(F137=G137,H137=I137,J137&lt;&gt;K137,F137="A"),"2017 - kwh",IF(AND(F137=G137,H137&lt;&gt;I137,F137="A"),"2018 - kwh","N/A")))</f>
        <v>N/A</v>
      </c>
      <c r="B135" s="164" t="str">
        <f>IF(F137&lt;&gt;G137,"2018 - kwh",IF(H137&lt;&gt;I137,"2017 - kwh",IF(J137&lt;&gt;K137,"2016 - kwh","N/A")))</f>
        <v>N/A</v>
      </c>
      <c r="C135" s="170" t="s">
        <v>322</v>
      </c>
      <c r="D135" s="171"/>
      <c r="E135" s="172" t="s">
        <v>285</v>
      </c>
      <c r="F135" s="163"/>
      <c r="G135" s="163"/>
      <c r="H135" s="163"/>
      <c r="I135" s="163"/>
      <c r="J135" s="163"/>
      <c r="K135" s="163"/>
      <c r="L135" s="163"/>
      <c r="M135" s="163"/>
      <c r="N135" s="163"/>
      <c r="O135" s="163"/>
      <c r="P135" s="164"/>
      <c r="Q135" s="164"/>
      <c r="R135" s="164"/>
      <c r="S135" s="164"/>
      <c r="T135" s="164"/>
      <c r="U135" s="164"/>
      <c r="V135" s="164"/>
      <c r="Z135" s="165"/>
      <c r="AA135" s="165" t="str">
        <f>IF(AND(F137=G137,H137=I137,F137="A"),"2016 - kwh","")</f>
        <v/>
      </c>
      <c r="AB135" s="165" t="str">
        <f>IF(OR(B135="2017 - kwh",B135="2018 - kwh"),"2016 - kwh","")</f>
        <v/>
      </c>
      <c r="AC135" s="165"/>
      <c r="AD135" s="165"/>
      <c r="AE135" s="165"/>
    </row>
    <row r="136" spans="1:31" hidden="1" x14ac:dyDescent="0.35">
      <c r="A136" s="164" t="str">
        <f>IF(AND(F137=G137,H137=I137,J137=K137,F137="A"),"2016 - kw",IF(AND(F137=G137,H137=I137,J137&lt;&gt;K137,F137="A"),"2017 - kw",IF(AND(F137=G137,H137&lt;&gt;I137,F137="A"),"2018 - kw","N/A")))</f>
        <v>N/A</v>
      </c>
      <c r="B136" s="164" t="str">
        <f>IF(F137&lt;&gt;G137,"2018 - kw",IF(H137&lt;&gt;I137,"2017 - kw",IF(J137&lt;&gt;K137,"2016 - kw","N/A")))</f>
        <v>N/A</v>
      </c>
      <c r="C136" s="173"/>
      <c r="D136" s="174" t="str">
        <f>D135 &amp; "kW"</f>
        <v>kW</v>
      </c>
      <c r="E136" s="175" t="s">
        <v>286</v>
      </c>
      <c r="F136" s="163"/>
      <c r="G136" s="163"/>
      <c r="H136" s="163"/>
      <c r="I136" s="163"/>
      <c r="J136" s="163"/>
      <c r="K136" s="163"/>
      <c r="L136" s="163"/>
      <c r="M136" s="163"/>
      <c r="N136" s="163"/>
      <c r="O136" s="163"/>
      <c r="P136" s="164"/>
      <c r="Q136" s="164"/>
      <c r="R136" s="164"/>
      <c r="S136" s="164"/>
      <c r="T136" s="164"/>
      <c r="U136" s="164"/>
      <c r="V136" s="164"/>
      <c r="Z136" s="165"/>
      <c r="AA136" s="165" t="str">
        <f>IF(AND(F137=G137,H137=I137,F137="A"),"2016 - kw","")</f>
        <v/>
      </c>
      <c r="AB136" s="165" t="str">
        <f>IF(OR(B136="2017 - kw",B136="2018 - kw"),"2016 - kw","")</f>
        <v/>
      </c>
      <c r="AC136" s="165"/>
      <c r="AD136" s="165"/>
      <c r="AE136" s="165"/>
    </row>
    <row r="137" spans="1:31" hidden="1" x14ac:dyDescent="0.35">
      <c r="A137" s="164"/>
      <c r="B137" s="164"/>
      <c r="C137" s="176"/>
      <c r="D137" s="177"/>
      <c r="E137" s="178" t="s">
        <v>287</v>
      </c>
      <c r="F137" s="160"/>
      <c r="G137" s="160"/>
      <c r="H137" s="160"/>
      <c r="I137" s="160"/>
      <c r="J137" s="160"/>
      <c r="K137" s="160"/>
      <c r="L137" s="160"/>
      <c r="M137" s="160"/>
      <c r="N137" s="160"/>
      <c r="O137" s="160"/>
      <c r="P137" s="164"/>
      <c r="Q137" s="164"/>
      <c r="R137" s="164"/>
      <c r="S137" s="164"/>
      <c r="T137" s="164"/>
      <c r="U137" s="164"/>
      <c r="V137" s="164"/>
      <c r="Z137" s="165"/>
      <c r="AA137" s="165"/>
      <c r="AB137" s="165"/>
      <c r="AC137" s="165"/>
      <c r="AD137" s="165"/>
      <c r="AE137" s="165"/>
    </row>
    <row r="138" spans="1:31" hidden="1" x14ac:dyDescent="0.35">
      <c r="A138" s="164" t="str">
        <f>IF(AND(F140=G140,H140=I140,J140=K140,F140="A"),"2016 - kwh",IF(AND(F140=G140,H140=I140,J140&lt;&gt;K140,F140="A"),"2017 - kwh",IF(AND(F140=G140,H140&lt;&gt;I140,F140="A"),"2018 - kwh","N/A")))</f>
        <v>N/A</v>
      </c>
      <c r="B138" s="164" t="str">
        <f>IF(F140&lt;&gt;G140,"2018 - kwh",IF(H140&lt;&gt;I140,"2017 - kwh",IF(J140&lt;&gt;K140,"2016 - kwh","N/A")))</f>
        <v>N/A</v>
      </c>
      <c r="C138" s="170" t="s">
        <v>323</v>
      </c>
      <c r="D138" s="171"/>
      <c r="E138" s="172" t="s">
        <v>285</v>
      </c>
      <c r="F138" s="163"/>
      <c r="G138" s="163"/>
      <c r="H138" s="163"/>
      <c r="I138" s="163"/>
      <c r="J138" s="163"/>
      <c r="K138" s="163"/>
      <c r="L138" s="163"/>
      <c r="M138" s="163"/>
      <c r="N138" s="163"/>
      <c r="O138" s="163"/>
      <c r="P138" s="164"/>
      <c r="Q138" s="164"/>
      <c r="R138" s="164"/>
      <c r="S138" s="164"/>
      <c r="T138" s="164"/>
      <c r="U138" s="164"/>
      <c r="V138" s="164"/>
      <c r="Z138" s="165"/>
      <c r="AA138" s="165" t="str">
        <f>IF(AND(F140=G140,H140=I140,F140="A"),"2016 - kwh","")</f>
        <v/>
      </c>
      <c r="AB138" s="165" t="str">
        <f>IF(OR(B138="2017 - kwh",B138="2018 - kwh"),"2016 - kwh","")</f>
        <v/>
      </c>
      <c r="AC138" s="165"/>
      <c r="AD138" s="165"/>
      <c r="AE138" s="165"/>
    </row>
    <row r="139" spans="1:31" hidden="1" x14ac:dyDescent="0.35">
      <c r="A139" s="164" t="str">
        <f>IF(AND(F140=G140,H140=I140,J140=K140,F140="A"),"2016 - kw",IF(AND(F140=G140,H140=I140,J140&lt;&gt;K140,F140="A"),"2017 - kw",IF(AND(F140=G140,H140&lt;&gt;I140,F140="A"),"2018 - kw","N/A")))</f>
        <v>N/A</v>
      </c>
      <c r="B139" s="164" t="str">
        <f>IF(F140&lt;&gt;G140,"2018 - kw",IF(H140&lt;&gt;I140,"2017 - kw",IF(J140&lt;&gt;K140,"2016 - kw","N/A")))</f>
        <v>N/A</v>
      </c>
      <c r="C139" s="173"/>
      <c r="D139" s="174" t="str">
        <f>D138 &amp; "kW"</f>
        <v>kW</v>
      </c>
      <c r="E139" s="175" t="s">
        <v>286</v>
      </c>
      <c r="F139" s="163"/>
      <c r="G139" s="163"/>
      <c r="H139" s="163"/>
      <c r="I139" s="163"/>
      <c r="J139" s="163"/>
      <c r="K139" s="163"/>
      <c r="L139" s="163"/>
      <c r="M139" s="163"/>
      <c r="N139" s="163"/>
      <c r="O139" s="163"/>
      <c r="P139" s="164"/>
      <c r="Q139" s="164"/>
      <c r="R139" s="164"/>
      <c r="S139" s="164"/>
      <c r="T139" s="164"/>
      <c r="U139" s="164"/>
      <c r="V139" s="164"/>
      <c r="Z139" s="165"/>
      <c r="AA139" s="165" t="str">
        <f>IF(AND(F140=G140,H140=I140,F140="A"),"2016 - kw","")</f>
        <v/>
      </c>
      <c r="AB139" s="165" t="str">
        <f>IF(OR(B139="2017 - kw",B139="2018 - kw"),"2016 - kw","")</f>
        <v/>
      </c>
      <c r="AC139" s="165"/>
      <c r="AD139" s="165"/>
      <c r="AE139" s="165"/>
    </row>
    <row r="140" spans="1:31" hidden="1" x14ac:dyDescent="0.35">
      <c r="A140" s="164"/>
      <c r="B140" s="164"/>
      <c r="C140" s="176"/>
      <c r="D140" s="177"/>
      <c r="E140" s="178" t="s">
        <v>287</v>
      </c>
      <c r="F140" s="160"/>
      <c r="G140" s="160"/>
      <c r="H140" s="160"/>
      <c r="I140" s="160"/>
      <c r="J140" s="160"/>
      <c r="K140" s="160"/>
      <c r="L140" s="160"/>
      <c r="M140" s="160"/>
      <c r="N140" s="160"/>
      <c r="O140" s="160"/>
      <c r="P140" s="164"/>
      <c r="Q140" s="164"/>
      <c r="R140" s="164"/>
      <c r="S140" s="164"/>
      <c r="T140" s="164"/>
      <c r="U140" s="164"/>
      <c r="V140" s="164"/>
      <c r="Z140" s="165"/>
      <c r="AA140" s="165"/>
      <c r="AB140" s="165"/>
      <c r="AC140" s="165"/>
      <c r="AD140" s="165"/>
      <c r="AE140" s="165"/>
    </row>
    <row r="141" spans="1:31" hidden="1" x14ac:dyDescent="0.35">
      <c r="A141" s="164" t="str">
        <f>IF(AND(F143=G143,H143=I143,J143=K143,F143="A"),"2016 - kwh",IF(AND(F143=G143,H143=I143,J143&lt;&gt;K143,F143="A"),"2017 - kwh",IF(AND(F143=G143,H143&lt;&gt;I143,F143="A"),"2018 - kwh","N/A")))</f>
        <v>N/A</v>
      </c>
      <c r="B141" s="164" t="str">
        <f>IF(F143&lt;&gt;G143,"2018 - kwh",IF(H143&lt;&gt;I143,"2017 - kwh",IF(J143&lt;&gt;K143,"2016 - kwh","N/A")))</f>
        <v>N/A</v>
      </c>
      <c r="C141" s="170" t="s">
        <v>324</v>
      </c>
      <c r="D141" s="171"/>
      <c r="E141" s="172" t="s">
        <v>285</v>
      </c>
      <c r="F141" s="163"/>
      <c r="G141" s="163"/>
      <c r="H141" s="163"/>
      <c r="I141" s="163"/>
      <c r="J141" s="163"/>
      <c r="K141" s="163"/>
      <c r="L141" s="163"/>
      <c r="M141" s="163"/>
      <c r="N141" s="163"/>
      <c r="O141" s="163"/>
      <c r="P141" s="164"/>
      <c r="Q141" s="164"/>
      <c r="R141" s="164"/>
      <c r="S141" s="164"/>
      <c r="T141" s="164"/>
      <c r="U141" s="164"/>
      <c r="V141" s="164"/>
      <c r="Z141" s="165"/>
      <c r="AA141" s="165" t="str">
        <f>IF(AND(F143=G143,H143=I143,F143="A"),"2016 - kwh","")</f>
        <v/>
      </c>
      <c r="AB141" s="165" t="str">
        <f>IF(OR(B141="2017 - kwh",B141="2018 - kwh"),"2016 - kwh","")</f>
        <v/>
      </c>
      <c r="AC141" s="165"/>
      <c r="AD141" s="165"/>
      <c r="AE141" s="165"/>
    </row>
    <row r="142" spans="1:31" hidden="1" x14ac:dyDescent="0.35">
      <c r="A142" s="164" t="str">
        <f>IF(AND(F143=G143,H143=I143,J143=K143,F143="A"),"2016 - kw",IF(AND(F143=G143,H143=I143,J143&lt;&gt;K143,F143="A"),"2017 - kw",IF(AND(F143=G143,H143&lt;&gt;I143,F143="A"),"2018 - kw","N/A")))</f>
        <v>N/A</v>
      </c>
      <c r="B142" s="164" t="str">
        <f>IF(F143&lt;&gt;G143,"2018 - kw",IF(H143&lt;&gt;I143,"2017 - kw",IF(J143&lt;&gt;K143,"2016 - kw","N/A")))</f>
        <v>N/A</v>
      </c>
      <c r="C142" s="173"/>
      <c r="D142" s="174" t="str">
        <f>D141 &amp; "kW"</f>
        <v>kW</v>
      </c>
      <c r="E142" s="175" t="s">
        <v>286</v>
      </c>
      <c r="F142" s="163"/>
      <c r="G142" s="163"/>
      <c r="H142" s="163"/>
      <c r="I142" s="163"/>
      <c r="J142" s="163"/>
      <c r="K142" s="163"/>
      <c r="L142" s="163"/>
      <c r="M142" s="163"/>
      <c r="N142" s="163"/>
      <c r="O142" s="163"/>
      <c r="P142" s="164"/>
      <c r="Q142" s="164"/>
      <c r="R142" s="164"/>
      <c r="S142" s="164"/>
      <c r="T142" s="164"/>
      <c r="U142" s="164"/>
      <c r="V142" s="164"/>
      <c r="Z142" s="165"/>
      <c r="AA142" s="165" t="str">
        <f>IF(AND(F143=G143,H143=I143,F143="A"),"2016 - kw","")</f>
        <v/>
      </c>
      <c r="AB142" s="165" t="str">
        <f>IF(OR(B142="2017 - kw",B142="2018 - kw"),"2016 - kw","")</f>
        <v/>
      </c>
      <c r="AC142" s="165"/>
      <c r="AD142" s="165"/>
      <c r="AE142" s="165"/>
    </row>
    <row r="143" spans="1:31" hidden="1" x14ac:dyDescent="0.35">
      <c r="A143" s="164"/>
      <c r="B143" s="164"/>
      <c r="C143" s="176"/>
      <c r="D143" s="177"/>
      <c r="E143" s="178" t="s">
        <v>287</v>
      </c>
      <c r="F143" s="160"/>
      <c r="G143" s="160"/>
      <c r="H143" s="160"/>
      <c r="I143" s="160"/>
      <c r="J143" s="160"/>
      <c r="K143" s="160"/>
      <c r="L143" s="160"/>
      <c r="M143" s="160"/>
      <c r="N143" s="160"/>
      <c r="O143" s="160"/>
      <c r="P143" s="164"/>
      <c r="Q143" s="164"/>
      <c r="R143" s="164"/>
      <c r="S143" s="164"/>
      <c r="T143" s="164"/>
      <c r="U143" s="164"/>
      <c r="V143" s="164"/>
      <c r="Z143" s="165"/>
      <c r="AA143" s="165"/>
      <c r="AB143" s="165"/>
      <c r="AC143" s="165"/>
      <c r="AD143" s="165"/>
      <c r="AE143" s="165"/>
    </row>
    <row r="144" spans="1:31" hidden="1" x14ac:dyDescent="0.35">
      <c r="A144" s="164" t="str">
        <f>IF(AND(F146=G146,H146=I146,J146=K146,F146="A"),"2016 - kwh",IF(AND(F146=G146,H146=I146,J146&lt;&gt;K146,F146="A"),"2017 - kwh",IF(AND(F146=G146,H146&lt;&gt;I146,F146="A"),"2018 - kwh","N/A")))</f>
        <v>N/A</v>
      </c>
      <c r="B144" s="164" t="str">
        <f>IF(F146&lt;&gt;G146,"2018 - kwh",IF(H146&lt;&gt;I146,"2017 - kwh",IF(J146&lt;&gt;K146,"2016 - kwh","N/A")))</f>
        <v>N/A</v>
      </c>
      <c r="C144" s="170" t="s">
        <v>325</v>
      </c>
      <c r="D144" s="171"/>
      <c r="E144" s="172" t="s">
        <v>285</v>
      </c>
      <c r="F144" s="163"/>
      <c r="G144" s="163"/>
      <c r="H144" s="163"/>
      <c r="I144" s="163"/>
      <c r="J144" s="163"/>
      <c r="K144" s="163"/>
      <c r="L144" s="163"/>
      <c r="M144" s="163"/>
      <c r="N144" s="163"/>
      <c r="O144" s="163"/>
      <c r="P144" s="164"/>
      <c r="Q144" s="164"/>
      <c r="R144" s="164"/>
      <c r="S144" s="164"/>
      <c r="T144" s="164"/>
      <c r="U144" s="164"/>
      <c r="V144" s="164"/>
      <c r="Z144" s="165"/>
      <c r="AA144" s="165" t="str">
        <f>IF(AND(F146=G146,H146=I146,F146="A"),"2016 - kwh","")</f>
        <v/>
      </c>
      <c r="AB144" s="165" t="str">
        <f>IF(OR(B144="2017 - kwh",B144="2018 - kwh"),"2016 - kwh","")</f>
        <v/>
      </c>
      <c r="AC144" s="165"/>
      <c r="AD144" s="165"/>
      <c r="AE144" s="165"/>
    </row>
    <row r="145" spans="1:31" hidden="1" x14ac:dyDescent="0.35">
      <c r="A145" s="164" t="str">
        <f>IF(AND(F146=G146,H146=I146,J146=K146,F146="A"),"2016 - kw",IF(AND(F146=G146,H146=I146,J146&lt;&gt;K146,F146="A"),"2017 - kw",IF(AND(F146=G146,H146&lt;&gt;I146,F146="A"),"2018 - kw","N/A")))</f>
        <v>N/A</v>
      </c>
      <c r="B145" s="164" t="str">
        <f>IF(F146&lt;&gt;G146,"2018 - kw",IF(H146&lt;&gt;I146,"2017 - kw",IF(J146&lt;&gt;K146,"2016 - kw","N/A")))</f>
        <v>N/A</v>
      </c>
      <c r="C145" s="173"/>
      <c r="D145" s="174" t="str">
        <f>D144 &amp; "kW"</f>
        <v>kW</v>
      </c>
      <c r="E145" s="175" t="s">
        <v>286</v>
      </c>
      <c r="F145" s="163"/>
      <c r="G145" s="163"/>
      <c r="H145" s="163"/>
      <c r="I145" s="163"/>
      <c r="J145" s="163"/>
      <c r="K145" s="163"/>
      <c r="L145" s="163"/>
      <c r="M145" s="163"/>
      <c r="N145" s="163"/>
      <c r="O145" s="163"/>
      <c r="P145" s="164"/>
      <c r="Q145" s="164"/>
      <c r="R145" s="164"/>
      <c r="S145" s="164"/>
      <c r="T145" s="164"/>
      <c r="U145" s="164"/>
      <c r="V145" s="164"/>
      <c r="Z145" s="165"/>
      <c r="AA145" s="165" t="str">
        <f>IF(AND(F146=G146,H146=I146,F146="A"),"2016 - kw","")</f>
        <v/>
      </c>
      <c r="AB145" s="165" t="str">
        <f>IF(OR(B145="2017 - kw",B145="2018 - kw"),"2016 - kw","")</f>
        <v/>
      </c>
      <c r="AC145" s="165"/>
      <c r="AD145" s="165"/>
      <c r="AE145" s="165"/>
    </row>
    <row r="146" spans="1:31" hidden="1" x14ac:dyDescent="0.35">
      <c r="A146" s="164"/>
      <c r="B146" s="164"/>
      <c r="C146" s="176"/>
      <c r="D146" s="177"/>
      <c r="E146" s="178" t="s">
        <v>287</v>
      </c>
      <c r="F146" s="160"/>
      <c r="G146" s="160"/>
      <c r="H146" s="160"/>
      <c r="I146" s="160"/>
      <c r="J146" s="160"/>
      <c r="K146" s="160"/>
      <c r="L146" s="160"/>
      <c r="M146" s="160"/>
      <c r="N146" s="160"/>
      <c r="O146" s="160"/>
      <c r="P146" s="164"/>
      <c r="Q146" s="164"/>
      <c r="R146" s="164"/>
      <c r="S146" s="164"/>
      <c r="T146" s="164"/>
      <c r="U146" s="164"/>
      <c r="V146" s="164"/>
      <c r="Z146" s="165"/>
      <c r="AA146" s="165"/>
      <c r="AB146" s="165"/>
      <c r="AC146" s="165"/>
      <c r="AD146" s="165"/>
      <c r="AE146" s="165"/>
    </row>
    <row r="147" spans="1:31" hidden="1" x14ac:dyDescent="0.35">
      <c r="A147" s="164" t="str">
        <f>IF(AND(F149=G149,H149=I149,J149=K149,F149="A"),"2016 - kwh",IF(AND(F149=G149,H149=I149,J149&lt;&gt;K149,F149="A"),"2017 - kwh",IF(AND(F149=G149,H149&lt;&gt;I149,F149="A"),"2018 - kwh","N/A")))</f>
        <v>N/A</v>
      </c>
      <c r="B147" s="164" t="str">
        <f>IF(F149&lt;&gt;G149,"2018 - kwh",IF(H149&lt;&gt;I149,"2017 - kwh",IF(J149&lt;&gt;K149,"2016 - kwh","N/A")))</f>
        <v>N/A</v>
      </c>
      <c r="C147" s="170" t="s">
        <v>326</v>
      </c>
      <c r="D147" s="171"/>
      <c r="E147" s="172" t="s">
        <v>285</v>
      </c>
      <c r="F147" s="163"/>
      <c r="G147" s="163"/>
      <c r="H147" s="163"/>
      <c r="I147" s="163"/>
      <c r="J147" s="163"/>
      <c r="K147" s="163"/>
      <c r="L147" s="163"/>
      <c r="M147" s="163"/>
      <c r="N147" s="163"/>
      <c r="O147" s="163"/>
      <c r="P147" s="164"/>
      <c r="Q147" s="164"/>
      <c r="R147" s="164"/>
      <c r="S147" s="164"/>
      <c r="T147" s="164"/>
      <c r="U147" s="164"/>
      <c r="V147" s="164"/>
      <c r="Z147" s="165"/>
      <c r="AA147" s="165" t="str">
        <f>IF(AND(F149=G149,H149=I149,F149="A"),"2016 - kwh","")</f>
        <v/>
      </c>
      <c r="AB147" s="165" t="str">
        <f>IF(OR(B147="2017 - kwh",B147="2018 - kwh"),"2016 - kwh","")</f>
        <v/>
      </c>
      <c r="AC147" s="165"/>
      <c r="AD147" s="165"/>
      <c r="AE147" s="165"/>
    </row>
    <row r="148" spans="1:31" hidden="1" x14ac:dyDescent="0.35">
      <c r="A148" s="164" t="str">
        <f>IF(AND(F149=G149,H149=I149,J149=K149,F149="A"),"2016 - kw",IF(AND(F149=G149,H149=I149,J149&lt;&gt;K149,F149="A"),"2017 - kw",IF(AND(F149=G149,H149&lt;&gt;I149,F149="A"),"2018 - kw","N/A")))</f>
        <v>N/A</v>
      </c>
      <c r="B148" s="164" t="str">
        <f>IF(F149&lt;&gt;G149,"2018 - kw",IF(H149&lt;&gt;I149,"2017 - kw",IF(J149&lt;&gt;K149,"2016 - kw","N/A")))</f>
        <v>N/A</v>
      </c>
      <c r="C148" s="173"/>
      <c r="D148" s="174" t="str">
        <f>D147 &amp; "kW"</f>
        <v>kW</v>
      </c>
      <c r="E148" s="175" t="s">
        <v>286</v>
      </c>
      <c r="F148" s="163"/>
      <c r="G148" s="163"/>
      <c r="H148" s="163"/>
      <c r="I148" s="163"/>
      <c r="J148" s="163"/>
      <c r="K148" s="163"/>
      <c r="L148" s="163"/>
      <c r="M148" s="163"/>
      <c r="N148" s="163"/>
      <c r="O148" s="163"/>
      <c r="P148" s="164"/>
      <c r="Q148" s="164"/>
      <c r="R148" s="164"/>
      <c r="S148" s="164"/>
      <c r="T148" s="164"/>
      <c r="U148" s="164"/>
      <c r="V148" s="164"/>
      <c r="Z148" s="165"/>
      <c r="AA148" s="165" t="str">
        <f>IF(AND(F149=G149,H149=I149,F149="A"),"2016 - kw","")</f>
        <v/>
      </c>
      <c r="AB148" s="165" t="str">
        <f>IF(OR(B148="2017 - kw",B148="2018 - kw"),"2016 - kw","")</f>
        <v/>
      </c>
      <c r="AC148" s="165"/>
      <c r="AD148" s="165"/>
      <c r="AE148" s="165"/>
    </row>
    <row r="149" spans="1:31" hidden="1" x14ac:dyDescent="0.35">
      <c r="A149" s="164"/>
      <c r="B149" s="164"/>
      <c r="C149" s="176"/>
      <c r="D149" s="177"/>
      <c r="E149" s="178" t="s">
        <v>287</v>
      </c>
      <c r="F149" s="160"/>
      <c r="G149" s="160"/>
      <c r="H149" s="160"/>
      <c r="I149" s="160"/>
      <c r="J149" s="160"/>
      <c r="K149" s="160"/>
      <c r="L149" s="160"/>
      <c r="M149" s="160"/>
      <c r="N149" s="160"/>
      <c r="O149" s="160"/>
      <c r="P149" s="164"/>
      <c r="Q149" s="164"/>
      <c r="R149" s="164"/>
      <c r="S149" s="164"/>
      <c r="T149" s="164"/>
      <c r="U149" s="164"/>
      <c r="V149" s="164"/>
      <c r="Z149" s="165"/>
      <c r="AA149" s="165"/>
      <c r="AB149" s="165"/>
      <c r="AC149" s="165"/>
      <c r="AD149" s="165"/>
      <c r="AE149" s="165"/>
    </row>
    <row r="150" spans="1:31" hidden="1" x14ac:dyDescent="0.35">
      <c r="A150" s="164" t="str">
        <f>IF(AND(F152=G152,H152=I152,J152=K152,F152="A"),"2016 - kwh",IF(AND(F152=G152,H152=I152,J152&lt;&gt;K152,F152="A"),"2017 - kwh",IF(AND(F152=G152,H152&lt;&gt;I152,F152="A"),"2018 - kwh","N/A")))</f>
        <v>N/A</v>
      </c>
      <c r="B150" s="164" t="str">
        <f>IF(F152&lt;&gt;G152,"2018 - kwh",IF(H152&lt;&gt;I152,"2017 - kwh",IF(J152&lt;&gt;K152,"2016 - kwh","N/A")))</f>
        <v>N/A</v>
      </c>
      <c r="C150" s="170" t="s">
        <v>327</v>
      </c>
      <c r="D150" s="171"/>
      <c r="E150" s="172" t="s">
        <v>285</v>
      </c>
      <c r="F150" s="163"/>
      <c r="G150" s="163"/>
      <c r="H150" s="163"/>
      <c r="I150" s="163"/>
      <c r="J150" s="163"/>
      <c r="K150" s="163"/>
      <c r="L150" s="163"/>
      <c r="M150" s="163"/>
      <c r="N150" s="163"/>
      <c r="O150" s="163"/>
      <c r="P150" s="164"/>
      <c r="Q150" s="164"/>
      <c r="R150" s="164"/>
      <c r="S150" s="164"/>
      <c r="T150" s="164"/>
      <c r="U150" s="164"/>
      <c r="V150" s="164"/>
      <c r="Z150" s="165"/>
      <c r="AA150" s="165" t="str">
        <f>IF(AND(F152=G152,H152=I152,F152="A"),"2016 - kwh","")</f>
        <v/>
      </c>
      <c r="AB150" s="165" t="str">
        <f>IF(OR(B150="2017 - kwh",B150="2018 - kwh"),"2016 - kwh","")</f>
        <v/>
      </c>
      <c r="AC150" s="165"/>
      <c r="AD150" s="165"/>
      <c r="AE150" s="165"/>
    </row>
    <row r="151" spans="1:31" hidden="1" x14ac:dyDescent="0.35">
      <c r="A151" s="164" t="str">
        <f>IF(AND(F152=G152,H152=I152,J152=K152,F152="A"),"2016 - kw",IF(AND(F152=G152,H152=I152,J152&lt;&gt;K152,F152="A"),"2017 - kw",IF(AND(F152=G152,H152&lt;&gt;I152,F152="A"),"2018 - kw","N/A")))</f>
        <v>N/A</v>
      </c>
      <c r="B151" s="164" t="str">
        <f>IF(F152&lt;&gt;G152,"2018 - kw",IF(H152&lt;&gt;I152,"2017 - kw",IF(J152&lt;&gt;K152,"2016 - kw","N/A")))</f>
        <v>N/A</v>
      </c>
      <c r="C151" s="173"/>
      <c r="D151" s="174" t="str">
        <f>D150 &amp; "kW"</f>
        <v>kW</v>
      </c>
      <c r="E151" s="175" t="s">
        <v>286</v>
      </c>
      <c r="F151" s="163"/>
      <c r="G151" s="163"/>
      <c r="H151" s="163"/>
      <c r="I151" s="163"/>
      <c r="J151" s="163"/>
      <c r="K151" s="163"/>
      <c r="L151" s="163"/>
      <c r="M151" s="163"/>
      <c r="N151" s="163"/>
      <c r="O151" s="163"/>
      <c r="P151" s="164"/>
      <c r="Q151" s="164"/>
      <c r="R151" s="164"/>
      <c r="S151" s="164"/>
      <c r="T151" s="164"/>
      <c r="U151" s="164"/>
      <c r="V151" s="164"/>
      <c r="Z151" s="165"/>
      <c r="AA151" s="165" t="str">
        <f>IF(AND(F152=G152,H152=I152,F152="A"),"2016 - kw","")</f>
        <v/>
      </c>
      <c r="AB151" s="165" t="str">
        <f>IF(OR(B151="2017 - kw",B151="2018 - kw"),"2016 - kw","")</f>
        <v/>
      </c>
      <c r="AC151" s="165"/>
      <c r="AD151" s="165"/>
      <c r="AE151" s="165"/>
    </row>
    <row r="152" spans="1:31" hidden="1" x14ac:dyDescent="0.35">
      <c r="A152" s="164"/>
      <c r="B152" s="164"/>
      <c r="C152" s="176"/>
      <c r="D152" s="177"/>
      <c r="E152" s="178" t="s">
        <v>287</v>
      </c>
      <c r="F152" s="160"/>
      <c r="G152" s="160"/>
      <c r="H152" s="160"/>
      <c r="I152" s="160"/>
      <c r="J152" s="160"/>
      <c r="K152" s="160"/>
      <c r="L152" s="160"/>
      <c r="M152" s="160"/>
      <c r="N152" s="160"/>
      <c r="O152" s="160"/>
      <c r="P152" s="164"/>
      <c r="Q152" s="164"/>
      <c r="R152" s="164"/>
      <c r="S152" s="164"/>
      <c r="T152" s="164"/>
      <c r="U152" s="164"/>
      <c r="V152" s="164"/>
      <c r="Z152" s="165"/>
      <c r="AA152" s="165"/>
      <c r="AB152" s="165"/>
      <c r="AC152" s="165"/>
      <c r="AD152" s="165"/>
      <c r="AE152" s="165"/>
    </row>
    <row r="153" spans="1:31" hidden="1" x14ac:dyDescent="0.35">
      <c r="A153" s="164" t="str">
        <f>IF(AND(F155=G155,H155=I155,J155=K155,F155="A"),"2016 - kwh",IF(AND(F155=G155,H155=I155,J155&lt;&gt;K155,F155="A"),"2017 - kwh",IF(AND(F155=G155,H155&lt;&gt;I155,F155="A"),"2018 - kwh","N/A")))</f>
        <v>N/A</v>
      </c>
      <c r="B153" s="164" t="str">
        <f>IF(F155&lt;&gt;G155,"2018 - kwh",IF(H155&lt;&gt;I155,"2017 - kwh",IF(J155&lt;&gt;K155,"2016 - kwh","N/A")))</f>
        <v>N/A</v>
      </c>
      <c r="C153" s="170" t="s">
        <v>328</v>
      </c>
      <c r="D153" s="171"/>
      <c r="E153" s="172" t="s">
        <v>285</v>
      </c>
      <c r="F153" s="163"/>
      <c r="G153" s="163"/>
      <c r="H153" s="163"/>
      <c r="I153" s="163"/>
      <c r="J153" s="163"/>
      <c r="K153" s="163"/>
      <c r="L153" s="163"/>
      <c r="M153" s="163"/>
      <c r="N153" s="163"/>
      <c r="O153" s="163"/>
      <c r="P153" s="164"/>
      <c r="Q153" s="164"/>
      <c r="R153" s="164"/>
      <c r="S153" s="164"/>
      <c r="T153" s="164"/>
      <c r="U153" s="164"/>
      <c r="V153" s="164"/>
      <c r="Z153" s="165"/>
      <c r="AA153" s="165" t="str">
        <f>IF(AND(F155=G155,H155=I155,F155="A"),"2016 - kwh","")</f>
        <v/>
      </c>
      <c r="AB153" s="165" t="str">
        <f>IF(OR(B153="2017 - kwh",B153="2018 - kwh"),"2016 - kwh","")</f>
        <v/>
      </c>
      <c r="AC153" s="165"/>
      <c r="AD153" s="165"/>
      <c r="AE153" s="165"/>
    </row>
    <row r="154" spans="1:31" hidden="1" x14ac:dyDescent="0.35">
      <c r="A154" s="164" t="str">
        <f>IF(AND(F155=G155,H155=I155,J155=K155,F155="A"),"2016 - kw",IF(AND(F155=G155,H155=I155,J155&lt;&gt;K155,F155="A"),"2017 - kw",IF(AND(F155=G155,H155&lt;&gt;I155,F155="A"),"2018 - kw","N/A")))</f>
        <v>N/A</v>
      </c>
      <c r="B154" s="164" t="str">
        <f>IF(F155&lt;&gt;G155,"2018 - kw",IF(H155&lt;&gt;I155,"2017 - kw",IF(J155&lt;&gt;K155,"2016 - kw","N/A")))</f>
        <v>N/A</v>
      </c>
      <c r="C154" s="173"/>
      <c r="D154" s="174" t="str">
        <f>D153 &amp; "kW"</f>
        <v>kW</v>
      </c>
      <c r="E154" s="175" t="s">
        <v>286</v>
      </c>
      <c r="F154" s="163"/>
      <c r="G154" s="163"/>
      <c r="H154" s="163"/>
      <c r="I154" s="163"/>
      <c r="J154" s="163"/>
      <c r="K154" s="163"/>
      <c r="L154" s="163"/>
      <c r="M154" s="163"/>
      <c r="N154" s="163"/>
      <c r="O154" s="163"/>
      <c r="P154" s="164"/>
      <c r="Q154" s="164"/>
      <c r="R154" s="164"/>
      <c r="S154" s="164"/>
      <c r="T154" s="164"/>
      <c r="U154" s="164"/>
      <c r="V154" s="164"/>
      <c r="Z154" s="165"/>
      <c r="AA154" s="165" t="str">
        <f>IF(AND(F155=G155,H155=I155,F155="A"),"2016 - kw","")</f>
        <v/>
      </c>
      <c r="AB154" s="165" t="str">
        <f>IF(OR(B154="2017 - kw",B154="2018 - kw"),"2016 - kw","")</f>
        <v/>
      </c>
      <c r="AC154" s="165"/>
      <c r="AD154" s="165"/>
      <c r="AE154" s="165"/>
    </row>
    <row r="155" spans="1:31" hidden="1" x14ac:dyDescent="0.35">
      <c r="A155" s="164"/>
      <c r="B155" s="164"/>
      <c r="C155" s="176"/>
      <c r="D155" s="177"/>
      <c r="E155" s="178" t="s">
        <v>287</v>
      </c>
      <c r="F155" s="160"/>
      <c r="G155" s="160"/>
      <c r="H155" s="160"/>
      <c r="I155" s="160"/>
      <c r="J155" s="160"/>
      <c r="K155" s="160"/>
      <c r="L155" s="160"/>
      <c r="M155" s="160"/>
      <c r="N155" s="160"/>
      <c r="O155" s="160"/>
      <c r="P155" s="164"/>
      <c r="Q155" s="164"/>
      <c r="R155" s="164"/>
      <c r="S155" s="164"/>
      <c r="T155" s="164"/>
      <c r="U155" s="164"/>
      <c r="V155" s="164"/>
      <c r="Z155" s="165"/>
      <c r="AA155" s="165"/>
      <c r="AB155" s="165"/>
      <c r="AC155" s="165"/>
      <c r="AD155" s="165"/>
      <c r="AE155" s="165"/>
    </row>
    <row r="156" spans="1:31" hidden="1" x14ac:dyDescent="0.35">
      <c r="A156" s="164" t="str">
        <f>IF(AND(F158=G158,H158=I158,J158=K158,F158="A"),"2016 - kwh",IF(AND(F158=G158,H158=I158,J158&lt;&gt;K158,F158="A"),"2017 - kwh",IF(AND(F158=G158,H158&lt;&gt;I158,F158="A"),"2018 - kwh","N/A")))</f>
        <v>N/A</v>
      </c>
      <c r="B156" s="164" t="str">
        <f>IF(F158&lt;&gt;G158,"2018 - kwh",IF(H158&lt;&gt;I158,"2017 - kwh",IF(J158&lt;&gt;K158,"2016 - kwh","N/A")))</f>
        <v>N/A</v>
      </c>
      <c r="C156" s="170" t="s">
        <v>329</v>
      </c>
      <c r="D156" s="171"/>
      <c r="E156" s="172" t="s">
        <v>285</v>
      </c>
      <c r="F156" s="163"/>
      <c r="G156" s="163"/>
      <c r="H156" s="163"/>
      <c r="I156" s="163"/>
      <c r="J156" s="163"/>
      <c r="K156" s="163"/>
      <c r="L156" s="163"/>
      <c r="M156" s="163"/>
      <c r="N156" s="163"/>
      <c r="O156" s="163"/>
      <c r="P156" s="164"/>
      <c r="Q156" s="164"/>
      <c r="R156" s="164"/>
      <c r="S156" s="164"/>
      <c r="T156" s="164"/>
      <c r="U156" s="164"/>
      <c r="V156" s="164"/>
      <c r="Z156" s="165"/>
      <c r="AA156" s="165" t="str">
        <f>IF(AND(F158=G158,H158=I158,F158="A"),"2016 - kwh","")</f>
        <v/>
      </c>
      <c r="AB156" s="165" t="str">
        <f>IF(OR(B156="2017 - kwh",B156="2018 - kwh"),"2016 - kwh","")</f>
        <v/>
      </c>
      <c r="AC156" s="165"/>
      <c r="AD156" s="165"/>
      <c r="AE156" s="165"/>
    </row>
    <row r="157" spans="1:31" hidden="1" x14ac:dyDescent="0.35">
      <c r="A157" s="164" t="str">
        <f>IF(AND(F158=G158,H158=I158,J158=K158,F158="A"),"2016 - kw",IF(AND(F158=G158,H158=I158,J158&lt;&gt;K158,F158="A"),"2017 - kw",IF(AND(F158=G158,H158&lt;&gt;I158,F158="A"),"2018 - kw","N/A")))</f>
        <v>N/A</v>
      </c>
      <c r="B157" s="164" t="str">
        <f>IF(F158&lt;&gt;G158,"2018 - kw",IF(H158&lt;&gt;I158,"2017 - kw",IF(J158&lt;&gt;K158,"2016 - kw","N/A")))</f>
        <v>N/A</v>
      </c>
      <c r="C157" s="173"/>
      <c r="D157" s="174" t="str">
        <f>D156 &amp; "kW"</f>
        <v>kW</v>
      </c>
      <c r="E157" s="175" t="s">
        <v>286</v>
      </c>
      <c r="F157" s="163"/>
      <c r="G157" s="163"/>
      <c r="H157" s="163"/>
      <c r="I157" s="163"/>
      <c r="J157" s="163"/>
      <c r="K157" s="163"/>
      <c r="L157" s="163"/>
      <c r="M157" s="163"/>
      <c r="N157" s="163"/>
      <c r="O157" s="163"/>
      <c r="P157" s="164"/>
      <c r="Q157" s="164"/>
      <c r="R157" s="164"/>
      <c r="S157" s="164"/>
      <c r="T157" s="164"/>
      <c r="U157" s="164"/>
      <c r="V157" s="164"/>
      <c r="Z157" s="165"/>
      <c r="AA157" s="165" t="str">
        <f>IF(AND(F158=G158,H158=I158,F158="A"),"2016 - kw","")</f>
        <v/>
      </c>
      <c r="AB157" s="165" t="str">
        <f>IF(OR(B157="2017 - kw",B157="2018 - kw"),"2016 - kw","")</f>
        <v/>
      </c>
      <c r="AC157" s="165"/>
      <c r="AD157" s="165"/>
      <c r="AE157" s="165"/>
    </row>
    <row r="158" spans="1:31" hidden="1" x14ac:dyDescent="0.35">
      <c r="A158" s="164"/>
      <c r="B158" s="164"/>
      <c r="C158" s="176"/>
      <c r="D158" s="177"/>
      <c r="E158" s="178" t="s">
        <v>287</v>
      </c>
      <c r="F158" s="160"/>
      <c r="G158" s="160"/>
      <c r="H158" s="160"/>
      <c r="I158" s="160"/>
      <c r="J158" s="160"/>
      <c r="K158" s="160"/>
      <c r="L158" s="160"/>
      <c r="M158" s="160"/>
      <c r="N158" s="160"/>
      <c r="O158" s="160"/>
      <c r="P158" s="164"/>
      <c r="Q158" s="164"/>
      <c r="R158" s="164"/>
      <c r="S158" s="164"/>
      <c r="T158" s="164"/>
      <c r="U158" s="164"/>
      <c r="V158" s="164"/>
      <c r="Z158" s="165"/>
      <c r="AA158" s="165"/>
      <c r="AB158" s="165"/>
      <c r="AC158" s="165"/>
      <c r="AD158" s="165"/>
      <c r="AE158" s="165"/>
    </row>
    <row r="159" spans="1:31" hidden="1" x14ac:dyDescent="0.35">
      <c r="A159" s="164" t="str">
        <f>IF(AND(F161=G161,H161=I161,J161=K161,F161="A"),"2016 - kwh",IF(AND(F161=G161,H161=I161,J161&lt;&gt;K161,F161="A"),"2017 - kwh",IF(AND(F161=G161,H161&lt;&gt;I161,F161="A"),"2018 - kwh","N/A")))</f>
        <v>N/A</v>
      </c>
      <c r="B159" s="164" t="str">
        <f>IF(F161&lt;&gt;G161,"2018 - kwh",IF(H161&lt;&gt;I161,"2017 - kwh",IF(J161&lt;&gt;K161,"2016 - kwh","N/A")))</f>
        <v>N/A</v>
      </c>
      <c r="C159" s="170" t="s">
        <v>330</v>
      </c>
      <c r="D159" s="171"/>
      <c r="E159" s="172" t="s">
        <v>285</v>
      </c>
      <c r="F159" s="163"/>
      <c r="G159" s="163"/>
      <c r="H159" s="163"/>
      <c r="I159" s="163"/>
      <c r="J159" s="163"/>
      <c r="K159" s="163"/>
      <c r="L159" s="163"/>
      <c r="M159" s="163"/>
      <c r="N159" s="163"/>
      <c r="O159" s="163"/>
      <c r="P159" s="164"/>
      <c r="Q159" s="164"/>
      <c r="R159" s="164"/>
      <c r="S159" s="164"/>
      <c r="T159" s="164"/>
      <c r="U159" s="164"/>
      <c r="V159" s="164"/>
      <c r="Z159" s="165"/>
      <c r="AA159" s="165" t="str">
        <f>IF(AND(F161=G161,H161=I161,F161="A"),"2016 - kwh","")</f>
        <v/>
      </c>
      <c r="AB159" s="165" t="str">
        <f>IF(OR(B159="2017 - kwh",B159="2018 - kwh"),"2016 - kwh","")</f>
        <v/>
      </c>
      <c r="AC159" s="165"/>
      <c r="AD159" s="165"/>
      <c r="AE159" s="165"/>
    </row>
    <row r="160" spans="1:31" hidden="1" x14ac:dyDescent="0.35">
      <c r="A160" s="164" t="str">
        <f>IF(AND(F161=G161,H161=I161,J161=K161,F161="A"),"2016 - kw",IF(AND(F161=G161,H161=I161,J161&lt;&gt;K161,F161="A"),"2017 - kw",IF(AND(F161=G161,H161&lt;&gt;I161,F161="A"),"2018 - kw","N/A")))</f>
        <v>N/A</v>
      </c>
      <c r="B160" s="164" t="str">
        <f>IF(F161&lt;&gt;G161,"2018 - kw",IF(H161&lt;&gt;I161,"2017 - kw",IF(J161&lt;&gt;K161,"2016 - kw","N/A")))</f>
        <v>N/A</v>
      </c>
      <c r="C160" s="173"/>
      <c r="D160" s="174" t="str">
        <f>D159 &amp; "kW"</f>
        <v>kW</v>
      </c>
      <c r="E160" s="175" t="s">
        <v>286</v>
      </c>
      <c r="F160" s="163"/>
      <c r="G160" s="163"/>
      <c r="H160" s="163"/>
      <c r="I160" s="163"/>
      <c r="J160" s="163"/>
      <c r="K160" s="163"/>
      <c r="L160" s="163"/>
      <c r="M160" s="163"/>
      <c r="N160" s="163"/>
      <c r="O160" s="163"/>
      <c r="P160" s="164"/>
      <c r="Q160" s="164"/>
      <c r="R160" s="164"/>
      <c r="S160" s="164"/>
      <c r="T160" s="164"/>
      <c r="U160" s="164"/>
      <c r="V160" s="164"/>
      <c r="Z160" s="165"/>
      <c r="AA160" s="165" t="str">
        <f>IF(AND(F161=G161,H161=I161,F161="A"),"2016 - kw","")</f>
        <v/>
      </c>
      <c r="AB160" s="165" t="str">
        <f>IF(OR(B160="2017 - kw",B160="2018 - kw"),"2016 - kw","")</f>
        <v/>
      </c>
      <c r="AC160" s="165"/>
      <c r="AD160" s="165"/>
      <c r="AE160" s="165"/>
    </row>
    <row r="161" spans="1:31" hidden="1" x14ac:dyDescent="0.35">
      <c r="A161" s="164"/>
      <c r="B161" s="164"/>
      <c r="C161" s="176"/>
      <c r="D161" s="177"/>
      <c r="E161" s="178" t="s">
        <v>287</v>
      </c>
      <c r="F161" s="160"/>
      <c r="G161" s="160"/>
      <c r="H161" s="160"/>
      <c r="I161" s="160"/>
      <c r="J161" s="160"/>
      <c r="K161" s="160"/>
      <c r="L161" s="160"/>
      <c r="M161" s="160"/>
      <c r="N161" s="160"/>
      <c r="O161" s="160"/>
      <c r="P161" s="164"/>
      <c r="Q161" s="164"/>
      <c r="R161" s="164"/>
      <c r="S161" s="164"/>
      <c r="T161" s="164"/>
      <c r="U161" s="164"/>
      <c r="V161" s="164"/>
      <c r="Z161" s="165"/>
      <c r="AA161" s="165"/>
      <c r="AB161" s="165"/>
      <c r="AC161" s="165"/>
      <c r="AD161" s="165"/>
      <c r="AE161" s="165"/>
    </row>
    <row r="162" spans="1:31" hidden="1" x14ac:dyDescent="0.35">
      <c r="A162" s="164" t="str">
        <f>IF(AND(F164=G164,H164=I164,J164=K164,F164="A"),"2016 - kwh",IF(AND(F164=G164,H164=I164,J164&lt;&gt;K164,F164="A"),"2017 - kwh",IF(AND(F164=G164,H164&lt;&gt;I164,F164="A"),"2018 - kwh","N/A")))</f>
        <v>N/A</v>
      </c>
      <c r="B162" s="164" t="str">
        <f>IF(F164&lt;&gt;G164,"2018 - kwh",IF(H164&lt;&gt;I164,"2017 - kwh",IF(J164&lt;&gt;K164,"2016 - kwh","N/A")))</f>
        <v>N/A</v>
      </c>
      <c r="C162" s="170" t="s">
        <v>331</v>
      </c>
      <c r="D162" s="171"/>
      <c r="E162" s="172" t="s">
        <v>285</v>
      </c>
      <c r="F162" s="163"/>
      <c r="G162" s="163"/>
      <c r="H162" s="163"/>
      <c r="I162" s="163"/>
      <c r="J162" s="163"/>
      <c r="K162" s="163"/>
      <c r="L162" s="163"/>
      <c r="M162" s="163"/>
      <c r="N162" s="163"/>
      <c r="O162" s="163"/>
      <c r="P162" s="164"/>
      <c r="Q162" s="164"/>
      <c r="R162" s="164"/>
      <c r="S162" s="164"/>
      <c r="T162" s="164"/>
      <c r="U162" s="164"/>
      <c r="V162" s="164"/>
      <c r="Z162" s="165"/>
      <c r="AA162" s="165" t="str">
        <f>IF(AND(F164=G164,H164=I164,F164="A"),"2016 - kwh","")</f>
        <v/>
      </c>
      <c r="AB162" s="165" t="str">
        <f>IF(OR(B162="2017 - kwh",B162="2018 - kwh"),"2016 - kwh","")</f>
        <v/>
      </c>
      <c r="AC162" s="165"/>
      <c r="AD162" s="165"/>
      <c r="AE162" s="165"/>
    </row>
    <row r="163" spans="1:31" hidden="1" x14ac:dyDescent="0.35">
      <c r="A163" s="164" t="str">
        <f>IF(AND(F164=G164,H164=I164,J164=K164,F164="A"),"2016 - kw",IF(AND(F164=G164,H164=I164,J164&lt;&gt;K164,F164="A"),"2017 - kw",IF(AND(F164=G164,H164&lt;&gt;I164,F164="A"),"2018 - kw","N/A")))</f>
        <v>N/A</v>
      </c>
      <c r="B163" s="164" t="str">
        <f>IF(F164&lt;&gt;G164,"2018 - kw",IF(H164&lt;&gt;I164,"2017 - kw",IF(J164&lt;&gt;K164,"2016 - kw","N/A")))</f>
        <v>N/A</v>
      </c>
      <c r="C163" s="173"/>
      <c r="D163" s="174" t="str">
        <f>D162 &amp; "kW"</f>
        <v>kW</v>
      </c>
      <c r="E163" s="175" t="s">
        <v>286</v>
      </c>
      <c r="F163" s="163"/>
      <c r="G163" s="163"/>
      <c r="H163" s="163"/>
      <c r="I163" s="163"/>
      <c r="J163" s="163"/>
      <c r="K163" s="163"/>
      <c r="L163" s="163"/>
      <c r="M163" s="163"/>
      <c r="N163" s="163"/>
      <c r="O163" s="163"/>
      <c r="P163" s="164"/>
      <c r="Q163" s="164"/>
      <c r="R163" s="164"/>
      <c r="S163" s="164"/>
      <c r="T163" s="164"/>
      <c r="U163" s="164"/>
      <c r="V163" s="164"/>
      <c r="Z163" s="165"/>
      <c r="AA163" s="165" t="str">
        <f>IF(AND(F164=G164,H164=I164,F164="A"),"2016 - kw","")</f>
        <v/>
      </c>
      <c r="AB163" s="165" t="str">
        <f>IF(OR(B163="2017 - kw",B163="2018 - kw"),"2016 - kw","")</f>
        <v/>
      </c>
      <c r="AC163" s="165"/>
      <c r="AD163" s="165"/>
      <c r="AE163" s="165"/>
    </row>
    <row r="164" spans="1:31" hidden="1" x14ac:dyDescent="0.35">
      <c r="A164" s="164"/>
      <c r="B164" s="164"/>
      <c r="C164" s="176"/>
      <c r="D164" s="177"/>
      <c r="E164" s="178" t="s">
        <v>287</v>
      </c>
      <c r="F164" s="160"/>
      <c r="G164" s="160"/>
      <c r="H164" s="160"/>
      <c r="I164" s="160"/>
      <c r="J164" s="160"/>
      <c r="K164" s="160"/>
      <c r="L164" s="160"/>
      <c r="M164" s="160"/>
      <c r="N164" s="160"/>
      <c r="O164" s="160"/>
      <c r="P164" s="164"/>
      <c r="Q164" s="164"/>
      <c r="R164" s="164"/>
      <c r="S164" s="164"/>
      <c r="T164" s="164"/>
      <c r="U164" s="164"/>
      <c r="V164" s="164"/>
      <c r="Z164" s="165"/>
      <c r="AA164" s="165"/>
      <c r="AB164" s="165"/>
      <c r="AC164" s="165"/>
      <c r="AD164" s="165"/>
      <c r="AE164" s="165"/>
    </row>
    <row r="165" spans="1:31" hidden="1" x14ac:dyDescent="0.35">
      <c r="A165" s="164" t="str">
        <f>IF(AND(F167=G167,H167=I167,J167=K167,F167="A"),"2016 - kwh",IF(AND(F167=G167,H167=I167,J167&lt;&gt;K167,F167="A"),"2017 - kwh",IF(AND(F167=G167,H167&lt;&gt;I167,F167="A"),"2018 - kwh","N/A")))</f>
        <v>N/A</v>
      </c>
      <c r="B165" s="164" t="str">
        <f>IF(F167&lt;&gt;G167,"2018 - kwh",IF(H167&lt;&gt;I167,"2017 - kwh",IF(J167&lt;&gt;K167,"2016 - kwh","N/A")))</f>
        <v>N/A</v>
      </c>
      <c r="C165" s="170" t="s">
        <v>332</v>
      </c>
      <c r="D165" s="171"/>
      <c r="E165" s="172" t="s">
        <v>285</v>
      </c>
      <c r="F165" s="163"/>
      <c r="G165" s="163"/>
      <c r="H165" s="163"/>
      <c r="I165" s="163"/>
      <c r="J165" s="163"/>
      <c r="K165" s="163"/>
      <c r="L165" s="163"/>
      <c r="M165" s="163"/>
      <c r="N165" s="163"/>
      <c r="O165" s="163"/>
      <c r="P165" s="164"/>
      <c r="Q165" s="164"/>
      <c r="R165" s="164"/>
      <c r="S165" s="164"/>
      <c r="T165" s="164"/>
      <c r="U165" s="164"/>
      <c r="V165" s="164"/>
      <c r="Z165" s="165"/>
      <c r="AA165" s="165" t="str">
        <f>IF(AND(F167=G167,H167=I167,F167="A"),"2016 - kwh","")</f>
        <v/>
      </c>
      <c r="AB165" s="165" t="str">
        <f>IF(OR(B165="2017 - kwh",B165="2018 - kwh"),"2016 - kwh","")</f>
        <v/>
      </c>
      <c r="AC165" s="165"/>
      <c r="AD165" s="165"/>
      <c r="AE165" s="165"/>
    </row>
    <row r="166" spans="1:31" hidden="1" x14ac:dyDescent="0.35">
      <c r="A166" s="164" t="str">
        <f>IF(AND(F167=G167,H167=I167,J167=K167,F167="A"),"2016 - kw",IF(AND(F167=G167,H167=I167,J167&lt;&gt;K167,F167="A"),"2017 - kw",IF(AND(F167=G167,H167&lt;&gt;I167,F167="A"),"2018 - kw","N/A")))</f>
        <v>N/A</v>
      </c>
      <c r="B166" s="164" t="str">
        <f>IF(F167&lt;&gt;G167,"2018 - kw",IF(H167&lt;&gt;I167,"2017 - kw",IF(J167&lt;&gt;K167,"2016 - kw","N/A")))</f>
        <v>N/A</v>
      </c>
      <c r="C166" s="173"/>
      <c r="D166" s="174" t="str">
        <f>D165 &amp; "kW"</f>
        <v>kW</v>
      </c>
      <c r="E166" s="175" t="s">
        <v>286</v>
      </c>
      <c r="F166" s="163"/>
      <c r="G166" s="163"/>
      <c r="H166" s="163"/>
      <c r="I166" s="163"/>
      <c r="J166" s="163"/>
      <c r="K166" s="163"/>
      <c r="L166" s="163"/>
      <c r="M166" s="163"/>
      <c r="N166" s="163"/>
      <c r="O166" s="163"/>
      <c r="P166" s="164"/>
      <c r="Q166" s="164"/>
      <c r="R166" s="164"/>
      <c r="S166" s="164"/>
      <c r="T166" s="164"/>
      <c r="U166" s="164"/>
      <c r="V166" s="164"/>
      <c r="Z166" s="165"/>
      <c r="AA166" s="165" t="str">
        <f>IF(AND(F167=G167,H167=I167,F167="A"),"2016 - kw","")</f>
        <v/>
      </c>
      <c r="AB166" s="165" t="str">
        <f>IF(OR(B166="2017 - kw",B166="2018 - kw"),"2016 - kw","")</f>
        <v/>
      </c>
      <c r="AC166" s="165"/>
      <c r="AD166" s="165"/>
      <c r="AE166" s="165"/>
    </row>
    <row r="167" spans="1:31" hidden="1" x14ac:dyDescent="0.35">
      <c r="A167" s="164"/>
      <c r="B167" s="164"/>
      <c r="C167" s="176"/>
      <c r="D167" s="177"/>
      <c r="E167" s="178" t="s">
        <v>287</v>
      </c>
      <c r="F167" s="160"/>
      <c r="G167" s="160"/>
      <c r="H167" s="160"/>
      <c r="I167" s="160"/>
      <c r="J167" s="160"/>
      <c r="K167" s="160"/>
      <c r="L167" s="160"/>
      <c r="M167" s="160"/>
      <c r="N167" s="160"/>
      <c r="O167" s="160"/>
      <c r="P167" s="164"/>
      <c r="Q167" s="164"/>
      <c r="R167" s="164"/>
      <c r="S167" s="164"/>
      <c r="T167" s="164"/>
      <c r="U167" s="164"/>
      <c r="V167" s="164"/>
      <c r="Z167" s="165"/>
      <c r="AA167" s="165"/>
      <c r="AB167" s="165"/>
      <c r="AC167" s="165"/>
      <c r="AD167" s="165"/>
      <c r="AE167" s="165"/>
    </row>
    <row r="168" spans="1:31" hidden="1" x14ac:dyDescent="0.35">
      <c r="A168" s="164" t="str">
        <f>IF(AND(F170=G170,H170=I170,J170=K170,F170="A"),"2016 - kwh",IF(AND(F170=G170,H170=I170,J170&lt;&gt;K170,F170="A"),"2017 - kwh",IF(AND(F170=G170,H170&lt;&gt;I170,F170="A"),"2018 - kwh","N/A")))</f>
        <v>N/A</v>
      </c>
      <c r="B168" s="164" t="str">
        <f>IF(F170&lt;&gt;G170,"2018 - kwh",IF(H170&lt;&gt;I170,"2017 - kwh",IF(J170&lt;&gt;K170,"2016 - kwh","N/A")))</f>
        <v>N/A</v>
      </c>
      <c r="C168" s="170" t="s">
        <v>333</v>
      </c>
      <c r="D168" s="171"/>
      <c r="E168" s="172" t="s">
        <v>285</v>
      </c>
      <c r="F168" s="163"/>
      <c r="G168" s="163"/>
      <c r="H168" s="163"/>
      <c r="I168" s="163"/>
      <c r="J168" s="163"/>
      <c r="K168" s="163"/>
      <c r="L168" s="163"/>
      <c r="M168" s="163"/>
      <c r="N168" s="163"/>
      <c r="O168" s="163"/>
      <c r="P168" s="164"/>
      <c r="Q168" s="164"/>
      <c r="R168" s="164"/>
      <c r="S168" s="164"/>
      <c r="T168" s="164"/>
      <c r="U168" s="164"/>
      <c r="V168" s="164"/>
      <c r="Z168" s="165"/>
      <c r="AA168" s="165" t="str">
        <f>IF(AND(F170=G170,H170=I170,F170="A"),"2016 - kwh","")</f>
        <v/>
      </c>
      <c r="AB168" s="165" t="str">
        <f>IF(OR(B168="2017 - kwh",B168="2018 - kwh"),"2016 - kwh","")</f>
        <v/>
      </c>
      <c r="AC168" s="165"/>
      <c r="AD168" s="165"/>
      <c r="AE168" s="165"/>
    </row>
    <row r="169" spans="1:31" hidden="1" x14ac:dyDescent="0.35">
      <c r="A169" s="164" t="str">
        <f>IF(AND(F170=G170,H170=I170,J170=K170,F170="A"),"2016 - kw",IF(AND(F170=G170,H170=I170,J170&lt;&gt;K170,F170="A"),"2017 - kw",IF(AND(F170=G170,H170&lt;&gt;I170,F170="A"),"2018 - kw","N/A")))</f>
        <v>N/A</v>
      </c>
      <c r="B169" s="164" t="str">
        <f>IF(F170&lt;&gt;G170,"2018 - kw",IF(H170&lt;&gt;I170,"2017 - kw",IF(J170&lt;&gt;K170,"2016 - kw","N/A")))</f>
        <v>N/A</v>
      </c>
      <c r="C169" s="173"/>
      <c r="D169" s="174" t="str">
        <f>D168 &amp; "kW"</f>
        <v>kW</v>
      </c>
      <c r="E169" s="175" t="s">
        <v>286</v>
      </c>
      <c r="F169" s="163"/>
      <c r="G169" s="163"/>
      <c r="H169" s="163"/>
      <c r="I169" s="163"/>
      <c r="J169" s="163"/>
      <c r="K169" s="163"/>
      <c r="L169" s="163"/>
      <c r="M169" s="163"/>
      <c r="N169" s="163"/>
      <c r="O169" s="163"/>
      <c r="P169" s="164"/>
      <c r="Q169" s="164"/>
      <c r="R169" s="164"/>
      <c r="S169" s="164"/>
      <c r="T169" s="164"/>
      <c r="U169" s="164"/>
      <c r="V169" s="164"/>
      <c r="Z169" s="165"/>
      <c r="AA169" s="165" t="str">
        <f>IF(AND(F170=G170,H170=I170,F170="A"),"2016 - kw","")</f>
        <v/>
      </c>
      <c r="AB169" s="165" t="str">
        <f>IF(OR(B169="2017 - kw",B169="2018 - kw"),"2016 - kw","")</f>
        <v/>
      </c>
      <c r="AC169" s="165"/>
      <c r="AD169" s="165"/>
      <c r="AE169" s="165"/>
    </row>
    <row r="170" spans="1:31" hidden="1" x14ac:dyDescent="0.35">
      <c r="A170" s="164"/>
      <c r="B170" s="164"/>
      <c r="C170" s="176"/>
      <c r="D170" s="177"/>
      <c r="E170" s="178" t="s">
        <v>287</v>
      </c>
      <c r="F170" s="160"/>
      <c r="G170" s="160"/>
      <c r="H170" s="160"/>
      <c r="I170" s="160"/>
      <c r="J170" s="160"/>
      <c r="K170" s="160"/>
      <c r="L170" s="160"/>
      <c r="M170" s="160"/>
      <c r="N170" s="160"/>
      <c r="O170" s="160"/>
      <c r="P170" s="164"/>
      <c r="Q170" s="164"/>
      <c r="R170" s="164"/>
      <c r="S170" s="164"/>
      <c r="T170" s="164"/>
      <c r="U170" s="164"/>
      <c r="V170" s="164"/>
      <c r="Z170" s="165"/>
      <c r="AA170" s="165"/>
      <c r="AB170" s="165"/>
      <c r="AC170" s="165"/>
      <c r="AD170" s="165"/>
      <c r="AE170" s="165"/>
    </row>
    <row r="171" spans="1:31" hidden="1" x14ac:dyDescent="0.35">
      <c r="A171" s="164" t="str">
        <f>IF(AND(F173=G173,H173=I173,J173=K173,F173="A"),"2016 - kwh",IF(AND(F173=G173,H173=I173,J173&lt;&gt;K173,F173="A"),"2017 - kwh",IF(AND(F173=G173,H173&lt;&gt;I173,F173="A"),"2018 - kwh","N/A")))</f>
        <v>N/A</v>
      </c>
      <c r="B171" s="164" t="str">
        <f>IF(F173&lt;&gt;G173,"2018 - kwh",IF(H173&lt;&gt;I173,"2017 - kwh",IF(J173&lt;&gt;K173,"2016 - kwh","N/A")))</f>
        <v>N/A</v>
      </c>
      <c r="C171" s="170" t="s">
        <v>334</v>
      </c>
      <c r="D171" s="171"/>
      <c r="E171" s="172" t="s">
        <v>285</v>
      </c>
      <c r="F171" s="163"/>
      <c r="G171" s="163"/>
      <c r="H171" s="163"/>
      <c r="I171" s="163"/>
      <c r="J171" s="163"/>
      <c r="K171" s="163"/>
      <c r="L171" s="163"/>
      <c r="M171" s="163"/>
      <c r="N171" s="163"/>
      <c r="O171" s="163"/>
      <c r="P171" s="164"/>
      <c r="Q171" s="164"/>
      <c r="R171" s="164"/>
      <c r="S171" s="164"/>
      <c r="T171" s="164"/>
      <c r="U171" s="164"/>
      <c r="V171" s="164"/>
      <c r="Z171" s="165"/>
      <c r="AA171" s="165" t="str">
        <f>IF(AND(F173=G173,H173=I173,F173="A"),"2016 - kwh","")</f>
        <v/>
      </c>
      <c r="AB171" s="165" t="str">
        <f>IF(OR(B171="2017 - kwh",B171="2018 - kwh"),"2016 - kwh","")</f>
        <v/>
      </c>
      <c r="AC171" s="165"/>
      <c r="AD171" s="165"/>
      <c r="AE171" s="165"/>
    </row>
    <row r="172" spans="1:31" hidden="1" x14ac:dyDescent="0.35">
      <c r="A172" s="164" t="str">
        <f>IF(AND(F173=G173,H173=I173,J173=K173,F173="A"),"2016 - kw",IF(AND(F173=G173,H173=I173,J173&lt;&gt;K173,F173="A"),"2017 - kw",IF(AND(F173=G173,H173&lt;&gt;I173,F173="A"),"2018 - kw","N/A")))</f>
        <v>N/A</v>
      </c>
      <c r="B172" s="164" t="str">
        <f>IF(F173&lt;&gt;G173,"2018 - kw",IF(H173&lt;&gt;I173,"2017 - kw",IF(J173&lt;&gt;K173,"2016 - kw","N/A")))</f>
        <v>N/A</v>
      </c>
      <c r="C172" s="173"/>
      <c r="D172" s="174" t="str">
        <f>D171 &amp; "kW"</f>
        <v>kW</v>
      </c>
      <c r="E172" s="175" t="s">
        <v>286</v>
      </c>
      <c r="F172" s="163"/>
      <c r="G172" s="163"/>
      <c r="H172" s="163"/>
      <c r="I172" s="163"/>
      <c r="J172" s="163"/>
      <c r="K172" s="163"/>
      <c r="L172" s="163"/>
      <c r="M172" s="163"/>
      <c r="N172" s="163"/>
      <c r="O172" s="163"/>
      <c r="P172" s="164"/>
      <c r="Q172" s="164"/>
      <c r="R172" s="164"/>
      <c r="S172" s="164"/>
      <c r="T172" s="164"/>
      <c r="U172" s="164"/>
      <c r="V172" s="164"/>
      <c r="Z172" s="165"/>
      <c r="AA172" s="165" t="str">
        <f>IF(AND(F173=G173,H173=I173,F173="A"),"2016 - kw","")</f>
        <v/>
      </c>
      <c r="AB172" s="165" t="str">
        <f>IF(OR(B172="2017 - kw",B172="2018 - kw"),"2016 - kw","")</f>
        <v/>
      </c>
      <c r="AC172" s="165"/>
      <c r="AD172" s="165"/>
      <c r="AE172" s="165"/>
    </row>
    <row r="173" spans="1:31" hidden="1" x14ac:dyDescent="0.35">
      <c r="A173" s="164"/>
      <c r="B173" s="164"/>
      <c r="C173" s="176"/>
      <c r="D173" s="177"/>
      <c r="E173" s="178" t="s">
        <v>287</v>
      </c>
      <c r="F173" s="160"/>
      <c r="G173" s="160"/>
      <c r="H173" s="160"/>
      <c r="I173" s="160"/>
      <c r="J173" s="160"/>
      <c r="K173" s="160"/>
      <c r="L173" s="160"/>
      <c r="M173" s="160"/>
      <c r="N173" s="160"/>
      <c r="O173" s="160"/>
      <c r="P173" s="164"/>
      <c r="Q173" s="164"/>
      <c r="R173" s="164"/>
      <c r="S173" s="164"/>
      <c r="T173" s="164"/>
      <c r="U173" s="164"/>
      <c r="V173" s="164"/>
      <c r="Z173" s="165"/>
      <c r="AA173" s="165"/>
      <c r="AB173" s="165"/>
      <c r="AC173" s="165"/>
      <c r="AD173" s="165"/>
      <c r="AE173" s="165"/>
    </row>
    <row r="174" spans="1:31" hidden="1" x14ac:dyDescent="0.35">
      <c r="A174" s="164" t="str">
        <f>IF(AND(F176=G176,H176=I176,J176=K176,F176="A"),"2016 - kwh",IF(AND(F176=G176,H176=I176,J176&lt;&gt;K176,F176="A"),"2017 - kwh",IF(AND(F176=G176,H176&lt;&gt;I176,F176="A"),"2018 - kwh","N/A")))</f>
        <v>N/A</v>
      </c>
      <c r="B174" s="164" t="str">
        <f>IF(F176&lt;&gt;G176,"2018 - kwh",IF(H176&lt;&gt;I176,"2017 - kwh",IF(J176&lt;&gt;K176,"2016 - kwh","N/A")))</f>
        <v>N/A</v>
      </c>
      <c r="C174" s="170" t="s">
        <v>335</v>
      </c>
      <c r="D174" s="171"/>
      <c r="E174" s="172" t="s">
        <v>285</v>
      </c>
      <c r="F174" s="163"/>
      <c r="G174" s="163"/>
      <c r="H174" s="163"/>
      <c r="I174" s="163"/>
      <c r="J174" s="163"/>
      <c r="K174" s="163"/>
      <c r="L174" s="163"/>
      <c r="M174" s="163"/>
      <c r="N174" s="163"/>
      <c r="O174" s="163"/>
      <c r="P174" s="164"/>
      <c r="Q174" s="164"/>
      <c r="R174" s="164"/>
      <c r="S174" s="164"/>
      <c r="T174" s="164"/>
      <c r="U174" s="164"/>
      <c r="V174" s="164"/>
      <c r="Z174" s="165"/>
      <c r="AA174" s="165" t="str">
        <f>IF(AND(F176=G176,H176=I176,F176="A"),"2016 - kwh","")</f>
        <v/>
      </c>
      <c r="AB174" s="165" t="str">
        <f>IF(OR(B174="2017 - kwh",B174="2018 - kwh"),"2016 - kwh","")</f>
        <v/>
      </c>
      <c r="AC174" s="165"/>
      <c r="AD174" s="165"/>
      <c r="AE174" s="165"/>
    </row>
    <row r="175" spans="1:31" hidden="1" x14ac:dyDescent="0.35">
      <c r="A175" s="164" t="str">
        <f>IF(AND(F176=G176,H176=I176,J176=K176,F176="A"),"2016 - kw",IF(AND(F176=G176,H176=I176,J176&lt;&gt;K176,F176="A"),"2017 - kw",IF(AND(F176=G176,H176&lt;&gt;I176,F176="A"),"2018 - kw","N/A")))</f>
        <v>N/A</v>
      </c>
      <c r="B175" s="164" t="str">
        <f>IF(F176&lt;&gt;G176,"2018 - kw",IF(H176&lt;&gt;I176,"2017 - kw",IF(J176&lt;&gt;K176,"2016 - kw","N/A")))</f>
        <v>N/A</v>
      </c>
      <c r="C175" s="173"/>
      <c r="D175" s="174" t="str">
        <f>D174 &amp; "kW"</f>
        <v>kW</v>
      </c>
      <c r="E175" s="175" t="s">
        <v>286</v>
      </c>
      <c r="F175" s="163"/>
      <c r="G175" s="163"/>
      <c r="H175" s="163"/>
      <c r="I175" s="163"/>
      <c r="J175" s="163"/>
      <c r="K175" s="163"/>
      <c r="L175" s="163"/>
      <c r="M175" s="163"/>
      <c r="N175" s="163"/>
      <c r="O175" s="163"/>
      <c r="P175" s="164"/>
      <c r="Q175" s="164"/>
      <c r="R175" s="164"/>
      <c r="S175" s="164"/>
      <c r="T175" s="164"/>
      <c r="U175" s="164"/>
      <c r="V175" s="164"/>
      <c r="Z175" s="165"/>
      <c r="AA175" s="165" t="str">
        <f>IF(AND(F176=G176,H176=I176,F176="A"),"2016 - kw","")</f>
        <v/>
      </c>
      <c r="AB175" s="165" t="str">
        <f>IF(OR(B175="2017 - kw",B175="2018 - kw"),"2016 - kw","")</f>
        <v/>
      </c>
      <c r="AC175" s="165"/>
      <c r="AD175" s="165"/>
      <c r="AE175" s="165"/>
    </row>
    <row r="176" spans="1:31" hidden="1" x14ac:dyDescent="0.35">
      <c r="A176" s="164"/>
      <c r="B176" s="164"/>
      <c r="C176" s="176"/>
      <c r="D176" s="177"/>
      <c r="E176" s="178" t="s">
        <v>287</v>
      </c>
      <c r="F176" s="160"/>
      <c r="G176" s="160"/>
      <c r="H176" s="160"/>
      <c r="I176" s="160"/>
      <c r="J176" s="160"/>
      <c r="K176" s="160"/>
      <c r="L176" s="160"/>
      <c r="M176" s="160"/>
      <c r="N176" s="160"/>
      <c r="O176" s="160"/>
      <c r="P176" s="164"/>
      <c r="Q176" s="164"/>
      <c r="R176" s="164"/>
      <c r="S176" s="164"/>
      <c r="T176" s="164"/>
      <c r="U176" s="164"/>
      <c r="V176" s="164"/>
      <c r="Z176" s="165"/>
      <c r="AA176" s="165"/>
      <c r="AB176" s="165"/>
      <c r="AC176" s="165"/>
      <c r="AD176" s="165"/>
      <c r="AE176" s="165"/>
    </row>
    <row r="177" spans="1:31" hidden="1" x14ac:dyDescent="0.35">
      <c r="A177" s="164" t="str">
        <f>IF(AND(F179=G179,H179=I179,J179=K179,F179="A"),"2016 - kwh",IF(AND(F179=G179,H179=I179,J179&lt;&gt;K179,F179="A"),"2017 - kwh",IF(AND(F179=G179,H179&lt;&gt;I179,F179="A"),"2018 - kwh","N/A")))</f>
        <v>N/A</v>
      </c>
      <c r="B177" s="164" t="str">
        <f>IF(F179&lt;&gt;G179,"2018 - kwh",IF(H179&lt;&gt;I179,"2017 - kwh",IF(J179&lt;&gt;K179,"2016 - kwh","N/A")))</f>
        <v>N/A</v>
      </c>
      <c r="C177" s="170" t="s">
        <v>336</v>
      </c>
      <c r="D177" s="171"/>
      <c r="E177" s="172" t="s">
        <v>285</v>
      </c>
      <c r="F177" s="163"/>
      <c r="G177" s="163"/>
      <c r="H177" s="163"/>
      <c r="I177" s="163"/>
      <c r="J177" s="163"/>
      <c r="K177" s="163"/>
      <c r="L177" s="163"/>
      <c r="M177" s="163"/>
      <c r="N177" s="163"/>
      <c r="O177" s="163"/>
      <c r="P177" s="164"/>
      <c r="Q177" s="164"/>
      <c r="R177" s="164"/>
      <c r="S177" s="164"/>
      <c r="T177" s="164"/>
      <c r="U177" s="164"/>
      <c r="V177" s="164"/>
      <c r="Z177" s="165"/>
      <c r="AA177" s="165" t="str">
        <f>IF(AND(F179=G179,H179=I179,F179="A"),"2016 - kwh","")</f>
        <v/>
      </c>
      <c r="AB177" s="165" t="str">
        <f>IF(OR(B177="2017 - kwh",B177="2018 - kwh"),"2016 - kwh","")</f>
        <v/>
      </c>
      <c r="AC177" s="165"/>
      <c r="AD177" s="165"/>
      <c r="AE177" s="165"/>
    </row>
    <row r="178" spans="1:31" hidden="1" x14ac:dyDescent="0.35">
      <c r="A178" s="164" t="str">
        <f>IF(AND(F179=G179,H179=I179,J179=K179,F179="A"),"2016 - kw",IF(AND(F179=G179,H179=I179,J179&lt;&gt;K179,F179="A"),"2017 - kw",IF(AND(F179=G179,H179&lt;&gt;I179,F179="A"),"2018 - kw","N/A")))</f>
        <v>N/A</v>
      </c>
      <c r="B178" s="164" t="str">
        <f>IF(F179&lt;&gt;G179,"2018 - kw",IF(H179&lt;&gt;I179,"2017 - kw",IF(J179&lt;&gt;K179,"2016 - kw","N/A")))</f>
        <v>N/A</v>
      </c>
      <c r="C178" s="173"/>
      <c r="D178" s="174" t="str">
        <f>D177 &amp; "kW"</f>
        <v>kW</v>
      </c>
      <c r="E178" s="175" t="s">
        <v>286</v>
      </c>
      <c r="F178" s="163"/>
      <c r="G178" s="163"/>
      <c r="H178" s="163"/>
      <c r="I178" s="163"/>
      <c r="J178" s="163"/>
      <c r="K178" s="163"/>
      <c r="L178" s="163"/>
      <c r="M178" s="163"/>
      <c r="N178" s="163"/>
      <c r="O178" s="163"/>
      <c r="P178" s="164"/>
      <c r="Q178" s="164"/>
      <c r="R178" s="164"/>
      <c r="S178" s="164"/>
      <c r="T178" s="164"/>
      <c r="U178" s="164"/>
      <c r="V178" s="164"/>
      <c r="Z178" s="165"/>
      <c r="AA178" s="165" t="str">
        <f>IF(AND(F179=G179,H179=I179,F179="A"),"2016 - kw","")</f>
        <v/>
      </c>
      <c r="AB178" s="165" t="str">
        <f>IF(OR(B178="2017 - kw",B178="2018 - kw"),"2016 - kw","")</f>
        <v/>
      </c>
      <c r="AC178" s="165"/>
      <c r="AD178" s="165"/>
      <c r="AE178" s="165"/>
    </row>
    <row r="179" spans="1:31" hidden="1" x14ac:dyDescent="0.35">
      <c r="A179" s="164"/>
      <c r="B179" s="164"/>
      <c r="C179" s="176"/>
      <c r="D179" s="177"/>
      <c r="E179" s="178" t="s">
        <v>287</v>
      </c>
      <c r="F179" s="160"/>
      <c r="G179" s="160"/>
      <c r="H179" s="160"/>
      <c r="I179" s="160"/>
      <c r="J179" s="160"/>
      <c r="K179" s="160"/>
      <c r="L179" s="160"/>
      <c r="M179" s="160"/>
      <c r="N179" s="160"/>
      <c r="O179" s="160"/>
      <c r="P179" s="164"/>
      <c r="Q179" s="164"/>
      <c r="R179" s="164"/>
      <c r="S179" s="164"/>
      <c r="T179" s="164"/>
      <c r="U179" s="164"/>
      <c r="V179" s="164"/>
      <c r="Z179" s="165"/>
      <c r="AA179" s="165"/>
      <c r="AB179" s="165"/>
      <c r="AC179" s="165"/>
      <c r="AD179" s="165"/>
      <c r="AE179" s="165"/>
    </row>
    <row r="180" spans="1:31" hidden="1" x14ac:dyDescent="0.35">
      <c r="A180" s="164" t="str">
        <f>IF(AND(F182=G182,H182=I182,J182=K182,F182="A"),"2016 - kwh",IF(AND(F182=G182,H182=I182,J182&lt;&gt;K182,F182="A"),"2017 - kwh",IF(AND(F182=G182,H182&lt;&gt;I182,F182="A"),"2018 - kwh","N/A")))</f>
        <v>N/A</v>
      </c>
      <c r="B180" s="164" t="str">
        <f>IF(F182&lt;&gt;G182,"2018 - kwh",IF(H182&lt;&gt;I182,"2017 - kwh",IF(J182&lt;&gt;K182,"2016 - kwh","N/A")))</f>
        <v>N/A</v>
      </c>
      <c r="C180" s="170" t="s">
        <v>337</v>
      </c>
      <c r="D180" s="171"/>
      <c r="E180" s="172" t="s">
        <v>285</v>
      </c>
      <c r="F180" s="163"/>
      <c r="G180" s="163"/>
      <c r="H180" s="163"/>
      <c r="I180" s="163"/>
      <c r="J180" s="163"/>
      <c r="K180" s="163"/>
      <c r="L180" s="163"/>
      <c r="M180" s="163"/>
      <c r="N180" s="163"/>
      <c r="O180" s="163"/>
      <c r="P180" s="164"/>
      <c r="Q180" s="164"/>
      <c r="R180" s="164"/>
      <c r="S180" s="164"/>
      <c r="T180" s="164"/>
      <c r="U180" s="164"/>
      <c r="V180" s="164"/>
      <c r="Z180" s="165"/>
      <c r="AA180" s="165" t="str">
        <f>IF(AND(F182=G182,H182=I182,F182="A"),"2016 - kwh","")</f>
        <v/>
      </c>
      <c r="AB180" s="165" t="str">
        <f>IF(OR(B180="2017 - kwh",B180="2018 - kwh"),"2016 - kwh","")</f>
        <v/>
      </c>
      <c r="AC180" s="165"/>
      <c r="AD180" s="165"/>
      <c r="AE180" s="165"/>
    </row>
    <row r="181" spans="1:31" hidden="1" x14ac:dyDescent="0.35">
      <c r="A181" s="164" t="str">
        <f>IF(AND(F182=G182,H182=I182,J182=K182,F182="A"),"2016 - kw",IF(AND(F182=G182,H182=I182,J182&lt;&gt;K182,F182="A"),"2017 - kw",IF(AND(F182=G182,H182&lt;&gt;I182,F182="A"),"2018 - kw","N/A")))</f>
        <v>N/A</v>
      </c>
      <c r="B181" s="164" t="str">
        <f>IF(F182&lt;&gt;G182,"2018 - kw",IF(H182&lt;&gt;I182,"2017 - kw",IF(J182&lt;&gt;K182,"2016 - kw","N/A")))</f>
        <v>N/A</v>
      </c>
      <c r="C181" s="173"/>
      <c r="D181" s="174" t="str">
        <f>D180 &amp; "kW"</f>
        <v>kW</v>
      </c>
      <c r="E181" s="175" t="s">
        <v>286</v>
      </c>
      <c r="F181" s="163"/>
      <c r="G181" s="163"/>
      <c r="H181" s="163"/>
      <c r="I181" s="163"/>
      <c r="J181" s="163"/>
      <c r="K181" s="163"/>
      <c r="L181" s="163"/>
      <c r="M181" s="163"/>
      <c r="N181" s="163"/>
      <c r="O181" s="163"/>
      <c r="P181" s="164"/>
      <c r="Q181" s="164"/>
      <c r="R181" s="164"/>
      <c r="S181" s="164"/>
      <c r="T181" s="164"/>
      <c r="U181" s="164"/>
      <c r="V181" s="164"/>
      <c r="Z181" s="165"/>
      <c r="AA181" s="165" t="str">
        <f>IF(AND(F182=G182,H182=I182,F182="A"),"2016 - kw","")</f>
        <v/>
      </c>
      <c r="AB181" s="165" t="str">
        <f>IF(OR(B181="2017 - kw",B181="2018 - kw"),"2016 - kw","")</f>
        <v/>
      </c>
      <c r="AC181" s="165"/>
      <c r="AD181" s="165"/>
      <c r="AE181" s="165"/>
    </row>
    <row r="182" spans="1:31" hidden="1" x14ac:dyDescent="0.35">
      <c r="A182" s="164"/>
      <c r="B182" s="164"/>
      <c r="C182" s="176"/>
      <c r="D182" s="177"/>
      <c r="E182" s="178" t="s">
        <v>287</v>
      </c>
      <c r="F182" s="160"/>
      <c r="G182" s="160"/>
      <c r="H182" s="160"/>
      <c r="I182" s="160"/>
      <c r="J182" s="160"/>
      <c r="K182" s="160"/>
      <c r="L182" s="160"/>
      <c r="M182" s="160"/>
      <c r="N182" s="160"/>
      <c r="O182" s="160"/>
      <c r="P182" s="164"/>
      <c r="Q182" s="164"/>
      <c r="R182" s="164"/>
      <c r="S182" s="164"/>
      <c r="T182" s="164"/>
      <c r="U182" s="164"/>
      <c r="V182" s="164"/>
      <c r="Z182" s="165"/>
      <c r="AA182" s="165"/>
      <c r="AB182" s="165"/>
      <c r="AC182" s="165"/>
      <c r="AD182" s="165"/>
      <c r="AE182" s="165"/>
    </row>
    <row r="183" spans="1:31" hidden="1" x14ac:dyDescent="0.35">
      <c r="A183" s="164" t="str">
        <f>IF(AND(F185=G185,H185=I185,J185=K185,F185="A"),"2016 - kwh",IF(AND(F185=G185,H185=I185,J185&lt;&gt;K185,F185="A"),"2017 - kwh",IF(AND(F185=G185,H185&lt;&gt;I185,F185="A"),"2018 - kwh","N/A")))</f>
        <v>N/A</v>
      </c>
      <c r="B183" s="164" t="str">
        <f>IF(F185&lt;&gt;G185,"2018 - kwh",IF(H185&lt;&gt;I185,"2017 - kwh",IF(J185&lt;&gt;K185,"2016 - kwh","N/A")))</f>
        <v>N/A</v>
      </c>
      <c r="C183" s="170" t="s">
        <v>338</v>
      </c>
      <c r="D183" s="171"/>
      <c r="E183" s="172" t="s">
        <v>285</v>
      </c>
      <c r="F183" s="163"/>
      <c r="G183" s="163"/>
      <c r="H183" s="163"/>
      <c r="I183" s="163"/>
      <c r="J183" s="163"/>
      <c r="K183" s="163"/>
      <c r="L183" s="163"/>
      <c r="M183" s="163"/>
      <c r="N183" s="163"/>
      <c r="O183" s="163"/>
      <c r="P183" s="164"/>
      <c r="Q183" s="164"/>
      <c r="R183" s="164"/>
      <c r="S183" s="164"/>
      <c r="T183" s="164"/>
      <c r="U183" s="164"/>
      <c r="V183" s="164"/>
      <c r="Z183" s="165"/>
      <c r="AA183" s="165" t="str">
        <f>IF(AND(F185=G185,H185=I185,F185="A"),"2016 - kwh","")</f>
        <v/>
      </c>
      <c r="AB183" s="165" t="str">
        <f>IF(OR(B183="2017 - kwh",B183="2018 - kwh"),"2016 - kwh","")</f>
        <v/>
      </c>
      <c r="AC183" s="165"/>
      <c r="AD183" s="165"/>
      <c r="AE183" s="165"/>
    </row>
    <row r="184" spans="1:31" hidden="1" x14ac:dyDescent="0.35">
      <c r="A184" s="164" t="str">
        <f>IF(AND(F185=G185,H185=I185,J185=K185,F185="A"),"2016 - kw",IF(AND(F185=G185,H185=I185,J185&lt;&gt;K185,F185="A"),"2017 - kw",IF(AND(F185=G185,H185&lt;&gt;I185,F185="A"),"2018 - kw","N/A")))</f>
        <v>N/A</v>
      </c>
      <c r="B184" s="164" t="str">
        <f>IF(F185&lt;&gt;G185,"2018 - kw",IF(H185&lt;&gt;I185,"2017 - kw",IF(J185&lt;&gt;K185,"2016 - kw","N/A")))</f>
        <v>N/A</v>
      </c>
      <c r="C184" s="173"/>
      <c r="D184" s="174" t="str">
        <f>D183 &amp; "kW"</f>
        <v>kW</v>
      </c>
      <c r="E184" s="175" t="s">
        <v>286</v>
      </c>
      <c r="F184" s="163"/>
      <c r="G184" s="163"/>
      <c r="H184" s="163"/>
      <c r="I184" s="163"/>
      <c r="J184" s="163"/>
      <c r="K184" s="163"/>
      <c r="L184" s="163"/>
      <c r="M184" s="163"/>
      <c r="N184" s="163"/>
      <c r="O184" s="163"/>
      <c r="P184" s="164"/>
      <c r="Q184" s="164"/>
      <c r="R184" s="164"/>
      <c r="S184" s="164"/>
      <c r="T184" s="164"/>
      <c r="U184" s="164"/>
      <c r="V184" s="164"/>
      <c r="Z184" s="165"/>
      <c r="AA184" s="165" t="str">
        <f>IF(AND(F185=G185,H185=I185,F185="A"),"2016 - kw","")</f>
        <v/>
      </c>
      <c r="AB184" s="165" t="str">
        <f>IF(OR(B184="2017 - kw",B184="2018 - kw"),"2016 - kw","")</f>
        <v/>
      </c>
      <c r="AC184" s="165"/>
      <c r="AD184" s="165"/>
      <c r="AE184" s="165"/>
    </row>
    <row r="185" spans="1:31" hidden="1" x14ac:dyDescent="0.35">
      <c r="A185" s="164"/>
      <c r="B185" s="164"/>
      <c r="C185" s="176"/>
      <c r="D185" s="177"/>
      <c r="E185" s="178" t="s">
        <v>287</v>
      </c>
      <c r="F185" s="160"/>
      <c r="G185" s="160"/>
      <c r="H185" s="160"/>
      <c r="I185" s="160"/>
      <c r="J185" s="160"/>
      <c r="K185" s="160"/>
      <c r="L185" s="160"/>
      <c r="M185" s="160"/>
      <c r="N185" s="160"/>
      <c r="O185" s="160"/>
      <c r="P185" s="164"/>
      <c r="Q185" s="164"/>
      <c r="R185" s="164"/>
      <c r="S185" s="164"/>
      <c r="T185" s="164"/>
      <c r="U185" s="164"/>
      <c r="V185" s="164"/>
      <c r="Z185" s="165"/>
      <c r="AA185" s="165"/>
      <c r="AB185" s="165"/>
      <c r="AC185" s="165"/>
      <c r="AD185" s="165"/>
      <c r="AE185" s="165"/>
    </row>
    <row r="186" spans="1:31" hidden="1" x14ac:dyDescent="0.35">
      <c r="A186" s="164" t="str">
        <f>IF(AND(F188=G188,H188=I188,J188=K188,F188="A"),"2016 - kwh",IF(AND(F188=G188,H188=I188,J188&lt;&gt;K188,F188="A"),"2017 - kwh",IF(AND(F188=G188,H188&lt;&gt;I188,F188="A"),"2018 - kwh","N/A")))</f>
        <v>N/A</v>
      </c>
      <c r="B186" s="164" t="str">
        <f>IF(F188&lt;&gt;G188,"2018 - kwh",IF(H188&lt;&gt;I188,"2017 - kwh",IF(J188&lt;&gt;K188,"2016 - kwh","N/A")))</f>
        <v>N/A</v>
      </c>
      <c r="C186" s="170" t="s">
        <v>339</v>
      </c>
      <c r="D186" s="171"/>
      <c r="E186" s="172" t="s">
        <v>285</v>
      </c>
      <c r="F186" s="163"/>
      <c r="G186" s="163"/>
      <c r="H186" s="163"/>
      <c r="I186" s="163"/>
      <c r="J186" s="163"/>
      <c r="K186" s="163"/>
      <c r="L186" s="163"/>
      <c r="M186" s="163"/>
      <c r="N186" s="163"/>
      <c r="O186" s="163"/>
      <c r="P186" s="164"/>
      <c r="Q186" s="164"/>
      <c r="R186" s="164"/>
      <c r="S186" s="164"/>
      <c r="T186" s="164"/>
      <c r="U186" s="164"/>
      <c r="V186" s="164"/>
      <c r="Z186" s="165"/>
      <c r="AA186" s="165" t="str">
        <f>IF(AND(F188=G188,H188=I188,F188="A"),"2016 - kwh","")</f>
        <v/>
      </c>
      <c r="AB186" s="165" t="str">
        <f>IF(OR(B186="2017 - kwh",B186="2018 - kwh"),"2016 - kwh","")</f>
        <v/>
      </c>
      <c r="AC186" s="165"/>
      <c r="AD186" s="165"/>
      <c r="AE186" s="165"/>
    </row>
    <row r="187" spans="1:31" hidden="1" x14ac:dyDescent="0.35">
      <c r="A187" s="164" t="str">
        <f>IF(AND(F188=G188,H188=I188,J188=K188,F188="A"),"2016 - kw",IF(AND(F188=G188,H188=I188,J188&lt;&gt;K188,F188="A"),"2017 - kw",IF(AND(F188=G188,H188&lt;&gt;I188,F188="A"),"2018 - kw","N/A")))</f>
        <v>N/A</v>
      </c>
      <c r="B187" s="164" t="str">
        <f>IF(F188&lt;&gt;G188,"2018 - kw",IF(H188&lt;&gt;I188,"2017 - kw",IF(J188&lt;&gt;K188,"2016 - kw","N/A")))</f>
        <v>N/A</v>
      </c>
      <c r="C187" s="173"/>
      <c r="D187" s="174" t="str">
        <f>D186 &amp; "kW"</f>
        <v>kW</v>
      </c>
      <c r="E187" s="175" t="s">
        <v>286</v>
      </c>
      <c r="F187" s="163"/>
      <c r="G187" s="163"/>
      <c r="H187" s="163"/>
      <c r="I187" s="163"/>
      <c r="J187" s="163"/>
      <c r="K187" s="163"/>
      <c r="L187" s="163"/>
      <c r="M187" s="163"/>
      <c r="N187" s="163"/>
      <c r="O187" s="163"/>
      <c r="P187" s="164"/>
      <c r="Q187" s="164"/>
      <c r="R187" s="164"/>
      <c r="S187" s="164"/>
      <c r="T187" s="164"/>
      <c r="U187" s="164"/>
      <c r="V187" s="164"/>
      <c r="Z187" s="165"/>
      <c r="AA187" s="165" t="str">
        <f>IF(AND(F188=G188,H188=I188,F188="A"),"2016 - kw","")</f>
        <v/>
      </c>
      <c r="AB187" s="165" t="str">
        <f>IF(OR(B187="2017 - kw",B187="2018 - kw"),"2016 - kw","")</f>
        <v/>
      </c>
      <c r="AC187" s="165"/>
      <c r="AD187" s="165"/>
      <c r="AE187" s="165"/>
    </row>
    <row r="188" spans="1:31" hidden="1" x14ac:dyDescent="0.35">
      <c r="A188" s="164"/>
      <c r="B188" s="164"/>
      <c r="C188" s="176"/>
      <c r="D188" s="177"/>
      <c r="E188" s="178" t="s">
        <v>287</v>
      </c>
      <c r="F188" s="160"/>
      <c r="G188" s="160"/>
      <c r="H188" s="160"/>
      <c r="I188" s="160"/>
      <c r="J188" s="160"/>
      <c r="K188" s="160"/>
      <c r="L188" s="160"/>
      <c r="M188" s="160"/>
      <c r="N188" s="160"/>
      <c r="O188" s="160"/>
      <c r="P188" s="164"/>
      <c r="Q188" s="164"/>
      <c r="R188" s="164"/>
      <c r="S188" s="164"/>
      <c r="T188" s="164"/>
      <c r="U188" s="164"/>
      <c r="V188" s="164"/>
      <c r="Z188" s="165"/>
      <c r="AA188" s="165"/>
      <c r="AB188" s="165"/>
      <c r="AC188" s="165"/>
      <c r="AD188" s="165"/>
      <c r="AE188" s="165"/>
    </row>
    <row r="189" spans="1:31" hidden="1" x14ac:dyDescent="0.35">
      <c r="A189" s="164" t="str">
        <f>IF(AND(F191=G191,H191=I191,J191=K191,F191="A"),"2016 - kwh",IF(AND(F191=G191,H191=I191,J191&lt;&gt;K191,F191="A"),"2017 - kwh",IF(AND(F191=G191,H191&lt;&gt;I191,F191="A"),"2018 - kwh","N/A")))</f>
        <v>N/A</v>
      </c>
      <c r="B189" s="164" t="str">
        <f>IF(F191&lt;&gt;G191,"2018 - kwh",IF(H191&lt;&gt;I191,"2017 - kwh",IF(J191&lt;&gt;K191,"2016 - kwh","N/A")))</f>
        <v>N/A</v>
      </c>
      <c r="C189" s="170" t="s">
        <v>340</v>
      </c>
      <c r="D189" s="171"/>
      <c r="E189" s="172" t="s">
        <v>285</v>
      </c>
      <c r="F189" s="163"/>
      <c r="G189" s="163"/>
      <c r="H189" s="163"/>
      <c r="I189" s="163"/>
      <c r="J189" s="163"/>
      <c r="K189" s="163"/>
      <c r="L189" s="163"/>
      <c r="M189" s="163"/>
      <c r="N189" s="163"/>
      <c r="O189" s="163"/>
      <c r="P189" s="164"/>
      <c r="Q189" s="164"/>
      <c r="R189" s="164"/>
      <c r="S189" s="164"/>
      <c r="T189" s="164"/>
      <c r="U189" s="164"/>
      <c r="V189" s="164"/>
      <c r="Z189" s="165"/>
      <c r="AA189" s="165" t="str">
        <f>IF(AND(F191=G191,H191=I191,F191="A"),"2016 - kwh","")</f>
        <v/>
      </c>
      <c r="AB189" s="165" t="str">
        <f>IF(OR(B189="2017 - kwh",B189="2018 - kwh"),"2016 - kwh","")</f>
        <v/>
      </c>
      <c r="AC189" s="165"/>
      <c r="AD189" s="165"/>
      <c r="AE189" s="165"/>
    </row>
    <row r="190" spans="1:31" hidden="1" x14ac:dyDescent="0.35">
      <c r="A190" s="164" t="str">
        <f>IF(AND(F191=G191,H191=I191,J191=K191,F191="A"),"2016 - kw",IF(AND(F191=G191,H191=I191,J191&lt;&gt;K191,F191="A"),"2017 - kw",IF(AND(F191=G191,H191&lt;&gt;I191,F191="A"),"2018 - kw","N/A")))</f>
        <v>N/A</v>
      </c>
      <c r="B190" s="164" t="str">
        <f>IF(F191&lt;&gt;G191,"2018 - kw",IF(H191&lt;&gt;I191,"2017 - kw",IF(J191&lt;&gt;K191,"2016 - kw","N/A")))</f>
        <v>N/A</v>
      </c>
      <c r="C190" s="173"/>
      <c r="D190" s="174" t="str">
        <f>D189 &amp; "kW"</f>
        <v>kW</v>
      </c>
      <c r="E190" s="175" t="s">
        <v>286</v>
      </c>
      <c r="F190" s="163"/>
      <c r="G190" s="163"/>
      <c r="H190" s="163"/>
      <c r="I190" s="163"/>
      <c r="J190" s="163"/>
      <c r="K190" s="163"/>
      <c r="L190" s="163"/>
      <c r="M190" s="163"/>
      <c r="N190" s="163"/>
      <c r="O190" s="163"/>
      <c r="P190" s="164"/>
      <c r="Q190" s="164"/>
      <c r="R190" s="164"/>
      <c r="S190" s="164"/>
      <c r="T190" s="164"/>
      <c r="U190" s="164"/>
      <c r="V190" s="164"/>
      <c r="Z190" s="165"/>
      <c r="AA190" s="165" t="str">
        <f>IF(AND(F191=G191,H191=I191,F191="A"),"2016 - kw","")</f>
        <v/>
      </c>
      <c r="AB190" s="165" t="str">
        <f>IF(OR(B190="2017 - kw",B190="2018 - kw"),"2016 - kw","")</f>
        <v/>
      </c>
      <c r="AC190" s="165"/>
      <c r="AD190" s="165"/>
      <c r="AE190" s="165"/>
    </row>
    <row r="191" spans="1:31" hidden="1" x14ac:dyDescent="0.35">
      <c r="A191" s="164"/>
      <c r="B191" s="164"/>
      <c r="C191" s="176"/>
      <c r="D191" s="177"/>
      <c r="E191" s="178" t="s">
        <v>287</v>
      </c>
      <c r="F191" s="160"/>
      <c r="G191" s="160"/>
      <c r="H191" s="160"/>
      <c r="I191" s="160"/>
      <c r="J191" s="160"/>
      <c r="K191" s="160"/>
      <c r="L191" s="160"/>
      <c r="M191" s="160"/>
      <c r="N191" s="160"/>
      <c r="O191" s="160"/>
      <c r="P191" s="164"/>
      <c r="Q191" s="164"/>
      <c r="R191" s="164"/>
      <c r="S191" s="164"/>
      <c r="T191" s="164"/>
      <c r="U191" s="164"/>
      <c r="V191" s="164"/>
      <c r="Z191" s="165"/>
      <c r="AA191" s="165"/>
      <c r="AB191" s="165"/>
      <c r="AC191" s="165"/>
      <c r="AD191" s="165"/>
      <c r="AE191" s="165"/>
    </row>
    <row r="192" spans="1:31" hidden="1" x14ac:dyDescent="0.35">
      <c r="A192" s="164" t="str">
        <f>IF(AND(F194=G194,H194=I194,J194=K194,F194="A"),"2016 - kwh",IF(AND(F194=G194,H194=I194,J194&lt;&gt;K194,F194="A"),"2017 - kwh",IF(AND(F194=G194,H194&lt;&gt;I194,F194="A"),"2018 - kwh","N/A")))</f>
        <v>N/A</v>
      </c>
      <c r="B192" s="164" t="str">
        <f>IF(F194&lt;&gt;G194,"2018 - kwh",IF(H194&lt;&gt;I194,"2017 - kwh",IF(J194&lt;&gt;K194,"2016 - kwh","N/A")))</f>
        <v>N/A</v>
      </c>
      <c r="C192" s="170" t="s">
        <v>341</v>
      </c>
      <c r="D192" s="171"/>
      <c r="E192" s="172" t="s">
        <v>285</v>
      </c>
      <c r="F192" s="163"/>
      <c r="G192" s="163"/>
      <c r="H192" s="163"/>
      <c r="I192" s="163"/>
      <c r="J192" s="163"/>
      <c r="K192" s="163"/>
      <c r="L192" s="163"/>
      <c r="M192" s="163"/>
      <c r="N192" s="163"/>
      <c r="O192" s="163"/>
      <c r="P192" s="164"/>
      <c r="Q192" s="164"/>
      <c r="R192" s="164"/>
      <c r="S192" s="164"/>
      <c r="T192" s="164"/>
      <c r="U192" s="164"/>
      <c r="V192" s="164"/>
      <c r="Z192" s="165"/>
      <c r="AA192" s="165" t="str">
        <f>IF(AND(F194=G194,H194=I194,F194="A"),"2016 - kwh","")</f>
        <v/>
      </c>
      <c r="AB192" s="165" t="str">
        <f>IF(OR(B192="2017 - kwh",B192="2018 - kwh"),"2016 - kwh","")</f>
        <v/>
      </c>
      <c r="AC192" s="165"/>
      <c r="AD192" s="165"/>
      <c r="AE192" s="165"/>
    </row>
    <row r="193" spans="1:31" hidden="1" x14ac:dyDescent="0.35">
      <c r="A193" s="164" t="str">
        <f>IF(AND(F194=G194,H194=I194,J194=K194,F194="A"),"2016 - kw",IF(AND(F194=G194,H194=I194,J194&lt;&gt;K194,F194="A"),"2017 - kw",IF(AND(F194=G194,H194&lt;&gt;I194,F194="A"),"2018 - kw","N/A")))</f>
        <v>N/A</v>
      </c>
      <c r="B193" s="164" t="str">
        <f>IF(F194&lt;&gt;G194,"2018 - kw",IF(H194&lt;&gt;I194,"2017 - kw",IF(J194&lt;&gt;K194,"2016 - kw","N/A")))</f>
        <v>N/A</v>
      </c>
      <c r="C193" s="173"/>
      <c r="D193" s="174" t="str">
        <f>D192 &amp; "kW"</f>
        <v>kW</v>
      </c>
      <c r="E193" s="175" t="s">
        <v>286</v>
      </c>
      <c r="F193" s="163"/>
      <c r="G193" s="163"/>
      <c r="H193" s="163"/>
      <c r="I193" s="163"/>
      <c r="J193" s="163"/>
      <c r="K193" s="163"/>
      <c r="L193" s="163"/>
      <c r="M193" s="163"/>
      <c r="N193" s="163"/>
      <c r="O193" s="163"/>
      <c r="P193" s="164"/>
      <c r="Q193" s="164"/>
      <c r="R193" s="164"/>
      <c r="S193" s="164"/>
      <c r="T193" s="164"/>
      <c r="U193" s="164"/>
      <c r="V193" s="164"/>
      <c r="Z193" s="165"/>
      <c r="AA193" s="165" t="str">
        <f>IF(AND(F194=G194,H194=I194,F194="A"),"2016 - kw","")</f>
        <v/>
      </c>
      <c r="AB193" s="165" t="str">
        <f>IF(OR(B193="2017 - kw",B193="2018 - kw"),"2016 - kw","")</f>
        <v/>
      </c>
      <c r="AC193" s="165"/>
      <c r="AD193" s="165"/>
      <c r="AE193" s="165"/>
    </row>
    <row r="194" spans="1:31" hidden="1" x14ac:dyDescent="0.35">
      <c r="A194" s="164"/>
      <c r="B194" s="164"/>
      <c r="C194" s="176"/>
      <c r="D194" s="177"/>
      <c r="E194" s="178" t="s">
        <v>287</v>
      </c>
      <c r="F194" s="160"/>
      <c r="G194" s="160"/>
      <c r="H194" s="160"/>
      <c r="I194" s="160"/>
      <c r="J194" s="160"/>
      <c r="K194" s="160"/>
      <c r="L194" s="160"/>
      <c r="M194" s="160"/>
      <c r="N194" s="160"/>
      <c r="O194" s="160"/>
      <c r="P194" s="164"/>
      <c r="Q194" s="164"/>
      <c r="R194" s="164"/>
      <c r="S194" s="164"/>
      <c r="T194" s="164"/>
      <c r="U194" s="164"/>
      <c r="V194" s="164"/>
      <c r="Z194" s="165"/>
      <c r="AA194" s="165"/>
      <c r="AB194" s="165"/>
      <c r="AC194" s="165"/>
      <c r="AD194" s="165"/>
      <c r="AE194" s="165"/>
    </row>
    <row r="195" spans="1:31" hidden="1" x14ac:dyDescent="0.35">
      <c r="A195" s="164" t="str">
        <f>IF(AND(F197=G197,H197=I197,J197=K197,F197="A"),"2016 - kwh",IF(AND(F197=G197,H197=I197,J197&lt;&gt;K197,F197="A"),"2017 - kwh",IF(AND(F197=G197,H197&lt;&gt;I197,F197="A"),"2018 - kwh","N/A")))</f>
        <v>N/A</v>
      </c>
      <c r="B195" s="164" t="str">
        <f>IF(F197&lt;&gt;G197,"2018 - kwh",IF(H197&lt;&gt;I197,"2017 - kwh",IF(J197&lt;&gt;K197,"2016 - kwh","N/A")))</f>
        <v>N/A</v>
      </c>
      <c r="C195" s="170" t="s">
        <v>342</v>
      </c>
      <c r="D195" s="171"/>
      <c r="E195" s="172" t="s">
        <v>285</v>
      </c>
      <c r="F195" s="163"/>
      <c r="G195" s="163"/>
      <c r="H195" s="163"/>
      <c r="I195" s="163"/>
      <c r="J195" s="163"/>
      <c r="K195" s="163"/>
      <c r="L195" s="163"/>
      <c r="M195" s="163"/>
      <c r="N195" s="163"/>
      <c r="O195" s="163"/>
      <c r="P195" s="164"/>
      <c r="Q195" s="164"/>
      <c r="R195" s="164"/>
      <c r="S195" s="164"/>
      <c r="T195" s="164"/>
      <c r="U195" s="164"/>
      <c r="V195" s="164"/>
      <c r="Z195" s="165"/>
      <c r="AA195" s="165" t="str">
        <f>IF(AND(F197=G197,H197=I197,F197="A"),"2016 - kwh","")</f>
        <v/>
      </c>
      <c r="AB195" s="165" t="str">
        <f>IF(OR(B195="2017 - kwh",B195="2018 - kwh"),"2016 - kwh","")</f>
        <v/>
      </c>
      <c r="AC195" s="165"/>
      <c r="AD195" s="165"/>
      <c r="AE195" s="165"/>
    </row>
    <row r="196" spans="1:31" hidden="1" x14ac:dyDescent="0.35">
      <c r="A196" s="164" t="str">
        <f>IF(AND(F197=G197,H197=I197,J197=K197,F197="A"),"2016 - kw",IF(AND(F197=G197,H197=I197,J197&lt;&gt;K197,F197="A"),"2017 - kw",IF(AND(F197=G197,H197&lt;&gt;I197,F197="A"),"2018 - kw","N/A")))</f>
        <v>N/A</v>
      </c>
      <c r="B196" s="164" t="str">
        <f>IF(F197&lt;&gt;G197,"2018 - kw",IF(H197&lt;&gt;I197,"2017 - kw",IF(J197&lt;&gt;K197,"2016 - kw","N/A")))</f>
        <v>N/A</v>
      </c>
      <c r="C196" s="173"/>
      <c r="D196" s="174" t="str">
        <f>D195 &amp; "kW"</f>
        <v>kW</v>
      </c>
      <c r="E196" s="175" t="s">
        <v>286</v>
      </c>
      <c r="F196" s="163"/>
      <c r="G196" s="163"/>
      <c r="H196" s="163"/>
      <c r="I196" s="163"/>
      <c r="J196" s="163"/>
      <c r="K196" s="163"/>
      <c r="L196" s="163"/>
      <c r="M196" s="163"/>
      <c r="N196" s="163"/>
      <c r="O196" s="163"/>
      <c r="P196" s="164"/>
      <c r="Q196" s="164"/>
      <c r="R196" s="164"/>
      <c r="S196" s="164"/>
      <c r="T196" s="164"/>
      <c r="U196" s="164"/>
      <c r="V196" s="164"/>
      <c r="Z196" s="165"/>
      <c r="AA196" s="165" t="str">
        <f>IF(AND(F197=G197,H197=I197,F197="A"),"2016 - kw","")</f>
        <v/>
      </c>
      <c r="AB196" s="165" t="str">
        <f>IF(OR(B196="2017 - kw",B196="2018 - kw"),"2016 - kw","")</f>
        <v/>
      </c>
      <c r="AC196" s="165"/>
      <c r="AD196" s="165"/>
      <c r="AE196" s="165"/>
    </row>
    <row r="197" spans="1:31" hidden="1" x14ac:dyDescent="0.35">
      <c r="A197" s="164"/>
      <c r="B197" s="164"/>
      <c r="C197" s="176"/>
      <c r="D197" s="177"/>
      <c r="E197" s="178" t="s">
        <v>287</v>
      </c>
      <c r="F197" s="160"/>
      <c r="G197" s="160"/>
      <c r="H197" s="160"/>
      <c r="I197" s="160"/>
      <c r="J197" s="160"/>
      <c r="K197" s="160"/>
      <c r="L197" s="160"/>
      <c r="M197" s="160"/>
      <c r="N197" s="160"/>
      <c r="O197" s="160"/>
      <c r="P197" s="164"/>
      <c r="Q197" s="164"/>
      <c r="R197" s="164"/>
      <c r="S197" s="164"/>
      <c r="T197" s="164"/>
      <c r="U197" s="164"/>
      <c r="V197" s="164"/>
      <c r="Z197" s="165"/>
      <c r="AA197" s="165"/>
      <c r="AB197" s="165"/>
      <c r="AC197" s="165"/>
      <c r="AD197" s="165"/>
      <c r="AE197" s="165"/>
    </row>
    <row r="198" spans="1:31" hidden="1" x14ac:dyDescent="0.35">
      <c r="A198" s="164" t="str">
        <f>IF(AND(F200=G200,H200=I200,J200=K200,F200="A"),"2016 - kwh",IF(AND(F200=G200,H200=I200,J200&lt;&gt;K200,F200="A"),"2017 - kwh",IF(AND(F200=G200,H200&lt;&gt;I200,F200="A"),"2018 - kwh","N/A")))</f>
        <v>N/A</v>
      </c>
      <c r="B198" s="164" t="str">
        <f>IF(F200&lt;&gt;G200,"2018 - kwh",IF(H200&lt;&gt;I200,"2017 - kwh",IF(J200&lt;&gt;K200,"2016 - kwh","N/A")))</f>
        <v>N/A</v>
      </c>
      <c r="C198" s="170" t="s">
        <v>343</v>
      </c>
      <c r="D198" s="171"/>
      <c r="E198" s="172" t="s">
        <v>285</v>
      </c>
      <c r="F198" s="163"/>
      <c r="G198" s="163"/>
      <c r="H198" s="163"/>
      <c r="I198" s="163"/>
      <c r="J198" s="163"/>
      <c r="K198" s="163"/>
      <c r="L198" s="163"/>
      <c r="M198" s="163"/>
      <c r="N198" s="163"/>
      <c r="O198" s="163"/>
      <c r="P198" s="164"/>
      <c r="Q198" s="164"/>
      <c r="R198" s="164"/>
      <c r="S198" s="164"/>
      <c r="T198" s="164"/>
      <c r="U198" s="164"/>
      <c r="V198" s="164"/>
      <c r="Z198" s="165"/>
      <c r="AA198" s="165" t="str">
        <f>IF(AND(F200=G200,H200=I200,F200="A"),"2016 - kwh","")</f>
        <v/>
      </c>
      <c r="AB198" s="165" t="str">
        <f>IF(OR(B198="2017 - kwh",B198="2018 - kwh"),"2016 - kwh","")</f>
        <v/>
      </c>
      <c r="AC198" s="165"/>
      <c r="AD198" s="165"/>
      <c r="AE198" s="165"/>
    </row>
    <row r="199" spans="1:31" hidden="1" x14ac:dyDescent="0.35">
      <c r="A199" s="164" t="str">
        <f>IF(AND(F200=G200,H200=I200,J200=K200,F200="A"),"2016 - kw",IF(AND(F200=G200,H200=I200,J200&lt;&gt;K200,F200="A"),"2017 - kw",IF(AND(F200=G200,H200&lt;&gt;I200,F200="A"),"2018 - kw","N/A")))</f>
        <v>N/A</v>
      </c>
      <c r="B199" s="164" t="str">
        <f>IF(F200&lt;&gt;G200,"2018 - kw",IF(H200&lt;&gt;I200,"2017 - kw",IF(J200&lt;&gt;K200,"2016 - kw","N/A")))</f>
        <v>N/A</v>
      </c>
      <c r="C199" s="173"/>
      <c r="D199" s="174" t="str">
        <f>D198 &amp; "kW"</f>
        <v>kW</v>
      </c>
      <c r="E199" s="175" t="s">
        <v>286</v>
      </c>
      <c r="F199" s="163"/>
      <c r="G199" s="163"/>
      <c r="H199" s="163"/>
      <c r="I199" s="163"/>
      <c r="J199" s="163"/>
      <c r="K199" s="163"/>
      <c r="L199" s="163"/>
      <c r="M199" s="163"/>
      <c r="N199" s="163"/>
      <c r="O199" s="163"/>
      <c r="P199" s="164"/>
      <c r="Q199" s="164"/>
      <c r="R199" s="164"/>
      <c r="S199" s="164"/>
      <c r="T199" s="164"/>
      <c r="U199" s="164"/>
      <c r="V199" s="164"/>
      <c r="Z199" s="165"/>
      <c r="AA199" s="165" t="str">
        <f>IF(AND(F200=G200,H200=I200,F200="A"),"2016 - kw","")</f>
        <v/>
      </c>
      <c r="AB199" s="165" t="str">
        <f>IF(OR(B199="2017 - kw",B199="2018 - kw"),"2016 - kw","")</f>
        <v/>
      </c>
      <c r="AC199" s="165"/>
      <c r="AD199" s="165"/>
      <c r="AE199" s="165"/>
    </row>
    <row r="200" spans="1:31" hidden="1" x14ac:dyDescent="0.35">
      <c r="A200" s="164"/>
      <c r="B200" s="164"/>
      <c r="C200" s="176"/>
      <c r="D200" s="177"/>
      <c r="E200" s="178" t="s">
        <v>287</v>
      </c>
      <c r="F200" s="160"/>
      <c r="G200" s="160"/>
      <c r="H200" s="160"/>
      <c r="I200" s="160"/>
      <c r="J200" s="160"/>
      <c r="K200" s="160"/>
      <c r="L200" s="160"/>
      <c r="M200" s="160"/>
      <c r="N200" s="160"/>
      <c r="O200" s="160"/>
      <c r="P200" s="164"/>
      <c r="Q200" s="164"/>
      <c r="R200" s="164"/>
      <c r="S200" s="164"/>
      <c r="T200" s="164"/>
      <c r="U200" s="164"/>
      <c r="V200" s="164"/>
      <c r="Z200" s="165"/>
      <c r="AA200" s="165"/>
      <c r="AB200" s="165"/>
      <c r="AC200" s="165"/>
      <c r="AD200" s="165"/>
      <c r="AE200" s="165"/>
    </row>
    <row r="201" spans="1:31" hidden="1" x14ac:dyDescent="0.35">
      <c r="A201" s="164" t="str">
        <f>IF(AND(F203=G203,H203=I203,J203=K203,F203="A"),"2016 - kwh",IF(AND(F203=G203,H203=I203,J203&lt;&gt;K203,F203="A"),"2017 - kwh",IF(AND(F203=G203,H203&lt;&gt;I203,F203="A"),"2018 - kwh","N/A")))</f>
        <v>N/A</v>
      </c>
      <c r="B201" s="164" t="str">
        <f>IF(F203&lt;&gt;G203,"2018 - kwh",IF(H203&lt;&gt;I203,"2017 - kwh",IF(J203&lt;&gt;K203,"2016 - kwh","N/A")))</f>
        <v>N/A</v>
      </c>
      <c r="C201" s="170" t="s">
        <v>344</v>
      </c>
      <c r="D201" s="171"/>
      <c r="E201" s="172" t="s">
        <v>285</v>
      </c>
      <c r="F201" s="163"/>
      <c r="G201" s="163"/>
      <c r="H201" s="163"/>
      <c r="I201" s="163"/>
      <c r="J201" s="163"/>
      <c r="K201" s="163"/>
      <c r="L201" s="163"/>
      <c r="M201" s="163"/>
      <c r="N201" s="163"/>
      <c r="O201" s="163"/>
      <c r="P201" s="164"/>
      <c r="Q201" s="164"/>
      <c r="R201" s="164"/>
      <c r="S201" s="164"/>
      <c r="T201" s="164"/>
      <c r="U201" s="164"/>
      <c r="V201" s="164"/>
      <c r="Z201" s="165"/>
      <c r="AA201" s="165" t="str">
        <f>IF(AND(F203=G203,H203=I203,F203="A"),"2016 - kwh","")</f>
        <v/>
      </c>
      <c r="AB201" s="165" t="str">
        <f>IF(OR(B201="2017 - kwh",B201="2018 - kwh"),"2016 - kwh","")</f>
        <v/>
      </c>
      <c r="AC201" s="165"/>
      <c r="AD201" s="165"/>
      <c r="AE201" s="165"/>
    </row>
    <row r="202" spans="1:31" hidden="1" x14ac:dyDescent="0.35">
      <c r="A202" s="164" t="str">
        <f>IF(AND(F203=G203,H203=I203,J203=K203,F203="A"),"2016 - kw",IF(AND(F203=G203,H203=I203,J203&lt;&gt;K203,F203="A"),"2017 - kw",IF(AND(F203=G203,H203&lt;&gt;I203,F203="A"),"2018 - kw","N/A")))</f>
        <v>N/A</v>
      </c>
      <c r="B202" s="164" t="str">
        <f>IF(F203&lt;&gt;G203,"2018 - kw",IF(H203&lt;&gt;I203,"2017 - kw",IF(J203&lt;&gt;K203,"2016 - kw","N/A")))</f>
        <v>N/A</v>
      </c>
      <c r="C202" s="173"/>
      <c r="D202" s="174" t="str">
        <f>D201 &amp; "kW"</f>
        <v>kW</v>
      </c>
      <c r="E202" s="175" t="s">
        <v>286</v>
      </c>
      <c r="F202" s="163"/>
      <c r="G202" s="163"/>
      <c r="H202" s="163"/>
      <c r="I202" s="163"/>
      <c r="J202" s="163"/>
      <c r="K202" s="163"/>
      <c r="L202" s="163"/>
      <c r="M202" s="163"/>
      <c r="N202" s="163"/>
      <c r="O202" s="163"/>
      <c r="P202" s="164"/>
      <c r="Q202" s="164"/>
      <c r="R202" s="164"/>
      <c r="S202" s="164"/>
      <c r="T202" s="164"/>
      <c r="U202" s="164"/>
      <c r="V202" s="164"/>
      <c r="Z202" s="165"/>
      <c r="AA202" s="165" t="str">
        <f>IF(AND(F203=G203,H203=I203,F203="A"),"2016 - kw","")</f>
        <v/>
      </c>
      <c r="AB202" s="165" t="str">
        <f>IF(OR(B202="2017 - kw",B202="2018 - kw"),"2016 - kw","")</f>
        <v/>
      </c>
      <c r="AC202" s="165"/>
      <c r="AD202" s="165"/>
      <c r="AE202" s="165"/>
    </row>
    <row r="203" spans="1:31" hidden="1" x14ac:dyDescent="0.35">
      <c r="A203" s="164"/>
      <c r="B203" s="164"/>
      <c r="C203" s="176"/>
      <c r="D203" s="177"/>
      <c r="E203" s="178" t="s">
        <v>287</v>
      </c>
      <c r="F203" s="160"/>
      <c r="G203" s="160"/>
      <c r="H203" s="160"/>
      <c r="I203" s="160"/>
      <c r="J203" s="160"/>
      <c r="K203" s="160"/>
      <c r="L203" s="160"/>
      <c r="M203" s="160"/>
      <c r="N203" s="160"/>
      <c r="O203" s="160"/>
      <c r="P203" s="164"/>
      <c r="Q203" s="164"/>
      <c r="R203" s="164"/>
      <c r="S203" s="164"/>
      <c r="T203" s="164"/>
      <c r="U203" s="164"/>
      <c r="V203" s="164"/>
      <c r="Z203" s="165"/>
      <c r="AA203" s="165"/>
      <c r="AB203" s="165"/>
      <c r="AC203" s="165"/>
      <c r="AD203" s="165"/>
      <c r="AE203" s="165"/>
    </row>
    <row r="204" spans="1:31" hidden="1" x14ac:dyDescent="0.35">
      <c r="A204" s="164" t="str">
        <f>IF(AND(F206=G206,H206=I206,J206=K206,F206="A"),"2016 - kwh",IF(AND(F206=G206,H206=I206,J206&lt;&gt;K206,F206="A"),"2017 - kwh",IF(AND(F206=G206,H206&lt;&gt;I206,F206="A"),"2018 - kwh","N/A")))</f>
        <v>N/A</v>
      </c>
      <c r="B204" s="164" t="str">
        <f>IF(F206&lt;&gt;G206,"2018 - kwh",IF(H206&lt;&gt;I206,"2017 - kwh",IF(J206&lt;&gt;K206,"2016 - kwh","N/A")))</f>
        <v>N/A</v>
      </c>
      <c r="C204" s="170" t="s">
        <v>345</v>
      </c>
      <c r="D204" s="171"/>
      <c r="E204" s="172" t="s">
        <v>285</v>
      </c>
      <c r="F204" s="163"/>
      <c r="G204" s="163"/>
      <c r="H204" s="163"/>
      <c r="I204" s="163"/>
      <c r="J204" s="163"/>
      <c r="K204" s="163"/>
      <c r="L204" s="163"/>
      <c r="M204" s="163"/>
      <c r="N204" s="163"/>
      <c r="O204" s="163"/>
      <c r="P204" s="164"/>
      <c r="Q204" s="164"/>
      <c r="R204" s="164"/>
      <c r="S204" s="164"/>
      <c r="T204" s="164"/>
      <c r="U204" s="164"/>
      <c r="V204" s="164"/>
      <c r="Z204" s="165"/>
      <c r="AA204" s="165" t="str">
        <f>IF(AND(F206=G206,H206=I206,F206="A"),"2016 - kwh","")</f>
        <v/>
      </c>
      <c r="AB204" s="165" t="str">
        <f>IF(OR(B204="2017 - kwh",B204="2018 - kwh"),"2016 - kwh","")</f>
        <v/>
      </c>
      <c r="AC204" s="165"/>
      <c r="AD204" s="165"/>
      <c r="AE204" s="165"/>
    </row>
    <row r="205" spans="1:31" hidden="1" x14ac:dyDescent="0.35">
      <c r="A205" s="164" t="str">
        <f>IF(AND(F206=G206,H206=I206,J206=K206,F206="A"),"2016 - kw",IF(AND(F206=G206,H206=I206,J206&lt;&gt;K206,F206="A"),"2017 - kw",IF(AND(F206=G206,H206&lt;&gt;I206,F206="A"),"2018 - kw","N/A")))</f>
        <v>N/A</v>
      </c>
      <c r="B205" s="164" t="str">
        <f>IF(F206&lt;&gt;G206,"2018 - kw",IF(H206&lt;&gt;I206,"2017 - kw",IF(J206&lt;&gt;K206,"2016 - kw","N/A")))</f>
        <v>N/A</v>
      </c>
      <c r="C205" s="173"/>
      <c r="D205" s="174" t="str">
        <f>D204 &amp; "kW"</f>
        <v>kW</v>
      </c>
      <c r="E205" s="175" t="s">
        <v>286</v>
      </c>
      <c r="F205" s="163"/>
      <c r="G205" s="163"/>
      <c r="H205" s="163"/>
      <c r="I205" s="163"/>
      <c r="J205" s="163"/>
      <c r="K205" s="163"/>
      <c r="L205" s="163"/>
      <c r="M205" s="163"/>
      <c r="N205" s="163"/>
      <c r="O205" s="163"/>
      <c r="P205" s="164"/>
      <c r="Q205" s="164"/>
      <c r="R205" s="164"/>
      <c r="S205" s="164"/>
      <c r="T205" s="164"/>
      <c r="U205" s="164"/>
      <c r="V205" s="164"/>
      <c r="Z205" s="165"/>
      <c r="AA205" s="165" t="str">
        <f>IF(AND(F206=G206,H206=I206,F206="A"),"2016 - kw","")</f>
        <v/>
      </c>
      <c r="AB205" s="165" t="str">
        <f>IF(OR(B205="2017 - kw",B205="2018 - kw"),"2016 - kw","")</f>
        <v/>
      </c>
      <c r="AC205" s="165"/>
      <c r="AD205" s="165"/>
      <c r="AE205" s="165"/>
    </row>
    <row r="206" spans="1:31" hidden="1" x14ac:dyDescent="0.35">
      <c r="A206" s="164"/>
      <c r="B206" s="164"/>
      <c r="C206" s="176"/>
      <c r="D206" s="177"/>
      <c r="E206" s="178" t="s">
        <v>287</v>
      </c>
      <c r="F206" s="160"/>
      <c r="G206" s="160"/>
      <c r="H206" s="160"/>
      <c r="I206" s="160"/>
      <c r="J206" s="160"/>
      <c r="K206" s="160"/>
      <c r="L206" s="160"/>
      <c r="M206" s="160"/>
      <c r="N206" s="160"/>
      <c r="O206" s="160"/>
      <c r="P206" s="164"/>
      <c r="Q206" s="164"/>
      <c r="R206" s="164"/>
      <c r="S206" s="164"/>
      <c r="T206" s="164"/>
      <c r="U206" s="164"/>
      <c r="V206" s="164"/>
      <c r="Z206" s="165"/>
      <c r="AA206" s="165"/>
      <c r="AB206" s="165"/>
      <c r="AC206" s="165"/>
      <c r="AD206" s="165"/>
      <c r="AE206" s="165"/>
    </row>
    <row r="207" spans="1:31" hidden="1" x14ac:dyDescent="0.35">
      <c r="A207" s="164" t="str">
        <f>IF(AND(F209=G209,H209=I209,J209=K209,F209="A"),"2016 - kwh",IF(AND(F209=G209,H209=I209,J209&lt;&gt;K209,F209="A"),"2017 - kwh",IF(AND(F209=G209,H209&lt;&gt;I209,F209="A"),"2018 - kwh","N/A")))</f>
        <v>N/A</v>
      </c>
      <c r="B207" s="164" t="str">
        <f>IF(F209&lt;&gt;G209,"2018 - kwh",IF(H209&lt;&gt;I209,"2017 - kwh",IF(J209&lt;&gt;K209,"2016 - kwh","N/A")))</f>
        <v>N/A</v>
      </c>
      <c r="C207" s="170" t="s">
        <v>346</v>
      </c>
      <c r="D207" s="171"/>
      <c r="E207" s="172" t="s">
        <v>285</v>
      </c>
      <c r="F207" s="163"/>
      <c r="G207" s="163"/>
      <c r="H207" s="163"/>
      <c r="I207" s="163"/>
      <c r="J207" s="163"/>
      <c r="K207" s="163"/>
      <c r="L207" s="163"/>
      <c r="M207" s="163"/>
      <c r="N207" s="163"/>
      <c r="O207" s="163"/>
      <c r="P207" s="164"/>
      <c r="Q207" s="164"/>
      <c r="R207" s="164"/>
      <c r="S207" s="164"/>
      <c r="T207" s="164"/>
      <c r="U207" s="164"/>
      <c r="V207" s="164"/>
      <c r="Z207" s="165"/>
      <c r="AA207" s="165" t="str">
        <f>IF(AND(F209=G209,H209=I209,F209="A"),"2016 - kwh","")</f>
        <v/>
      </c>
      <c r="AB207" s="165" t="str">
        <f>IF(OR(B207="2017 - kwh",B207="2018 - kwh"),"2016 - kwh","")</f>
        <v/>
      </c>
      <c r="AC207" s="165"/>
      <c r="AD207" s="165"/>
      <c r="AE207" s="165"/>
    </row>
    <row r="208" spans="1:31" hidden="1" x14ac:dyDescent="0.35">
      <c r="A208" s="164" t="str">
        <f>IF(AND(F209=G209,H209=I209,J209=K209,F209="A"),"2016 - kw",IF(AND(F209=G209,H209=I209,J209&lt;&gt;K209,F209="A"),"2017 - kw",IF(AND(F209=G209,H209&lt;&gt;I209,F209="A"),"2018 - kw","N/A")))</f>
        <v>N/A</v>
      </c>
      <c r="B208" s="164" t="str">
        <f>IF(F209&lt;&gt;G209,"2018 - kw",IF(H209&lt;&gt;I209,"2017 - kw",IF(J209&lt;&gt;K209,"2016 - kw","N/A")))</f>
        <v>N/A</v>
      </c>
      <c r="C208" s="173"/>
      <c r="D208" s="174" t="str">
        <f>D207 &amp; "kW"</f>
        <v>kW</v>
      </c>
      <c r="E208" s="175" t="s">
        <v>286</v>
      </c>
      <c r="F208" s="163"/>
      <c r="G208" s="163"/>
      <c r="H208" s="163"/>
      <c r="I208" s="163"/>
      <c r="J208" s="163"/>
      <c r="K208" s="163"/>
      <c r="L208" s="163"/>
      <c r="M208" s="163"/>
      <c r="N208" s="163"/>
      <c r="O208" s="163"/>
      <c r="P208" s="164"/>
      <c r="Q208" s="164"/>
      <c r="R208" s="164"/>
      <c r="S208" s="164"/>
      <c r="T208" s="164"/>
      <c r="U208" s="164"/>
      <c r="V208" s="164"/>
      <c r="Z208" s="165"/>
      <c r="AA208" s="165" t="str">
        <f>IF(AND(F209=G209,H209=I209,F209="A"),"2016 - kw","")</f>
        <v/>
      </c>
      <c r="AB208" s="165" t="str">
        <f>IF(OR(B208="2017 - kw",B208="2018 - kw"),"2016 - kw","")</f>
        <v/>
      </c>
      <c r="AC208" s="165"/>
      <c r="AD208" s="165"/>
      <c r="AE208" s="165"/>
    </row>
    <row r="209" spans="1:31" hidden="1" x14ac:dyDescent="0.35">
      <c r="A209" s="164"/>
      <c r="B209" s="164"/>
      <c r="C209" s="176"/>
      <c r="D209" s="177"/>
      <c r="E209" s="178" t="s">
        <v>287</v>
      </c>
      <c r="F209" s="160"/>
      <c r="G209" s="160"/>
      <c r="H209" s="160"/>
      <c r="I209" s="160"/>
      <c r="J209" s="160"/>
      <c r="K209" s="160"/>
      <c r="L209" s="160"/>
      <c r="M209" s="160"/>
      <c r="N209" s="160"/>
      <c r="O209" s="160"/>
      <c r="P209" s="164"/>
      <c r="Q209" s="164"/>
      <c r="R209" s="164"/>
      <c r="S209" s="164"/>
      <c r="T209" s="164"/>
      <c r="U209" s="164"/>
      <c r="V209" s="164"/>
      <c r="Z209" s="165"/>
      <c r="AA209" s="165"/>
      <c r="AB209" s="165"/>
      <c r="AC209" s="165"/>
      <c r="AD209" s="165"/>
      <c r="AE209" s="165"/>
    </row>
    <row r="210" spans="1:31" hidden="1" x14ac:dyDescent="0.35">
      <c r="A210" s="164" t="str">
        <f>IF(AND(F212=G212,H212=I212,J212=K212,F212="A"),"2016 - kwh",IF(AND(F212=G212,H212=I212,J212&lt;&gt;K212,F212="A"),"2017 - kwh",IF(AND(F212=G212,H212&lt;&gt;I212,F212="A"),"2018 - kwh","N/A")))</f>
        <v>N/A</v>
      </c>
      <c r="B210" s="164" t="str">
        <f>IF(F212&lt;&gt;G212,"2018 - kwh",IF(H212&lt;&gt;I212,"2017 - kwh",IF(J212&lt;&gt;K212,"2016 - kwh","N/A")))</f>
        <v>N/A</v>
      </c>
      <c r="C210" s="170" t="s">
        <v>347</v>
      </c>
      <c r="D210" s="171"/>
      <c r="E210" s="172" t="s">
        <v>285</v>
      </c>
      <c r="F210" s="163"/>
      <c r="G210" s="163"/>
      <c r="H210" s="163"/>
      <c r="I210" s="163"/>
      <c r="J210" s="163"/>
      <c r="K210" s="163"/>
      <c r="L210" s="163"/>
      <c r="M210" s="163"/>
      <c r="N210" s="163"/>
      <c r="O210" s="163"/>
      <c r="P210" s="164"/>
      <c r="Q210" s="164"/>
      <c r="R210" s="164"/>
      <c r="S210" s="164"/>
      <c r="T210" s="164"/>
      <c r="U210" s="164"/>
      <c r="V210" s="164"/>
      <c r="Z210" s="165"/>
      <c r="AA210" s="165" t="str">
        <f>IF(AND(F212=G212,H212=I212,F212="A"),"2016 - kwh","")</f>
        <v/>
      </c>
      <c r="AB210" s="165" t="str">
        <f>IF(OR(B210="2017 - kwh",B210="2018 - kwh"),"2016 - kwh","")</f>
        <v/>
      </c>
      <c r="AC210" s="165"/>
      <c r="AD210" s="165"/>
      <c r="AE210" s="165"/>
    </row>
    <row r="211" spans="1:31" hidden="1" x14ac:dyDescent="0.35">
      <c r="A211" s="164" t="str">
        <f>IF(AND(F212=G212,H212=I212,J212=K212,F212="A"),"2016 - kw",IF(AND(F212=G212,H212=I212,J212&lt;&gt;K212,F212="A"),"2017 - kw",IF(AND(F212=G212,H212&lt;&gt;I212,F212="A"),"2018 - kw","N/A")))</f>
        <v>N/A</v>
      </c>
      <c r="B211" s="164" t="str">
        <f>IF(F212&lt;&gt;G212,"2018 - kw",IF(H212&lt;&gt;I212,"2017 - kw",IF(J212&lt;&gt;K212,"2016 - kw","N/A")))</f>
        <v>N/A</v>
      </c>
      <c r="C211" s="173"/>
      <c r="D211" s="174" t="str">
        <f>D210 &amp; "kW"</f>
        <v>kW</v>
      </c>
      <c r="E211" s="175" t="s">
        <v>286</v>
      </c>
      <c r="F211" s="163"/>
      <c r="G211" s="163"/>
      <c r="H211" s="163"/>
      <c r="I211" s="163"/>
      <c r="J211" s="163"/>
      <c r="K211" s="163"/>
      <c r="L211" s="163"/>
      <c r="M211" s="163"/>
      <c r="N211" s="163"/>
      <c r="O211" s="163"/>
      <c r="P211" s="164"/>
      <c r="Q211" s="164"/>
      <c r="R211" s="164"/>
      <c r="S211" s="164"/>
      <c r="T211" s="164"/>
      <c r="U211" s="164"/>
      <c r="V211" s="164"/>
      <c r="Z211" s="165"/>
      <c r="AA211" s="165" t="str">
        <f>IF(AND(F212=G212,H212=I212,F212="A"),"2016 - kw","")</f>
        <v/>
      </c>
      <c r="AB211" s="165" t="str">
        <f>IF(OR(B211="2017 - kw",B211="2018 - kw"),"2016 - kw","")</f>
        <v/>
      </c>
      <c r="AC211" s="165"/>
      <c r="AD211" s="165"/>
      <c r="AE211" s="165"/>
    </row>
    <row r="212" spans="1:31" hidden="1" x14ac:dyDescent="0.35">
      <c r="A212" s="164"/>
      <c r="B212" s="164"/>
      <c r="C212" s="176"/>
      <c r="D212" s="177"/>
      <c r="E212" s="178" t="s">
        <v>287</v>
      </c>
      <c r="F212" s="160"/>
      <c r="G212" s="160"/>
      <c r="H212" s="160"/>
      <c r="I212" s="160"/>
      <c r="J212" s="160"/>
      <c r="K212" s="160"/>
      <c r="L212" s="160"/>
      <c r="M212" s="160"/>
      <c r="N212" s="160"/>
      <c r="O212" s="160"/>
      <c r="P212" s="164"/>
      <c r="Q212" s="164"/>
      <c r="R212" s="164"/>
      <c r="S212" s="164"/>
      <c r="T212" s="164"/>
      <c r="U212" s="164"/>
      <c r="V212" s="164"/>
      <c r="Z212" s="165"/>
      <c r="AA212" s="165"/>
      <c r="AB212" s="165"/>
      <c r="AC212" s="165"/>
      <c r="AD212" s="165"/>
      <c r="AE212" s="165"/>
    </row>
    <row r="213" spans="1:31" hidden="1" x14ac:dyDescent="0.35">
      <c r="A213" s="164" t="str">
        <f>IF(AND(F215=G215,H215=I215,J215=K215,F215="A"),"2016 - kwh",IF(AND(F215=G215,H215=I215,J215&lt;&gt;K215,F215="A"),"2017 - kwh",IF(AND(F215=G215,H215&lt;&gt;I215,F215="A"),"2018 - kwh","N/A")))</f>
        <v>N/A</v>
      </c>
      <c r="B213" s="164" t="str">
        <f>IF(F215&lt;&gt;G215,"2018 - kwh",IF(H215&lt;&gt;I215,"2017 - kwh",IF(J215&lt;&gt;K215,"2016 - kwh","N/A")))</f>
        <v>N/A</v>
      </c>
      <c r="C213" s="170" t="s">
        <v>348</v>
      </c>
      <c r="D213" s="171"/>
      <c r="E213" s="172" t="s">
        <v>285</v>
      </c>
      <c r="F213" s="163"/>
      <c r="G213" s="163"/>
      <c r="H213" s="163"/>
      <c r="I213" s="163"/>
      <c r="J213" s="163"/>
      <c r="K213" s="163"/>
      <c r="L213" s="163"/>
      <c r="M213" s="163"/>
      <c r="N213" s="163"/>
      <c r="O213" s="163"/>
      <c r="P213" s="164"/>
      <c r="Q213" s="164"/>
      <c r="R213" s="164"/>
      <c r="S213" s="164"/>
      <c r="T213" s="164"/>
      <c r="U213" s="164"/>
      <c r="V213" s="164"/>
      <c r="Z213" s="165"/>
      <c r="AA213" s="165" t="str">
        <f>IF(AND(F215=G215,H215=I215,F215="A"),"2016 - kwh","")</f>
        <v/>
      </c>
      <c r="AB213" s="165" t="str">
        <f>IF(OR(B213="2017 - kwh",B213="2018 - kwh"),"2016 - kwh","")</f>
        <v/>
      </c>
      <c r="AC213" s="165"/>
      <c r="AD213" s="165"/>
      <c r="AE213" s="165"/>
    </row>
    <row r="214" spans="1:31" hidden="1" x14ac:dyDescent="0.35">
      <c r="A214" s="164" t="str">
        <f>IF(AND(F215=G215,H215=I215,J215=K215,F215="A"),"2016 - kw",IF(AND(F215=G215,H215=I215,J215&lt;&gt;K215,F215="A"),"2017 - kw",IF(AND(F215=G215,H215&lt;&gt;I215,F215="A"),"2018 - kw","N/A")))</f>
        <v>N/A</v>
      </c>
      <c r="B214" s="164" t="str">
        <f>IF(F215&lt;&gt;G215,"2018 - kw",IF(H215&lt;&gt;I215,"2017 - kw",IF(J215&lt;&gt;K215,"2016 - kw","N/A")))</f>
        <v>N/A</v>
      </c>
      <c r="C214" s="173"/>
      <c r="D214" s="174" t="str">
        <f>D213 &amp; "kW"</f>
        <v>kW</v>
      </c>
      <c r="E214" s="175" t="s">
        <v>286</v>
      </c>
      <c r="F214" s="163"/>
      <c r="G214" s="163"/>
      <c r="H214" s="163"/>
      <c r="I214" s="163"/>
      <c r="J214" s="163"/>
      <c r="K214" s="163"/>
      <c r="L214" s="163"/>
      <c r="M214" s="163"/>
      <c r="N214" s="163"/>
      <c r="O214" s="163"/>
      <c r="P214" s="164"/>
      <c r="Q214" s="164"/>
      <c r="R214" s="164"/>
      <c r="S214" s="164"/>
      <c r="T214" s="164"/>
      <c r="U214" s="164"/>
      <c r="V214" s="164"/>
      <c r="Z214" s="165"/>
      <c r="AA214" s="165" t="str">
        <f>IF(AND(F215=G215,H215=I215,F215="A"),"2016 - kw","")</f>
        <v/>
      </c>
      <c r="AB214" s="165" t="str">
        <f>IF(OR(B214="2017 - kw",B214="2018 - kw"),"2016 - kw","")</f>
        <v/>
      </c>
      <c r="AC214" s="165"/>
      <c r="AD214" s="165"/>
      <c r="AE214" s="165"/>
    </row>
    <row r="215" spans="1:31" hidden="1" x14ac:dyDescent="0.35">
      <c r="A215" s="164"/>
      <c r="B215" s="164"/>
      <c r="C215" s="176"/>
      <c r="D215" s="177"/>
      <c r="E215" s="178" t="s">
        <v>287</v>
      </c>
      <c r="F215" s="160"/>
      <c r="G215" s="160"/>
      <c r="H215" s="160"/>
      <c r="I215" s="160"/>
      <c r="J215" s="160"/>
      <c r="K215" s="160"/>
      <c r="L215" s="160"/>
      <c r="M215" s="160"/>
      <c r="N215" s="160"/>
      <c r="O215" s="160"/>
      <c r="P215" s="164"/>
      <c r="Q215" s="164"/>
      <c r="R215" s="164"/>
      <c r="S215" s="164"/>
      <c r="T215" s="164"/>
      <c r="U215" s="164"/>
      <c r="V215" s="164"/>
      <c r="Z215" s="165"/>
      <c r="AA215" s="165"/>
      <c r="AB215" s="165"/>
      <c r="AC215" s="165"/>
      <c r="AD215" s="165"/>
      <c r="AE215" s="165"/>
    </row>
    <row r="216" spans="1:31" hidden="1" x14ac:dyDescent="0.35">
      <c r="A216" s="164" t="str">
        <f>IF(AND(F218=G218,H218=I218,J218=K218,F218="A"),"2016 - kwh",IF(AND(F218=G218,H218=I218,J218&lt;&gt;K218,F218="A"),"2017 - kwh",IF(AND(F218=G218,H218&lt;&gt;I218,F218="A"),"2018 - kwh","N/A")))</f>
        <v>N/A</v>
      </c>
      <c r="B216" s="164" t="str">
        <f>IF(F218&lt;&gt;G218,"2018 - kwh",IF(H218&lt;&gt;I218,"2017 - kwh",IF(J218&lt;&gt;K218,"2016 - kwh","N/A")))</f>
        <v>N/A</v>
      </c>
      <c r="C216" s="170" t="s">
        <v>349</v>
      </c>
      <c r="D216" s="171"/>
      <c r="E216" s="172" t="s">
        <v>285</v>
      </c>
      <c r="F216" s="163"/>
      <c r="G216" s="163"/>
      <c r="H216" s="163"/>
      <c r="I216" s="163"/>
      <c r="J216" s="163"/>
      <c r="K216" s="163"/>
      <c r="L216" s="163"/>
      <c r="M216" s="163"/>
      <c r="N216" s="163"/>
      <c r="O216" s="163"/>
      <c r="P216" s="164"/>
      <c r="Q216" s="164"/>
      <c r="R216" s="164"/>
      <c r="S216" s="164"/>
      <c r="T216" s="164"/>
      <c r="U216" s="164"/>
      <c r="V216" s="164"/>
      <c r="Z216" s="165"/>
      <c r="AA216" s="165" t="str">
        <f>IF(AND(F218=G218,H218=I218,F218="A"),"2016 - kwh","")</f>
        <v/>
      </c>
      <c r="AB216" s="165" t="str">
        <f>IF(OR(B216="2017 - kwh",B216="2018 - kwh"),"2016 - kwh","")</f>
        <v/>
      </c>
      <c r="AC216" s="165"/>
      <c r="AD216" s="165"/>
      <c r="AE216" s="165"/>
    </row>
    <row r="217" spans="1:31" hidden="1" x14ac:dyDescent="0.35">
      <c r="A217" s="164" t="str">
        <f>IF(AND(F218=G218,H218=I218,J218=K218,F218="A"),"2016 - kw",IF(AND(F218=G218,H218=I218,J218&lt;&gt;K218,F218="A"),"2017 - kw",IF(AND(F218=G218,H218&lt;&gt;I218,F218="A"),"2018 - kw","N/A")))</f>
        <v>N/A</v>
      </c>
      <c r="B217" s="164" t="str">
        <f>IF(F218&lt;&gt;G218,"2018 - kw",IF(H218&lt;&gt;I218,"2017 - kw",IF(J218&lt;&gt;K218,"2016 - kw","N/A")))</f>
        <v>N/A</v>
      </c>
      <c r="C217" s="173"/>
      <c r="D217" s="174" t="str">
        <f>D216 &amp; "kW"</f>
        <v>kW</v>
      </c>
      <c r="E217" s="175" t="s">
        <v>286</v>
      </c>
      <c r="F217" s="163"/>
      <c r="G217" s="163"/>
      <c r="H217" s="163"/>
      <c r="I217" s="163"/>
      <c r="J217" s="163"/>
      <c r="K217" s="163"/>
      <c r="L217" s="163"/>
      <c r="M217" s="163"/>
      <c r="N217" s="163"/>
      <c r="O217" s="163"/>
      <c r="P217" s="164"/>
      <c r="Q217" s="164"/>
      <c r="R217" s="164"/>
      <c r="S217" s="164"/>
      <c r="T217" s="164"/>
      <c r="U217" s="164"/>
      <c r="V217" s="164"/>
      <c r="Z217" s="165"/>
      <c r="AA217" s="165" t="str">
        <f>IF(AND(F218=G218,H218=I218,F218="A"),"2016 - kw","")</f>
        <v/>
      </c>
      <c r="AB217" s="165" t="str">
        <f>IF(OR(B217="2017 - kw",B217="2018 - kw"),"2016 - kw","")</f>
        <v/>
      </c>
      <c r="AC217" s="165"/>
      <c r="AD217" s="165"/>
      <c r="AE217" s="165"/>
    </row>
    <row r="218" spans="1:31" hidden="1" x14ac:dyDescent="0.35">
      <c r="A218" s="164"/>
      <c r="B218" s="164"/>
      <c r="C218" s="176"/>
      <c r="D218" s="177"/>
      <c r="E218" s="178" t="s">
        <v>287</v>
      </c>
      <c r="F218" s="160"/>
      <c r="G218" s="160"/>
      <c r="H218" s="160"/>
      <c r="I218" s="160"/>
      <c r="J218" s="160"/>
      <c r="K218" s="160"/>
      <c r="L218" s="160"/>
      <c r="M218" s="160"/>
      <c r="N218" s="160"/>
      <c r="O218" s="160"/>
      <c r="P218" s="164"/>
      <c r="Q218" s="164"/>
      <c r="R218" s="164"/>
      <c r="S218" s="164"/>
      <c r="T218" s="164"/>
      <c r="U218" s="164"/>
      <c r="V218" s="164"/>
      <c r="Z218" s="165"/>
      <c r="AA218" s="165"/>
      <c r="AB218" s="165"/>
      <c r="AC218" s="165"/>
      <c r="AD218" s="165"/>
      <c r="AE218" s="165"/>
    </row>
    <row r="219" spans="1:31" hidden="1" x14ac:dyDescent="0.35">
      <c r="A219" s="164" t="str">
        <f>IF(AND(F221=G221,H221=I221,J221=K221,F221="A"),"2016 - kwh",IF(AND(F221=G221,H221=I221,J221&lt;&gt;K221,F221="A"),"2017 - kwh",IF(AND(F221=G221,H221&lt;&gt;I221,F221="A"),"2018 - kwh","N/A")))</f>
        <v>N/A</v>
      </c>
      <c r="B219" s="164" t="str">
        <f>IF(F221&lt;&gt;G221,"2018 - kwh",IF(H221&lt;&gt;I221,"2017 - kwh",IF(J221&lt;&gt;K221,"2016 - kwh","N/A")))</f>
        <v>N/A</v>
      </c>
      <c r="C219" s="170" t="s">
        <v>350</v>
      </c>
      <c r="D219" s="171"/>
      <c r="E219" s="172" t="s">
        <v>285</v>
      </c>
      <c r="F219" s="163"/>
      <c r="G219" s="163"/>
      <c r="H219" s="163"/>
      <c r="I219" s="163"/>
      <c r="J219" s="163"/>
      <c r="K219" s="163"/>
      <c r="L219" s="163"/>
      <c r="M219" s="163"/>
      <c r="N219" s="163"/>
      <c r="O219" s="163"/>
      <c r="P219" s="164"/>
      <c r="Q219" s="164"/>
      <c r="R219" s="164"/>
      <c r="S219" s="164"/>
      <c r="T219" s="164"/>
      <c r="U219" s="164"/>
      <c r="V219" s="164"/>
      <c r="Z219" s="165"/>
      <c r="AA219" s="165" t="str">
        <f>IF(AND(F221=G221,H221=I221,F221="A"),"2016 - kwh","")</f>
        <v/>
      </c>
      <c r="AB219" s="165" t="str">
        <f>IF(OR(B219="2017 - kwh",B219="2018 - kwh"),"2016 - kwh","")</f>
        <v/>
      </c>
      <c r="AC219" s="165"/>
      <c r="AD219" s="165"/>
      <c r="AE219" s="165"/>
    </row>
    <row r="220" spans="1:31" hidden="1" x14ac:dyDescent="0.35">
      <c r="A220" s="164" t="str">
        <f>IF(AND(F221=G221,H221=I221,J221=K221,F221="A"),"2016 - kw",IF(AND(F221=G221,H221=I221,J221&lt;&gt;K221,F221="A"),"2017 - kw",IF(AND(F221=G221,H221&lt;&gt;I221,F221="A"),"2018 - kw","N/A")))</f>
        <v>N/A</v>
      </c>
      <c r="B220" s="164" t="str">
        <f>IF(F221&lt;&gt;G221,"2018 - kw",IF(H221&lt;&gt;I221,"2017 - kw",IF(J221&lt;&gt;K221,"2016 - kw","N/A")))</f>
        <v>N/A</v>
      </c>
      <c r="C220" s="173"/>
      <c r="D220" s="174" t="str">
        <f>D219 &amp; "kW"</f>
        <v>kW</v>
      </c>
      <c r="E220" s="175" t="s">
        <v>286</v>
      </c>
      <c r="F220" s="163"/>
      <c r="G220" s="163"/>
      <c r="H220" s="163"/>
      <c r="I220" s="163"/>
      <c r="J220" s="163"/>
      <c r="K220" s="163"/>
      <c r="L220" s="163"/>
      <c r="M220" s="163"/>
      <c r="N220" s="163"/>
      <c r="O220" s="163"/>
      <c r="P220" s="164"/>
      <c r="Q220" s="164"/>
      <c r="R220" s="164"/>
      <c r="S220" s="164"/>
      <c r="T220" s="164"/>
      <c r="U220" s="164"/>
      <c r="V220" s="164"/>
      <c r="Z220" s="165"/>
      <c r="AA220" s="165" t="str">
        <f>IF(AND(F221=G221,H221=I221,F221="A"),"2016 - kw","")</f>
        <v/>
      </c>
      <c r="AB220" s="165" t="str">
        <f>IF(OR(B220="2017 - kw",B220="2018 - kw"),"2016 - kw","")</f>
        <v/>
      </c>
      <c r="AC220" s="165"/>
      <c r="AD220" s="165"/>
      <c r="AE220" s="165"/>
    </row>
    <row r="221" spans="1:31" hidden="1" x14ac:dyDescent="0.35">
      <c r="A221" s="164"/>
      <c r="B221" s="164"/>
      <c r="C221" s="176"/>
      <c r="D221" s="177"/>
      <c r="E221" s="178" t="s">
        <v>287</v>
      </c>
      <c r="F221" s="160"/>
      <c r="G221" s="160"/>
      <c r="H221" s="160"/>
      <c r="I221" s="160"/>
      <c r="J221" s="160"/>
      <c r="K221" s="160"/>
      <c r="L221" s="160"/>
      <c r="M221" s="160"/>
      <c r="N221" s="160"/>
      <c r="O221" s="160"/>
      <c r="P221" s="164"/>
      <c r="Q221" s="164"/>
      <c r="R221" s="164"/>
      <c r="S221" s="164"/>
      <c r="T221" s="164"/>
      <c r="U221" s="164"/>
      <c r="V221" s="164"/>
      <c r="Z221" s="165"/>
      <c r="AA221" s="165"/>
      <c r="AB221" s="165"/>
      <c r="AC221" s="165"/>
      <c r="AD221" s="165"/>
      <c r="AE221" s="165"/>
    </row>
    <row r="222" spans="1:31" hidden="1" x14ac:dyDescent="0.35">
      <c r="A222" s="164" t="str">
        <f>IF(AND(F224=G224,H224=I224,J224=K224,F224="A"),"2016 - kwh",IF(AND(F224=G224,H224=I224,J224&lt;&gt;K224,F224="A"),"2017 - kwh",IF(AND(F224=G224,H224&lt;&gt;I224,F224="A"),"2018 - kwh","N/A")))</f>
        <v>N/A</v>
      </c>
      <c r="B222" s="164" t="str">
        <f>IF(F224&lt;&gt;G224,"2018 - kwh",IF(H224&lt;&gt;I224,"2017 - kwh",IF(J224&lt;&gt;K224,"2016 - kwh","N/A")))</f>
        <v>N/A</v>
      </c>
      <c r="C222" s="170" t="s">
        <v>351</v>
      </c>
      <c r="D222" s="171"/>
      <c r="E222" s="172" t="s">
        <v>285</v>
      </c>
      <c r="F222" s="163"/>
      <c r="G222" s="163"/>
      <c r="H222" s="163"/>
      <c r="I222" s="163"/>
      <c r="J222" s="163"/>
      <c r="K222" s="163"/>
      <c r="L222" s="163"/>
      <c r="M222" s="163"/>
      <c r="N222" s="163"/>
      <c r="O222" s="163"/>
      <c r="P222" s="164"/>
      <c r="Q222" s="164"/>
      <c r="R222" s="164"/>
      <c r="S222" s="164"/>
      <c r="T222" s="164"/>
      <c r="U222" s="164"/>
      <c r="V222" s="164"/>
      <c r="Z222" s="165"/>
      <c r="AA222" s="165" t="str">
        <f>IF(AND(F224=G224,H224=I224,F224="A"),"2016 - kwh","")</f>
        <v/>
      </c>
      <c r="AB222" s="165" t="str">
        <f>IF(OR(B222="2017 - kwh",B222="2018 - kwh"),"2016 - kwh","")</f>
        <v/>
      </c>
      <c r="AC222" s="165"/>
      <c r="AD222" s="165"/>
      <c r="AE222" s="165"/>
    </row>
    <row r="223" spans="1:31" hidden="1" x14ac:dyDescent="0.35">
      <c r="A223" s="164" t="str">
        <f>IF(AND(F224=G224,H224=I224,J224=K224,F224="A"),"2016 - kw",IF(AND(F224=G224,H224=I224,J224&lt;&gt;K224,F224="A"),"2017 - kw",IF(AND(F224=G224,H224&lt;&gt;I224,F224="A"),"2018 - kw","N/A")))</f>
        <v>N/A</v>
      </c>
      <c r="B223" s="164" t="str">
        <f>IF(F224&lt;&gt;G224,"2018 - kw",IF(H224&lt;&gt;I224,"2017 - kw",IF(J224&lt;&gt;K224,"2016 - kw","N/A")))</f>
        <v>N/A</v>
      </c>
      <c r="C223" s="173"/>
      <c r="D223" s="174" t="str">
        <f>D222 &amp; "kW"</f>
        <v>kW</v>
      </c>
      <c r="E223" s="175" t="s">
        <v>286</v>
      </c>
      <c r="F223" s="163"/>
      <c r="G223" s="163"/>
      <c r="H223" s="163"/>
      <c r="I223" s="163"/>
      <c r="J223" s="163"/>
      <c r="K223" s="163"/>
      <c r="L223" s="163"/>
      <c r="M223" s="163"/>
      <c r="N223" s="163"/>
      <c r="O223" s="163"/>
      <c r="P223" s="164"/>
      <c r="Q223" s="164"/>
      <c r="R223" s="164"/>
      <c r="S223" s="164"/>
      <c r="T223" s="164"/>
      <c r="U223" s="164"/>
      <c r="V223" s="164"/>
      <c r="Z223" s="165"/>
      <c r="AA223" s="165" t="str">
        <f>IF(AND(F224=G224,H224=I224,F224="A"),"2016 - kw","")</f>
        <v/>
      </c>
      <c r="AB223" s="165" t="str">
        <f>IF(OR(B223="2017 - kw",B223="2018 - kw"),"2016 - kw","")</f>
        <v/>
      </c>
      <c r="AC223" s="165"/>
      <c r="AD223" s="165"/>
      <c r="AE223" s="165"/>
    </row>
    <row r="224" spans="1:31" hidden="1" x14ac:dyDescent="0.35">
      <c r="A224" s="164"/>
      <c r="B224" s="164"/>
      <c r="C224" s="176"/>
      <c r="D224" s="177"/>
      <c r="E224" s="178" t="s">
        <v>287</v>
      </c>
      <c r="F224" s="160"/>
      <c r="G224" s="160"/>
      <c r="H224" s="160"/>
      <c r="I224" s="160"/>
      <c r="J224" s="160"/>
      <c r="K224" s="160"/>
      <c r="L224" s="160"/>
      <c r="M224" s="160"/>
      <c r="N224" s="160"/>
      <c r="O224" s="160"/>
      <c r="P224" s="164"/>
      <c r="Q224" s="164"/>
      <c r="R224" s="164"/>
      <c r="S224" s="164"/>
      <c r="T224" s="164"/>
      <c r="U224" s="164"/>
      <c r="V224" s="164"/>
      <c r="Z224" s="165"/>
      <c r="AA224" s="165"/>
      <c r="AB224" s="165"/>
      <c r="AC224" s="165"/>
      <c r="AD224" s="165"/>
      <c r="AE224" s="165"/>
    </row>
    <row r="225" spans="1:31" hidden="1" x14ac:dyDescent="0.35">
      <c r="A225" s="164" t="str">
        <f>IF(AND(F227=G227,H227=I227,J227=K227,F227="A"),"2016 - kwh",IF(AND(F227=G227,H227=I227,J227&lt;&gt;K227,F227="A"),"2017 - kwh",IF(AND(F227=G227,H227&lt;&gt;I227,F227="A"),"2018 - kwh","N/A")))</f>
        <v>N/A</v>
      </c>
      <c r="B225" s="164" t="str">
        <f>IF(F227&lt;&gt;G227,"2018 - kwh",IF(H227&lt;&gt;I227,"2017 - kwh",IF(J227&lt;&gt;K227,"2016 - kwh","N/A")))</f>
        <v>N/A</v>
      </c>
      <c r="C225" s="170" t="s">
        <v>352</v>
      </c>
      <c r="D225" s="171"/>
      <c r="E225" s="172" t="s">
        <v>285</v>
      </c>
      <c r="F225" s="163"/>
      <c r="G225" s="163"/>
      <c r="H225" s="163"/>
      <c r="I225" s="163"/>
      <c r="J225" s="163"/>
      <c r="K225" s="163"/>
      <c r="L225" s="163"/>
      <c r="M225" s="163"/>
      <c r="N225" s="163"/>
      <c r="O225" s="163"/>
      <c r="P225" s="164"/>
      <c r="Q225" s="164"/>
      <c r="R225" s="164"/>
      <c r="S225" s="164"/>
      <c r="T225" s="164"/>
      <c r="U225" s="164"/>
      <c r="V225" s="164"/>
      <c r="Z225" s="165"/>
      <c r="AA225" s="165" t="str">
        <f>IF(AND(F227=G227,H227=I227,F227="A"),"2016 - kwh","")</f>
        <v/>
      </c>
      <c r="AB225" s="165" t="str">
        <f>IF(OR(B225="2017 - kwh",B225="2018 - kwh"),"2016 - kwh","")</f>
        <v/>
      </c>
      <c r="AC225" s="165"/>
      <c r="AD225" s="165"/>
      <c r="AE225" s="165"/>
    </row>
    <row r="226" spans="1:31" hidden="1" x14ac:dyDescent="0.35">
      <c r="A226" s="164" t="str">
        <f>IF(AND(F227=G227,H227=I227,J227=K227,F227="A"),"2016 - kw",IF(AND(F227=G227,H227=I227,J227&lt;&gt;K227,F227="A"),"2017 - kw",IF(AND(F227=G227,H227&lt;&gt;I227,F227="A"),"2018 - kw","N/A")))</f>
        <v>N/A</v>
      </c>
      <c r="B226" s="164" t="str">
        <f>IF(F227&lt;&gt;G227,"2018 - kw",IF(H227&lt;&gt;I227,"2017 - kw",IF(J227&lt;&gt;K227,"2016 - kw","N/A")))</f>
        <v>N/A</v>
      </c>
      <c r="C226" s="173"/>
      <c r="D226" s="174" t="str">
        <f>D225 &amp; "kW"</f>
        <v>kW</v>
      </c>
      <c r="E226" s="175" t="s">
        <v>286</v>
      </c>
      <c r="F226" s="163"/>
      <c r="G226" s="163"/>
      <c r="H226" s="163"/>
      <c r="I226" s="163"/>
      <c r="J226" s="163"/>
      <c r="K226" s="163"/>
      <c r="L226" s="163"/>
      <c r="M226" s="163"/>
      <c r="N226" s="163"/>
      <c r="O226" s="163"/>
      <c r="P226" s="164"/>
      <c r="Q226" s="164"/>
      <c r="R226" s="164"/>
      <c r="S226" s="164"/>
      <c r="T226" s="164"/>
      <c r="U226" s="164"/>
      <c r="V226" s="164"/>
      <c r="Z226" s="165"/>
      <c r="AA226" s="165" t="str">
        <f>IF(AND(F227=G227,H227=I227,F227="A"),"2016 - kw","")</f>
        <v/>
      </c>
      <c r="AB226" s="165" t="str">
        <f>IF(OR(B226="2017 - kw",B226="2018 - kw"),"2016 - kw","")</f>
        <v/>
      </c>
      <c r="AC226" s="165"/>
      <c r="AD226" s="165"/>
      <c r="AE226" s="165"/>
    </row>
    <row r="227" spans="1:31" hidden="1" x14ac:dyDescent="0.35">
      <c r="A227" s="164"/>
      <c r="B227" s="164"/>
      <c r="C227" s="176"/>
      <c r="D227" s="177"/>
      <c r="E227" s="178" t="s">
        <v>287</v>
      </c>
      <c r="F227" s="160"/>
      <c r="G227" s="160"/>
      <c r="H227" s="160"/>
      <c r="I227" s="160"/>
      <c r="J227" s="160"/>
      <c r="K227" s="160"/>
      <c r="L227" s="160"/>
      <c r="M227" s="160"/>
      <c r="N227" s="160"/>
      <c r="O227" s="160"/>
      <c r="P227" s="164"/>
      <c r="Q227" s="164"/>
      <c r="R227" s="164"/>
      <c r="S227" s="164"/>
      <c r="T227" s="164"/>
      <c r="U227" s="164"/>
      <c r="V227" s="164"/>
      <c r="Z227" s="165"/>
      <c r="AA227" s="165"/>
      <c r="AB227" s="165"/>
      <c r="AC227" s="165"/>
      <c r="AD227" s="165"/>
      <c r="AE227" s="165"/>
    </row>
    <row r="228" spans="1:31" hidden="1" x14ac:dyDescent="0.35">
      <c r="A228" s="164" t="str">
        <f>IF(AND(F230=G230,H230=I230,J230=K230,F230="A"),"2016 - kwh",IF(AND(F230=G230,H230=I230,J230&lt;&gt;K230,F230="A"),"2017 - kwh",IF(AND(F230=G230,H230&lt;&gt;I230,F230="A"),"2018 - kwh","N/A")))</f>
        <v>N/A</v>
      </c>
      <c r="B228" s="164" t="str">
        <f>IF(F230&lt;&gt;G230,"2018 - kwh",IF(H230&lt;&gt;I230,"2017 - kwh",IF(J230&lt;&gt;K230,"2016 - kwh","N/A")))</f>
        <v>N/A</v>
      </c>
      <c r="C228" s="170" t="s">
        <v>353</v>
      </c>
      <c r="D228" s="171"/>
      <c r="E228" s="172" t="s">
        <v>285</v>
      </c>
      <c r="F228" s="163"/>
      <c r="G228" s="163"/>
      <c r="H228" s="163"/>
      <c r="I228" s="163"/>
      <c r="J228" s="163"/>
      <c r="K228" s="163"/>
      <c r="L228" s="163"/>
      <c r="M228" s="163"/>
      <c r="N228" s="163"/>
      <c r="O228" s="163"/>
      <c r="P228" s="164"/>
      <c r="Q228" s="164"/>
      <c r="R228" s="164"/>
      <c r="S228" s="164"/>
      <c r="T228" s="164"/>
      <c r="U228" s="164"/>
      <c r="V228" s="164"/>
      <c r="Z228" s="165"/>
      <c r="AA228" s="165" t="str">
        <f>IF(AND(F230=G230,H230=I230,F230="A"),"2016 - kwh","")</f>
        <v/>
      </c>
      <c r="AB228" s="165" t="str">
        <f>IF(OR(B228="2017 - kwh",B228="2018 - kwh"),"2016 - kwh","")</f>
        <v/>
      </c>
      <c r="AC228" s="165"/>
      <c r="AD228" s="165"/>
      <c r="AE228" s="165"/>
    </row>
    <row r="229" spans="1:31" hidden="1" x14ac:dyDescent="0.35">
      <c r="A229" s="164" t="str">
        <f>IF(AND(F230=G230,H230=I230,J230=K230,F230="A"),"2016 - kw",IF(AND(F230=G230,H230=I230,J230&lt;&gt;K230,F230="A"),"2017 - kw",IF(AND(F230=G230,H230&lt;&gt;I230,F230="A"),"2018 - kw","N/A")))</f>
        <v>N/A</v>
      </c>
      <c r="B229" s="164" t="str">
        <f>IF(F230&lt;&gt;G230,"2018 - kw",IF(H230&lt;&gt;I230,"2017 - kw",IF(J230&lt;&gt;K230,"2016 - kw","N/A")))</f>
        <v>N/A</v>
      </c>
      <c r="C229" s="173"/>
      <c r="D229" s="174" t="str">
        <f>D228 &amp; "kW"</f>
        <v>kW</v>
      </c>
      <c r="E229" s="175" t="s">
        <v>286</v>
      </c>
      <c r="F229" s="163"/>
      <c r="G229" s="163"/>
      <c r="H229" s="163"/>
      <c r="I229" s="163"/>
      <c r="J229" s="163"/>
      <c r="K229" s="163"/>
      <c r="L229" s="163"/>
      <c r="M229" s="163"/>
      <c r="N229" s="163"/>
      <c r="O229" s="163"/>
      <c r="P229" s="164"/>
      <c r="Q229" s="164"/>
      <c r="R229" s="164"/>
      <c r="S229" s="164"/>
      <c r="T229" s="164"/>
      <c r="U229" s="164"/>
      <c r="V229" s="164"/>
      <c r="Z229" s="165"/>
      <c r="AA229" s="165" t="str">
        <f>IF(AND(F230=G230,H230=I230,F230="A"),"2016 - kw","")</f>
        <v/>
      </c>
      <c r="AB229" s="165" t="str">
        <f>IF(OR(B229="2017 - kw",B229="2018 - kw"),"2016 - kw","")</f>
        <v/>
      </c>
      <c r="AC229" s="165"/>
      <c r="AD229" s="165"/>
      <c r="AE229" s="165"/>
    </row>
    <row r="230" spans="1:31" hidden="1" x14ac:dyDescent="0.35">
      <c r="A230" s="164"/>
      <c r="B230" s="164"/>
      <c r="C230" s="176"/>
      <c r="D230" s="177"/>
      <c r="E230" s="178" t="s">
        <v>287</v>
      </c>
      <c r="F230" s="160"/>
      <c r="G230" s="160"/>
      <c r="H230" s="160"/>
      <c r="I230" s="160"/>
      <c r="J230" s="160"/>
      <c r="K230" s="160"/>
      <c r="L230" s="160"/>
      <c r="M230" s="160"/>
      <c r="N230" s="160"/>
      <c r="O230" s="160"/>
      <c r="P230" s="164"/>
      <c r="Q230" s="164"/>
      <c r="R230" s="164"/>
      <c r="S230" s="164"/>
      <c r="T230" s="164"/>
      <c r="U230" s="164"/>
      <c r="V230" s="164"/>
      <c r="Z230" s="165"/>
      <c r="AA230" s="165"/>
      <c r="AB230" s="165"/>
      <c r="AC230" s="165"/>
      <c r="AD230" s="165"/>
      <c r="AE230" s="165"/>
    </row>
    <row r="231" spans="1:31" hidden="1" x14ac:dyDescent="0.35">
      <c r="A231" s="164" t="str">
        <f>IF(AND(F233=G233,H233=I233,J233=K233,F233="A"),"2016 - kwh",IF(AND(F233=G233,H233=I233,J233&lt;&gt;K233,F233="A"),"2017 - kwh",IF(AND(F233=G233,H233&lt;&gt;I233,F233="A"),"2018 - kwh","N/A")))</f>
        <v>N/A</v>
      </c>
      <c r="B231" s="164" t="str">
        <f>IF(F233&lt;&gt;G233,"2018 - kwh",IF(H233&lt;&gt;I233,"2017 - kwh",IF(J233&lt;&gt;K233,"2016 - kwh","N/A")))</f>
        <v>N/A</v>
      </c>
      <c r="C231" s="170" t="s">
        <v>354</v>
      </c>
      <c r="D231" s="171"/>
      <c r="E231" s="172" t="s">
        <v>285</v>
      </c>
      <c r="F231" s="163"/>
      <c r="G231" s="163"/>
      <c r="H231" s="163"/>
      <c r="I231" s="163"/>
      <c r="J231" s="163"/>
      <c r="K231" s="163"/>
      <c r="L231" s="163"/>
      <c r="M231" s="163"/>
      <c r="N231" s="163"/>
      <c r="O231" s="163"/>
      <c r="P231" s="164"/>
      <c r="Q231" s="164"/>
      <c r="R231" s="164"/>
      <c r="S231" s="164"/>
      <c r="T231" s="164"/>
      <c r="U231" s="164"/>
      <c r="V231" s="164"/>
      <c r="Z231" s="165"/>
      <c r="AA231" s="165" t="str">
        <f>IF(AND(F233=G233,H233=I233,F233="A"),"2016 - kwh","")</f>
        <v/>
      </c>
      <c r="AB231" s="165" t="str">
        <f>IF(OR(B231="2017 - kwh",B231="2018 - kwh"),"2016 - kwh","")</f>
        <v/>
      </c>
      <c r="AC231" s="165"/>
      <c r="AD231" s="165"/>
      <c r="AE231" s="165"/>
    </row>
    <row r="232" spans="1:31" hidden="1" x14ac:dyDescent="0.35">
      <c r="A232" s="164" t="str">
        <f>IF(AND(F233=G233,H233=I233,J233=K233,F233="A"),"2016 - kw",IF(AND(F233=G233,H233=I233,J233&lt;&gt;K233,F233="A"),"2017 - kw",IF(AND(F233=G233,H233&lt;&gt;I233,F233="A"),"2018 - kw","N/A")))</f>
        <v>N/A</v>
      </c>
      <c r="B232" s="164" t="str">
        <f>IF(F233&lt;&gt;G233,"2018 - kw",IF(H233&lt;&gt;I233,"2017 - kw",IF(J233&lt;&gt;K233,"2016 - kw","N/A")))</f>
        <v>N/A</v>
      </c>
      <c r="C232" s="173"/>
      <c r="D232" s="174" t="str">
        <f>D231 &amp; "kW"</f>
        <v>kW</v>
      </c>
      <c r="E232" s="175" t="s">
        <v>286</v>
      </c>
      <c r="F232" s="163"/>
      <c r="G232" s="163"/>
      <c r="H232" s="163"/>
      <c r="I232" s="163"/>
      <c r="J232" s="163"/>
      <c r="K232" s="163"/>
      <c r="L232" s="163"/>
      <c r="M232" s="163"/>
      <c r="N232" s="163"/>
      <c r="O232" s="163"/>
      <c r="P232" s="164"/>
      <c r="Q232" s="164"/>
      <c r="R232" s="164"/>
      <c r="S232" s="164"/>
      <c r="T232" s="164"/>
      <c r="U232" s="164"/>
      <c r="V232" s="164"/>
      <c r="Z232" s="165"/>
      <c r="AA232" s="165" t="str">
        <f>IF(AND(F233=G233,H233=I233,F233="A"),"2016 - kw","")</f>
        <v/>
      </c>
      <c r="AB232" s="165" t="str">
        <f>IF(OR(B232="2017 - kw",B232="2018 - kw"),"2016 - kw","")</f>
        <v/>
      </c>
      <c r="AC232" s="165"/>
      <c r="AD232" s="165"/>
      <c r="AE232" s="165"/>
    </row>
    <row r="233" spans="1:31" hidden="1" x14ac:dyDescent="0.35">
      <c r="A233" s="164"/>
      <c r="B233" s="164"/>
      <c r="C233" s="176"/>
      <c r="D233" s="177"/>
      <c r="E233" s="178" t="s">
        <v>287</v>
      </c>
      <c r="F233" s="160"/>
      <c r="G233" s="160"/>
      <c r="H233" s="160"/>
      <c r="I233" s="160"/>
      <c r="J233" s="160"/>
      <c r="K233" s="160"/>
      <c r="L233" s="160"/>
      <c r="M233" s="160"/>
      <c r="N233" s="160"/>
      <c r="O233" s="160"/>
      <c r="P233" s="164"/>
      <c r="Q233" s="164"/>
      <c r="R233" s="164"/>
      <c r="S233" s="164"/>
      <c r="T233" s="164"/>
      <c r="U233" s="164"/>
      <c r="V233" s="164"/>
      <c r="Z233" s="165"/>
      <c r="AA233" s="165"/>
      <c r="AB233" s="165"/>
      <c r="AC233" s="165"/>
      <c r="AD233" s="165"/>
      <c r="AE233" s="165"/>
    </row>
    <row r="234" spans="1:31" hidden="1" x14ac:dyDescent="0.35">
      <c r="A234" s="164" t="str">
        <f>IF(AND(F236=G236,H236=I236,J236=K236,F236="A"),"2016 - kwh",IF(AND(F236=G236,H236=I236,J236&lt;&gt;K236,F236="A"),"2017 - kwh",IF(AND(F236=G236,H236&lt;&gt;I236,F236="A"),"2018 - kwh","N/A")))</f>
        <v>N/A</v>
      </c>
      <c r="B234" s="164" t="str">
        <f>IF(F236&lt;&gt;G236,"2018 - kwh",IF(H236&lt;&gt;I236,"2017 - kwh",IF(J236&lt;&gt;K236,"2016 - kwh","N/A")))</f>
        <v>N/A</v>
      </c>
      <c r="C234" s="170" t="s">
        <v>355</v>
      </c>
      <c r="D234" s="171"/>
      <c r="E234" s="172" t="s">
        <v>285</v>
      </c>
      <c r="F234" s="163"/>
      <c r="G234" s="163"/>
      <c r="H234" s="163"/>
      <c r="I234" s="163"/>
      <c r="J234" s="163"/>
      <c r="K234" s="163"/>
      <c r="L234" s="163"/>
      <c r="M234" s="163"/>
      <c r="N234" s="163"/>
      <c r="O234" s="163"/>
      <c r="P234" s="164"/>
      <c r="Q234" s="164"/>
      <c r="R234" s="164"/>
      <c r="S234" s="164"/>
      <c r="T234" s="164"/>
      <c r="U234" s="164"/>
      <c r="V234" s="164"/>
      <c r="Z234" s="165"/>
      <c r="AA234" s="165" t="str">
        <f>IF(AND(F236=G236,H236=I236,F236="A"),"2016 - kwh","")</f>
        <v/>
      </c>
      <c r="AB234" s="165" t="str">
        <f>IF(OR(B234="2017 - kwh",B234="2018 - kwh"),"2016 - kwh","")</f>
        <v/>
      </c>
      <c r="AC234" s="165"/>
      <c r="AD234" s="165"/>
      <c r="AE234" s="165"/>
    </row>
    <row r="235" spans="1:31" hidden="1" x14ac:dyDescent="0.35">
      <c r="A235" s="164" t="str">
        <f>IF(AND(F236=G236,H236=I236,J236=K236,F236="A"),"2016 - kw",IF(AND(F236=G236,H236=I236,J236&lt;&gt;K236,F236="A"),"2017 - kw",IF(AND(F236=G236,H236&lt;&gt;I236,F236="A"),"2018 - kw","N/A")))</f>
        <v>N/A</v>
      </c>
      <c r="B235" s="164" t="str">
        <f>IF(F236&lt;&gt;G236,"2018 - kw",IF(H236&lt;&gt;I236,"2017 - kw",IF(J236&lt;&gt;K236,"2016 - kw","N/A")))</f>
        <v>N/A</v>
      </c>
      <c r="C235" s="173"/>
      <c r="D235" s="174" t="str">
        <f>D234 &amp; "kW"</f>
        <v>kW</v>
      </c>
      <c r="E235" s="175" t="s">
        <v>286</v>
      </c>
      <c r="F235" s="163"/>
      <c r="G235" s="163"/>
      <c r="H235" s="163"/>
      <c r="I235" s="163"/>
      <c r="J235" s="163"/>
      <c r="K235" s="163"/>
      <c r="L235" s="163"/>
      <c r="M235" s="163"/>
      <c r="N235" s="163"/>
      <c r="O235" s="163"/>
      <c r="P235" s="164"/>
      <c r="Q235" s="164"/>
      <c r="R235" s="164"/>
      <c r="S235" s="164"/>
      <c r="T235" s="164"/>
      <c r="U235" s="164"/>
      <c r="V235" s="164"/>
      <c r="Z235" s="165"/>
      <c r="AA235" s="165" t="str">
        <f>IF(AND(F236=G236,H236=I236,F236="A"),"2016 - kw","")</f>
        <v/>
      </c>
      <c r="AB235" s="165" t="str">
        <f>IF(OR(B235="2017 - kw",B235="2018 - kw"),"2016 - kw","")</f>
        <v/>
      </c>
      <c r="AC235" s="165"/>
      <c r="AD235" s="165"/>
      <c r="AE235" s="165"/>
    </row>
    <row r="236" spans="1:31" hidden="1" x14ac:dyDescent="0.35">
      <c r="A236" s="164"/>
      <c r="B236" s="164"/>
      <c r="C236" s="176"/>
      <c r="D236" s="177"/>
      <c r="E236" s="178" t="s">
        <v>287</v>
      </c>
      <c r="F236" s="160"/>
      <c r="G236" s="160"/>
      <c r="H236" s="160"/>
      <c r="I236" s="160"/>
      <c r="J236" s="160"/>
      <c r="K236" s="160"/>
      <c r="L236" s="160"/>
      <c r="M236" s="160"/>
      <c r="N236" s="160"/>
      <c r="O236" s="160"/>
      <c r="P236" s="164"/>
      <c r="Q236" s="164"/>
      <c r="R236" s="164"/>
      <c r="S236" s="164"/>
      <c r="T236" s="164"/>
      <c r="U236" s="164"/>
      <c r="V236" s="164"/>
      <c r="Z236" s="165"/>
      <c r="AA236" s="165"/>
      <c r="AB236" s="165"/>
      <c r="AC236" s="165"/>
      <c r="AD236" s="165"/>
      <c r="AE236" s="165"/>
    </row>
    <row r="237" spans="1:31" hidden="1" x14ac:dyDescent="0.35">
      <c r="A237" s="164" t="str">
        <f>IF(AND(F239=G239,H239=I239,J239=K239,F239="A"),"2016 - kwh",IF(AND(F239=G239,H239=I239,J239&lt;&gt;K239,F239="A"),"2017 - kwh",IF(AND(F239=G239,H239&lt;&gt;I239,F239="A"),"2018 - kwh","N/A")))</f>
        <v>N/A</v>
      </c>
      <c r="B237" s="164" t="str">
        <f>IF(F239&lt;&gt;G239,"2018 - kwh",IF(H239&lt;&gt;I239,"2017 - kwh",IF(J239&lt;&gt;K239,"2016 - kwh","N/A")))</f>
        <v>N/A</v>
      </c>
      <c r="C237" s="170" t="s">
        <v>356</v>
      </c>
      <c r="D237" s="171"/>
      <c r="E237" s="172" t="s">
        <v>285</v>
      </c>
      <c r="F237" s="163"/>
      <c r="G237" s="163"/>
      <c r="H237" s="163"/>
      <c r="I237" s="163"/>
      <c r="J237" s="163"/>
      <c r="K237" s="163"/>
      <c r="L237" s="163"/>
      <c r="M237" s="163"/>
      <c r="N237" s="163"/>
      <c r="O237" s="163"/>
      <c r="P237" s="164"/>
      <c r="Q237" s="164"/>
      <c r="R237" s="164"/>
      <c r="S237" s="164"/>
      <c r="T237" s="164"/>
      <c r="U237" s="164"/>
      <c r="V237" s="164"/>
      <c r="Z237" s="165"/>
      <c r="AA237" s="165" t="str">
        <f>IF(AND(F239=G239,H239=I239,F239="A"),"2016 - kwh","")</f>
        <v/>
      </c>
      <c r="AB237" s="165" t="str">
        <f>IF(OR(B237="2017 - kwh",B237="2018 - kwh"),"2016 - kwh","")</f>
        <v/>
      </c>
      <c r="AC237" s="165"/>
      <c r="AD237" s="165"/>
      <c r="AE237" s="165"/>
    </row>
    <row r="238" spans="1:31" hidden="1" x14ac:dyDescent="0.35">
      <c r="A238" s="164" t="str">
        <f>IF(AND(F239=G239,H239=I239,J239=K239,F239="A"),"2016 - kw",IF(AND(F239=G239,H239=I239,J239&lt;&gt;K239,F239="A"),"2017 - kw",IF(AND(F239=G239,H239&lt;&gt;I239,F239="A"),"2018 - kw","N/A")))</f>
        <v>N/A</v>
      </c>
      <c r="B238" s="164" t="str">
        <f>IF(F239&lt;&gt;G239,"2018 - kw",IF(H239&lt;&gt;I239,"2017 - kw",IF(J239&lt;&gt;K239,"2016 - kw","N/A")))</f>
        <v>N/A</v>
      </c>
      <c r="C238" s="173"/>
      <c r="D238" s="174" t="str">
        <f>D237 &amp; "kW"</f>
        <v>kW</v>
      </c>
      <c r="E238" s="175" t="s">
        <v>286</v>
      </c>
      <c r="F238" s="163"/>
      <c r="G238" s="163"/>
      <c r="H238" s="163"/>
      <c r="I238" s="163"/>
      <c r="J238" s="163"/>
      <c r="K238" s="163"/>
      <c r="L238" s="163"/>
      <c r="M238" s="163"/>
      <c r="N238" s="163"/>
      <c r="O238" s="163"/>
      <c r="P238" s="164"/>
      <c r="Q238" s="164"/>
      <c r="R238" s="164"/>
      <c r="S238" s="164"/>
      <c r="T238" s="164"/>
      <c r="U238" s="164"/>
      <c r="V238" s="164"/>
      <c r="Z238" s="165"/>
      <c r="AA238" s="165" t="str">
        <f>IF(AND(F239=G239,H239=I239,F239="A"),"2016 - kw","")</f>
        <v/>
      </c>
      <c r="AB238" s="165" t="str">
        <f>IF(OR(B238="2017 - kw",B238="2018 - kw"),"2016 - kw","")</f>
        <v/>
      </c>
      <c r="AC238" s="165"/>
      <c r="AD238" s="165"/>
      <c r="AE238" s="165"/>
    </row>
    <row r="239" spans="1:31" hidden="1" x14ac:dyDescent="0.35">
      <c r="A239" s="164"/>
      <c r="B239" s="164"/>
      <c r="C239" s="176"/>
      <c r="D239" s="177"/>
      <c r="E239" s="178" t="s">
        <v>287</v>
      </c>
      <c r="F239" s="160"/>
      <c r="G239" s="160"/>
      <c r="H239" s="160"/>
      <c r="I239" s="160"/>
      <c r="J239" s="160"/>
      <c r="K239" s="160"/>
      <c r="L239" s="160"/>
      <c r="M239" s="160"/>
      <c r="N239" s="160"/>
      <c r="O239" s="160"/>
      <c r="P239" s="164"/>
      <c r="Q239" s="164"/>
      <c r="R239" s="164"/>
      <c r="S239" s="164"/>
      <c r="T239" s="164"/>
      <c r="U239" s="164"/>
      <c r="V239" s="164"/>
      <c r="Z239" s="165"/>
      <c r="AA239" s="165"/>
      <c r="AB239" s="165"/>
      <c r="AC239" s="165"/>
      <c r="AD239" s="165"/>
      <c r="AE239" s="165"/>
    </row>
    <row r="240" spans="1:31" hidden="1" x14ac:dyDescent="0.35">
      <c r="A240" s="164" t="str">
        <f>IF(AND(F242=G242,H242=I242,J242=K242,F242="A"),"2016 - kwh",IF(AND(F242=G242,H242=I242,J242&lt;&gt;K242,F242="A"),"2017 - kwh",IF(AND(F242=G242,H242&lt;&gt;I242,F242="A"),"2018 - kwh","N/A")))</f>
        <v>N/A</v>
      </c>
      <c r="B240" s="164" t="str">
        <f>IF(F242&lt;&gt;G242,"2018 - kwh",IF(H242&lt;&gt;I242,"2017 - kwh",IF(J242&lt;&gt;K242,"2016 - kwh","N/A")))</f>
        <v>N/A</v>
      </c>
      <c r="C240" s="170" t="s">
        <v>357</v>
      </c>
      <c r="D240" s="171"/>
      <c r="E240" s="172" t="s">
        <v>285</v>
      </c>
      <c r="F240" s="163"/>
      <c r="G240" s="163"/>
      <c r="H240" s="163"/>
      <c r="I240" s="163"/>
      <c r="J240" s="163"/>
      <c r="K240" s="163"/>
      <c r="L240" s="163"/>
      <c r="M240" s="163"/>
      <c r="N240" s="163"/>
      <c r="O240" s="163"/>
      <c r="P240" s="164"/>
      <c r="Q240" s="164"/>
      <c r="R240" s="164"/>
      <c r="S240" s="164"/>
      <c r="T240" s="164"/>
      <c r="U240" s="164"/>
      <c r="V240" s="164"/>
      <c r="Z240" s="165"/>
      <c r="AA240" s="165" t="str">
        <f>IF(AND(F242=G242,H242=I242,F242="A"),"2016 - kwh","")</f>
        <v/>
      </c>
      <c r="AB240" s="165" t="str">
        <f>IF(OR(B240="2017 - kwh",B240="2018 - kwh"),"2016 - kwh","")</f>
        <v/>
      </c>
      <c r="AC240" s="165"/>
      <c r="AD240" s="165"/>
      <c r="AE240" s="165"/>
    </row>
    <row r="241" spans="1:31" hidden="1" x14ac:dyDescent="0.35">
      <c r="A241" s="164" t="str">
        <f>IF(AND(F242=G242,H242=I242,J242=K242,F242="A"),"2016 - kw",IF(AND(F242=G242,H242=I242,J242&lt;&gt;K242,F242="A"),"2017 - kw",IF(AND(F242=G242,H242&lt;&gt;I242,F242="A"),"2018 - kw","N/A")))</f>
        <v>N/A</v>
      </c>
      <c r="B241" s="164" t="str">
        <f>IF(F242&lt;&gt;G242,"2018 - kw",IF(H242&lt;&gt;I242,"2017 - kw",IF(J242&lt;&gt;K242,"2016 - kw","N/A")))</f>
        <v>N/A</v>
      </c>
      <c r="C241" s="173"/>
      <c r="D241" s="174" t="str">
        <f>D240 &amp; "kW"</f>
        <v>kW</v>
      </c>
      <c r="E241" s="175" t="s">
        <v>286</v>
      </c>
      <c r="F241" s="163"/>
      <c r="G241" s="163"/>
      <c r="H241" s="163"/>
      <c r="I241" s="163"/>
      <c r="J241" s="163"/>
      <c r="K241" s="163"/>
      <c r="L241" s="163"/>
      <c r="M241" s="163"/>
      <c r="N241" s="163"/>
      <c r="O241" s="163"/>
      <c r="P241" s="164"/>
      <c r="Q241" s="164"/>
      <c r="R241" s="164"/>
      <c r="S241" s="164"/>
      <c r="T241" s="164"/>
      <c r="U241" s="164"/>
      <c r="V241" s="164"/>
      <c r="Z241" s="165"/>
      <c r="AA241" s="165" t="str">
        <f>IF(AND(F242=G242,H242=I242,F242="A"),"2016 - kw","")</f>
        <v/>
      </c>
      <c r="AB241" s="165" t="str">
        <f>IF(OR(B241="2017 - kw",B241="2018 - kw"),"2016 - kw","")</f>
        <v/>
      </c>
      <c r="AC241" s="165"/>
      <c r="AD241" s="165"/>
      <c r="AE241" s="165"/>
    </row>
    <row r="242" spans="1:31" hidden="1" x14ac:dyDescent="0.35">
      <c r="A242" s="164"/>
      <c r="B242" s="164"/>
      <c r="C242" s="176"/>
      <c r="D242" s="177"/>
      <c r="E242" s="178" t="s">
        <v>287</v>
      </c>
      <c r="F242" s="160"/>
      <c r="G242" s="160"/>
      <c r="H242" s="160"/>
      <c r="I242" s="160"/>
      <c r="J242" s="160"/>
      <c r="K242" s="160"/>
      <c r="L242" s="160"/>
      <c r="M242" s="160"/>
      <c r="N242" s="160"/>
      <c r="O242" s="160"/>
      <c r="P242" s="164"/>
      <c r="Q242" s="164"/>
      <c r="R242" s="164"/>
      <c r="S242" s="164"/>
      <c r="T242" s="164"/>
      <c r="U242" s="164"/>
      <c r="V242" s="164"/>
      <c r="Z242" s="165"/>
      <c r="AA242" s="165"/>
      <c r="AB242" s="165"/>
      <c r="AC242" s="165"/>
      <c r="AD242" s="165"/>
      <c r="AE242" s="165"/>
    </row>
    <row r="243" spans="1:31" hidden="1" x14ac:dyDescent="0.35">
      <c r="A243" s="164" t="str">
        <f>IF(AND(F245=G245,H245=I245,J245=K245,F245="A"),"2016 - kwh",IF(AND(F245=G245,H245=I245,J245&lt;&gt;K245,F245="A"),"2017 - kwh",IF(AND(F245=G245,H245&lt;&gt;I245,F245="A"),"2018 - kwh","N/A")))</f>
        <v>N/A</v>
      </c>
      <c r="B243" s="164" t="str">
        <f>IF(F245&lt;&gt;G245,"2018 - kwh",IF(H245&lt;&gt;I245,"2017 - kwh",IF(J245&lt;&gt;K245,"2016 - kwh","N/A")))</f>
        <v>N/A</v>
      </c>
      <c r="C243" s="170" t="s">
        <v>358</v>
      </c>
      <c r="D243" s="171"/>
      <c r="E243" s="172" t="s">
        <v>285</v>
      </c>
      <c r="F243" s="163"/>
      <c r="G243" s="163"/>
      <c r="H243" s="163"/>
      <c r="I243" s="163"/>
      <c r="J243" s="163"/>
      <c r="K243" s="163"/>
      <c r="L243" s="163"/>
      <c r="M243" s="163"/>
      <c r="N243" s="163"/>
      <c r="O243" s="163"/>
      <c r="P243" s="164"/>
      <c r="Q243" s="164"/>
      <c r="R243" s="164"/>
      <c r="S243" s="164"/>
      <c r="T243" s="164"/>
      <c r="U243" s="164"/>
      <c r="V243" s="164"/>
      <c r="Z243" s="165"/>
      <c r="AA243" s="165" t="str">
        <f>IF(AND(F245=G245,H245=I245,F245="A"),"2016 - kwh","")</f>
        <v/>
      </c>
      <c r="AB243" s="165" t="str">
        <f>IF(OR(B243="2017 - kwh",B243="2018 - kwh"),"2016 - kwh","")</f>
        <v/>
      </c>
      <c r="AC243" s="165"/>
      <c r="AD243" s="165"/>
      <c r="AE243" s="165"/>
    </row>
    <row r="244" spans="1:31" hidden="1" x14ac:dyDescent="0.35">
      <c r="A244" s="164" t="str">
        <f>IF(AND(F245=G245,H245=I245,J245=K245,F245="A"),"2016 - kw",IF(AND(F245=G245,H245=I245,J245&lt;&gt;K245,F245="A"),"2017 - kw",IF(AND(F245=G245,H245&lt;&gt;I245,F245="A"),"2018 - kw","N/A")))</f>
        <v>N/A</v>
      </c>
      <c r="B244" s="164" t="str">
        <f>IF(F245&lt;&gt;G245,"2018 - kw",IF(H245&lt;&gt;I245,"2017 - kw",IF(J245&lt;&gt;K245,"2016 - kw","N/A")))</f>
        <v>N/A</v>
      </c>
      <c r="C244" s="173"/>
      <c r="D244" s="174" t="str">
        <f>D243 &amp; "kW"</f>
        <v>kW</v>
      </c>
      <c r="E244" s="175" t="s">
        <v>286</v>
      </c>
      <c r="F244" s="163"/>
      <c r="G244" s="163"/>
      <c r="H244" s="163"/>
      <c r="I244" s="163"/>
      <c r="J244" s="163"/>
      <c r="K244" s="163"/>
      <c r="L244" s="163"/>
      <c r="M244" s="163"/>
      <c r="N244" s="163"/>
      <c r="O244" s="163"/>
      <c r="P244" s="164"/>
      <c r="Q244" s="164"/>
      <c r="R244" s="164"/>
      <c r="S244" s="164"/>
      <c r="T244" s="164"/>
      <c r="U244" s="164"/>
      <c r="V244" s="164"/>
      <c r="Z244" s="165"/>
      <c r="AA244" s="165" t="str">
        <f>IF(AND(F245=G245,H245=I245,F245="A"),"2016 - kw","")</f>
        <v/>
      </c>
      <c r="AB244" s="165" t="str">
        <f>IF(OR(B244="2017 - kw",B244="2018 - kw"),"2016 - kw","")</f>
        <v/>
      </c>
      <c r="AC244" s="165"/>
      <c r="AD244" s="165"/>
      <c r="AE244" s="165"/>
    </row>
    <row r="245" spans="1:31" hidden="1" x14ac:dyDescent="0.35">
      <c r="A245" s="164"/>
      <c r="B245" s="164"/>
      <c r="C245" s="176"/>
      <c r="D245" s="177"/>
      <c r="E245" s="178" t="s">
        <v>287</v>
      </c>
      <c r="F245" s="160"/>
      <c r="G245" s="160"/>
      <c r="H245" s="160"/>
      <c r="I245" s="160"/>
      <c r="J245" s="160"/>
      <c r="K245" s="160"/>
      <c r="L245" s="160"/>
      <c r="M245" s="160"/>
      <c r="N245" s="160"/>
      <c r="O245" s="160"/>
      <c r="P245" s="164"/>
      <c r="Q245" s="164"/>
      <c r="R245" s="164"/>
      <c r="S245" s="164"/>
      <c r="T245" s="164"/>
      <c r="U245" s="164"/>
      <c r="V245" s="164"/>
      <c r="Z245" s="165"/>
      <c r="AA245" s="165"/>
      <c r="AB245" s="165"/>
      <c r="AC245" s="165"/>
      <c r="AD245" s="165"/>
      <c r="AE245" s="165"/>
    </row>
    <row r="246" spans="1:31" hidden="1" x14ac:dyDescent="0.35">
      <c r="A246" s="164" t="str">
        <f>IF(AND(F248=G248,H248=I248,J248=K248,F248="A"),"2016 - kwh",IF(AND(F248=G248,H248=I248,J248&lt;&gt;K248,F248="A"),"2017 - kwh",IF(AND(F248=G248,H248&lt;&gt;I248,F248="A"),"2018 - kwh","N/A")))</f>
        <v>N/A</v>
      </c>
      <c r="B246" s="164" t="str">
        <f>IF(F248&lt;&gt;G248,"2018 - kwh",IF(H248&lt;&gt;I248,"2017 - kwh",IF(J248&lt;&gt;K248,"2016 - kwh","N/A")))</f>
        <v>N/A</v>
      </c>
      <c r="C246" s="170" t="s">
        <v>359</v>
      </c>
      <c r="D246" s="171"/>
      <c r="E246" s="172" t="s">
        <v>285</v>
      </c>
      <c r="F246" s="163"/>
      <c r="G246" s="163"/>
      <c r="H246" s="163"/>
      <c r="I246" s="163"/>
      <c r="J246" s="163"/>
      <c r="K246" s="163"/>
      <c r="L246" s="163"/>
      <c r="M246" s="163"/>
      <c r="N246" s="163"/>
      <c r="O246" s="163"/>
      <c r="P246" s="164"/>
      <c r="Q246" s="164"/>
      <c r="R246" s="164"/>
      <c r="S246" s="164"/>
      <c r="T246" s="164"/>
      <c r="U246" s="164"/>
      <c r="V246" s="164"/>
      <c r="Z246" s="165"/>
      <c r="AA246" s="165" t="str">
        <f>IF(AND(F248=G248,H248=I248,F248="A"),"2016 - kwh","")</f>
        <v/>
      </c>
      <c r="AB246" s="165" t="str">
        <f>IF(OR(B246="2017 - kwh",B246="2018 - kwh"),"2016 - kwh","")</f>
        <v/>
      </c>
      <c r="AC246" s="165"/>
      <c r="AD246" s="165"/>
      <c r="AE246" s="165"/>
    </row>
    <row r="247" spans="1:31" hidden="1" x14ac:dyDescent="0.35">
      <c r="A247" s="164" t="str">
        <f>IF(AND(F248=G248,H248=I248,J248=K248,F248="A"),"2016 - kw",IF(AND(F248=G248,H248=I248,J248&lt;&gt;K248,F248="A"),"2017 - kw",IF(AND(F248=G248,H248&lt;&gt;I248,F248="A"),"2018 - kw","N/A")))</f>
        <v>N/A</v>
      </c>
      <c r="B247" s="164" t="str">
        <f>IF(F248&lt;&gt;G248,"2018 - kw",IF(H248&lt;&gt;I248,"2017 - kw",IF(J248&lt;&gt;K248,"2016 - kw","N/A")))</f>
        <v>N/A</v>
      </c>
      <c r="C247" s="173"/>
      <c r="D247" s="174" t="str">
        <f>D246 &amp; "kW"</f>
        <v>kW</v>
      </c>
      <c r="E247" s="175" t="s">
        <v>286</v>
      </c>
      <c r="F247" s="163"/>
      <c r="G247" s="163"/>
      <c r="H247" s="163"/>
      <c r="I247" s="163"/>
      <c r="J247" s="163"/>
      <c r="K247" s="163"/>
      <c r="L247" s="163"/>
      <c r="M247" s="163"/>
      <c r="N247" s="163"/>
      <c r="O247" s="163"/>
      <c r="P247" s="164"/>
      <c r="Q247" s="164"/>
      <c r="R247" s="164"/>
      <c r="S247" s="164"/>
      <c r="T247" s="164"/>
      <c r="U247" s="164"/>
      <c r="V247" s="164"/>
      <c r="Z247" s="165"/>
      <c r="AA247" s="165" t="str">
        <f>IF(AND(F248=G248,H248=I248,F248="A"),"2016 - kw","")</f>
        <v/>
      </c>
      <c r="AB247" s="165" t="str">
        <f>IF(OR(B247="2017 - kw",B247="2018 - kw"),"2016 - kw","")</f>
        <v/>
      </c>
      <c r="AC247" s="165"/>
      <c r="AD247" s="165"/>
      <c r="AE247" s="165"/>
    </row>
    <row r="248" spans="1:31" hidden="1" x14ac:dyDescent="0.35">
      <c r="A248" s="164"/>
      <c r="B248" s="164"/>
      <c r="C248" s="176"/>
      <c r="D248" s="177"/>
      <c r="E248" s="178" t="s">
        <v>287</v>
      </c>
      <c r="F248" s="160"/>
      <c r="G248" s="160"/>
      <c r="H248" s="160"/>
      <c r="I248" s="160"/>
      <c r="J248" s="160"/>
      <c r="K248" s="160"/>
      <c r="L248" s="160"/>
      <c r="M248" s="160"/>
      <c r="N248" s="160"/>
      <c r="O248" s="160"/>
      <c r="P248" s="164"/>
      <c r="Q248" s="164"/>
      <c r="R248" s="164"/>
      <c r="S248" s="164"/>
      <c r="T248" s="164"/>
      <c r="U248" s="164"/>
      <c r="V248" s="164"/>
      <c r="Z248" s="165"/>
      <c r="AA248" s="165"/>
      <c r="AB248" s="165"/>
      <c r="AC248" s="165"/>
      <c r="AD248" s="165"/>
      <c r="AE248" s="165"/>
    </row>
    <row r="249" spans="1:31" hidden="1" x14ac:dyDescent="0.35">
      <c r="A249" s="164" t="str">
        <f>IF(AND(F251=G251,H251=I251,J251=K251,F251="A"),"2016 - kwh",IF(AND(F251=G251,H251=I251,J251&lt;&gt;K251,F251="A"),"2017 - kwh",IF(AND(F251=G251,H251&lt;&gt;I251,F251="A"),"2018 - kwh","N/A")))</f>
        <v>N/A</v>
      </c>
      <c r="B249" s="164" t="str">
        <f>IF(F251&lt;&gt;G251,"2018 - kwh",IF(H251&lt;&gt;I251,"2017 - kwh",IF(J251&lt;&gt;K251,"2016 - kwh","N/A")))</f>
        <v>N/A</v>
      </c>
      <c r="C249" s="170" t="s">
        <v>360</v>
      </c>
      <c r="D249" s="171"/>
      <c r="E249" s="172" t="s">
        <v>285</v>
      </c>
      <c r="F249" s="163"/>
      <c r="G249" s="163"/>
      <c r="H249" s="163"/>
      <c r="I249" s="163"/>
      <c r="J249" s="163"/>
      <c r="K249" s="163"/>
      <c r="L249" s="163"/>
      <c r="M249" s="163"/>
      <c r="N249" s="163"/>
      <c r="O249" s="163"/>
      <c r="P249" s="164"/>
      <c r="Q249" s="164"/>
      <c r="R249" s="164"/>
      <c r="S249" s="164"/>
      <c r="T249" s="164"/>
      <c r="U249" s="164"/>
      <c r="V249" s="164"/>
      <c r="Z249" s="165"/>
      <c r="AA249" s="165" t="str">
        <f>IF(AND(F251=G251,H251=I251,F251="A"),"2016 - kwh","")</f>
        <v/>
      </c>
      <c r="AB249" s="165" t="str">
        <f>IF(OR(B249="2017 - kwh",B249="2018 - kwh"),"2016 - kwh","")</f>
        <v/>
      </c>
      <c r="AC249" s="165"/>
      <c r="AD249" s="165"/>
      <c r="AE249" s="165"/>
    </row>
    <row r="250" spans="1:31" hidden="1" x14ac:dyDescent="0.35">
      <c r="A250" s="164" t="str">
        <f>IF(AND(F251=G251,H251=I251,J251=K251,F251="A"),"2016 - kw",IF(AND(F251=G251,H251=I251,J251&lt;&gt;K251,F251="A"),"2017 - kw",IF(AND(F251=G251,H251&lt;&gt;I251,F251="A"),"2018 - kw","N/A")))</f>
        <v>N/A</v>
      </c>
      <c r="B250" s="164" t="str">
        <f>IF(F251&lt;&gt;G251,"2018 - kw",IF(H251&lt;&gt;I251,"2017 - kw",IF(J251&lt;&gt;K251,"2016 - kw","N/A")))</f>
        <v>N/A</v>
      </c>
      <c r="C250" s="173"/>
      <c r="D250" s="174" t="str">
        <f>D249 &amp; "kW"</f>
        <v>kW</v>
      </c>
      <c r="E250" s="175" t="s">
        <v>286</v>
      </c>
      <c r="F250" s="163"/>
      <c r="G250" s="163"/>
      <c r="H250" s="163"/>
      <c r="I250" s="163"/>
      <c r="J250" s="163"/>
      <c r="K250" s="163"/>
      <c r="L250" s="163"/>
      <c r="M250" s="163"/>
      <c r="N250" s="163"/>
      <c r="O250" s="163"/>
      <c r="P250" s="164"/>
      <c r="Q250" s="164"/>
      <c r="R250" s="164"/>
      <c r="S250" s="164"/>
      <c r="T250" s="164"/>
      <c r="U250" s="164"/>
      <c r="V250" s="164"/>
      <c r="Z250" s="165"/>
      <c r="AA250" s="165" t="str">
        <f>IF(AND(F251=G251,H251=I251,F251="A"),"2016 - kw","")</f>
        <v/>
      </c>
      <c r="AB250" s="165" t="str">
        <f>IF(OR(B250="2017 - kw",B250="2018 - kw"),"2016 - kw","")</f>
        <v/>
      </c>
      <c r="AC250" s="165"/>
      <c r="AD250" s="165"/>
      <c r="AE250" s="165"/>
    </row>
    <row r="251" spans="1:31" hidden="1" x14ac:dyDescent="0.35">
      <c r="A251" s="164"/>
      <c r="B251" s="164"/>
      <c r="C251" s="176"/>
      <c r="D251" s="177"/>
      <c r="E251" s="178" t="s">
        <v>287</v>
      </c>
      <c r="F251" s="160"/>
      <c r="G251" s="160"/>
      <c r="H251" s="160"/>
      <c r="I251" s="160"/>
      <c r="J251" s="160"/>
      <c r="K251" s="160"/>
      <c r="L251" s="160"/>
      <c r="M251" s="160"/>
      <c r="N251" s="160"/>
      <c r="O251" s="160"/>
      <c r="P251" s="164"/>
      <c r="Q251" s="164"/>
      <c r="R251" s="164"/>
      <c r="S251" s="164"/>
      <c r="T251" s="164"/>
      <c r="U251" s="164"/>
      <c r="V251" s="164"/>
      <c r="Z251" s="165"/>
      <c r="AA251" s="165"/>
      <c r="AB251" s="165"/>
      <c r="AC251" s="165"/>
      <c r="AD251" s="165"/>
      <c r="AE251" s="165"/>
    </row>
    <row r="252" spans="1:31" hidden="1" x14ac:dyDescent="0.35">
      <c r="A252" s="164" t="str">
        <f>IF(AND(F254=G254,H254=I254,J254=K254,F254="A"),"2016 - kwh",IF(AND(F254=G254,H254=I254,J254&lt;&gt;K254,F254="A"),"2017 - kwh",IF(AND(F254=G254,H254&lt;&gt;I254,F254="A"),"2018 - kwh","N/A")))</f>
        <v>N/A</v>
      </c>
      <c r="B252" s="164" t="str">
        <f>IF(F254&lt;&gt;G254,"2018 - kwh",IF(H254&lt;&gt;I254,"2017 - kwh",IF(J254&lt;&gt;K254,"2016 - kwh","N/A")))</f>
        <v>N/A</v>
      </c>
      <c r="C252" s="170" t="s">
        <v>361</v>
      </c>
      <c r="D252" s="171"/>
      <c r="E252" s="172" t="s">
        <v>285</v>
      </c>
      <c r="F252" s="163"/>
      <c r="G252" s="163"/>
      <c r="H252" s="163"/>
      <c r="I252" s="163"/>
      <c r="J252" s="163"/>
      <c r="K252" s="163"/>
      <c r="L252" s="163"/>
      <c r="M252" s="163"/>
      <c r="N252" s="163"/>
      <c r="O252" s="163"/>
      <c r="P252" s="164"/>
      <c r="Q252" s="164"/>
      <c r="R252" s="164"/>
      <c r="S252" s="164"/>
      <c r="T252" s="164"/>
      <c r="U252" s="164"/>
      <c r="V252" s="164"/>
      <c r="Z252" s="165"/>
      <c r="AA252" s="165" t="str">
        <f>IF(AND(F254=G254,H254=I254,F254="A"),"2016 - kwh","")</f>
        <v/>
      </c>
      <c r="AB252" s="165" t="str">
        <f>IF(OR(B252="2017 - kwh",B252="2018 - kwh"),"2016 - kwh","")</f>
        <v/>
      </c>
      <c r="AC252" s="165"/>
      <c r="AD252" s="165"/>
      <c r="AE252" s="165"/>
    </row>
    <row r="253" spans="1:31" hidden="1" x14ac:dyDescent="0.35">
      <c r="A253" s="164" t="str">
        <f>IF(AND(F254=G254,H254=I254,J254=K254,F254="A"),"2016 - kw",IF(AND(F254=G254,H254=I254,J254&lt;&gt;K254,F254="A"),"2017 - kw",IF(AND(F254=G254,H254&lt;&gt;I254,F254="A"),"2018 - kw","N/A")))</f>
        <v>N/A</v>
      </c>
      <c r="B253" s="164" t="str">
        <f>IF(F254&lt;&gt;G254,"2018 - kw",IF(H254&lt;&gt;I254,"2017 - kw",IF(J254&lt;&gt;K254,"2016 - kw","N/A")))</f>
        <v>N/A</v>
      </c>
      <c r="C253" s="173"/>
      <c r="D253" s="174" t="str">
        <f>D252 &amp; "kW"</f>
        <v>kW</v>
      </c>
      <c r="E253" s="175" t="s">
        <v>286</v>
      </c>
      <c r="F253" s="163"/>
      <c r="G253" s="163"/>
      <c r="H253" s="163"/>
      <c r="I253" s="163"/>
      <c r="J253" s="163"/>
      <c r="K253" s="163"/>
      <c r="L253" s="163"/>
      <c r="M253" s="163"/>
      <c r="N253" s="163"/>
      <c r="O253" s="163"/>
      <c r="P253" s="164"/>
      <c r="Q253" s="164"/>
      <c r="R253" s="164"/>
      <c r="S253" s="164"/>
      <c r="T253" s="164"/>
      <c r="U253" s="164"/>
      <c r="V253" s="164"/>
      <c r="Z253" s="165"/>
      <c r="AA253" s="165" t="str">
        <f>IF(AND(F254=G254,H254=I254,F254="A"),"2016 - kw","")</f>
        <v/>
      </c>
      <c r="AB253" s="165" t="str">
        <f>IF(OR(B253="2017 - kw",B253="2018 - kw"),"2016 - kw","")</f>
        <v/>
      </c>
      <c r="AC253" s="165"/>
      <c r="AD253" s="165"/>
      <c r="AE253" s="165"/>
    </row>
    <row r="254" spans="1:31" hidden="1" x14ac:dyDescent="0.35">
      <c r="A254" s="164"/>
      <c r="B254" s="164"/>
      <c r="C254" s="176"/>
      <c r="D254" s="177"/>
      <c r="E254" s="178" t="s">
        <v>287</v>
      </c>
      <c r="F254" s="160"/>
      <c r="G254" s="160"/>
      <c r="H254" s="160"/>
      <c r="I254" s="160"/>
      <c r="J254" s="160"/>
      <c r="K254" s="160"/>
      <c r="L254" s="160"/>
      <c r="M254" s="160"/>
      <c r="N254" s="160"/>
      <c r="O254" s="160"/>
      <c r="P254" s="164"/>
      <c r="Q254" s="164"/>
      <c r="R254" s="164"/>
      <c r="S254" s="164"/>
      <c r="T254" s="164"/>
      <c r="U254" s="164"/>
      <c r="V254" s="164"/>
      <c r="Z254" s="165"/>
      <c r="AA254" s="165"/>
      <c r="AB254" s="165"/>
      <c r="AC254" s="165"/>
      <c r="AD254" s="165"/>
      <c r="AE254" s="165"/>
    </row>
    <row r="255" spans="1:31" hidden="1" x14ac:dyDescent="0.35">
      <c r="A255" s="164" t="str">
        <f>IF(AND(F257=G257,H257=I257,J257=K257,F257="A"),"2016 - kwh",IF(AND(F257=G257,H257=I257,J257&lt;&gt;K257,F257="A"),"2017 - kwh",IF(AND(F257=G257,H257&lt;&gt;I257,F257="A"),"2018 - kwh","N/A")))</f>
        <v>N/A</v>
      </c>
      <c r="B255" s="164" t="str">
        <f>IF(F257&lt;&gt;G257,"2018 - kwh",IF(H257&lt;&gt;I257,"2017 - kwh",IF(J257&lt;&gt;K257,"2016 - kwh","N/A")))</f>
        <v>N/A</v>
      </c>
      <c r="C255" s="170" t="s">
        <v>362</v>
      </c>
      <c r="D255" s="171"/>
      <c r="E255" s="172" t="s">
        <v>285</v>
      </c>
      <c r="F255" s="163"/>
      <c r="G255" s="163"/>
      <c r="H255" s="163"/>
      <c r="I255" s="163"/>
      <c r="J255" s="163"/>
      <c r="K255" s="163"/>
      <c r="L255" s="163"/>
      <c r="M255" s="163"/>
      <c r="N255" s="163"/>
      <c r="O255" s="163"/>
      <c r="P255" s="164"/>
      <c r="Q255" s="164"/>
      <c r="R255" s="164"/>
      <c r="S255" s="164"/>
      <c r="T255" s="164"/>
      <c r="U255" s="164"/>
      <c r="V255" s="164"/>
      <c r="Z255" s="165"/>
      <c r="AA255" s="165" t="str">
        <f>IF(AND(F257=G257,H257=I257,F257="A"),"2016 - kwh","")</f>
        <v/>
      </c>
      <c r="AB255" s="165" t="str">
        <f>IF(OR(B255="2017 - kwh",B255="2018 - kwh"),"2016 - kwh","")</f>
        <v/>
      </c>
      <c r="AC255" s="165"/>
      <c r="AD255" s="165"/>
      <c r="AE255" s="165"/>
    </row>
    <row r="256" spans="1:31" hidden="1" x14ac:dyDescent="0.35">
      <c r="A256" s="164" t="str">
        <f>IF(AND(F257=G257,H257=I257,J257=K257,F257="A"),"2016 - kw",IF(AND(F257=G257,H257=I257,J257&lt;&gt;K257,F257="A"),"2017 - kw",IF(AND(F257=G257,H257&lt;&gt;I257,F257="A"),"2018 - kw","N/A")))</f>
        <v>N/A</v>
      </c>
      <c r="B256" s="164" t="str">
        <f>IF(F257&lt;&gt;G257,"2018 - kw",IF(H257&lt;&gt;I257,"2017 - kw",IF(J257&lt;&gt;K257,"2016 - kw","N/A")))</f>
        <v>N/A</v>
      </c>
      <c r="C256" s="173"/>
      <c r="D256" s="174" t="str">
        <f>D255 &amp; "kW"</f>
        <v>kW</v>
      </c>
      <c r="E256" s="175" t="s">
        <v>286</v>
      </c>
      <c r="F256" s="163"/>
      <c r="G256" s="163"/>
      <c r="H256" s="163"/>
      <c r="I256" s="163"/>
      <c r="J256" s="163"/>
      <c r="K256" s="163"/>
      <c r="L256" s="163"/>
      <c r="M256" s="163"/>
      <c r="N256" s="163"/>
      <c r="O256" s="163"/>
      <c r="P256" s="164"/>
      <c r="Q256" s="164"/>
      <c r="R256" s="164"/>
      <c r="S256" s="164"/>
      <c r="T256" s="164"/>
      <c r="U256" s="164"/>
      <c r="V256" s="164"/>
      <c r="Z256" s="165"/>
      <c r="AA256" s="165" t="str">
        <f>IF(AND(F257=G257,H257=I257,F257="A"),"2016 - kw","")</f>
        <v/>
      </c>
      <c r="AB256" s="165" t="str">
        <f>IF(OR(B256="2017 - kw",B256="2018 - kw"),"2016 - kw","")</f>
        <v/>
      </c>
      <c r="AC256" s="165"/>
      <c r="AD256" s="165"/>
      <c r="AE256" s="165"/>
    </row>
    <row r="257" spans="1:31" hidden="1" x14ac:dyDescent="0.35">
      <c r="A257" s="164"/>
      <c r="B257" s="164"/>
      <c r="C257" s="176"/>
      <c r="D257" s="177"/>
      <c r="E257" s="178" t="s">
        <v>287</v>
      </c>
      <c r="F257" s="160"/>
      <c r="G257" s="160"/>
      <c r="H257" s="160"/>
      <c r="I257" s="160"/>
      <c r="J257" s="160"/>
      <c r="K257" s="160"/>
      <c r="L257" s="160"/>
      <c r="M257" s="160"/>
      <c r="N257" s="160"/>
      <c r="O257" s="160"/>
      <c r="P257" s="164"/>
      <c r="Q257" s="164"/>
      <c r="R257" s="164"/>
      <c r="S257" s="164"/>
      <c r="T257" s="164"/>
      <c r="U257" s="164"/>
      <c r="V257" s="164"/>
      <c r="Z257" s="165"/>
      <c r="AA257" s="165"/>
      <c r="AB257" s="165"/>
      <c r="AC257" s="165"/>
      <c r="AD257" s="165"/>
      <c r="AE257" s="165"/>
    </row>
    <row r="258" spans="1:31" hidden="1" x14ac:dyDescent="0.35">
      <c r="A258" s="164" t="str">
        <f>IF(AND(F260=G260,H260=I260,J260=K260,F260="A"),"2016 - kwh",IF(AND(F260=G260,H260=I260,J260&lt;&gt;K260,F260="A"),"2017 - kwh",IF(AND(F260=G260,H260&lt;&gt;I260,F260="A"),"2018 - kwh","N/A")))</f>
        <v>N/A</v>
      </c>
      <c r="B258" s="164" t="str">
        <f>IF(F260&lt;&gt;G260,"2018 - kwh",IF(H260&lt;&gt;I260,"2017 - kwh",IF(J260&lt;&gt;K260,"2016 - kwh","N/A")))</f>
        <v>N/A</v>
      </c>
      <c r="C258" s="170" t="s">
        <v>363</v>
      </c>
      <c r="D258" s="171"/>
      <c r="E258" s="172" t="s">
        <v>285</v>
      </c>
      <c r="F258" s="163"/>
      <c r="G258" s="163"/>
      <c r="H258" s="163"/>
      <c r="I258" s="163"/>
      <c r="J258" s="163"/>
      <c r="K258" s="163"/>
      <c r="L258" s="163"/>
      <c r="M258" s="163"/>
      <c r="N258" s="163"/>
      <c r="O258" s="163"/>
      <c r="P258" s="164"/>
      <c r="Q258" s="164"/>
      <c r="R258" s="164"/>
      <c r="S258" s="164"/>
      <c r="T258" s="164"/>
      <c r="U258" s="164"/>
      <c r="V258" s="164"/>
      <c r="Z258" s="165"/>
      <c r="AA258" s="165" t="str">
        <f>IF(AND(F260=G260,H260=I260,F260="A"),"2016 - kwh","")</f>
        <v/>
      </c>
      <c r="AB258" s="165" t="str">
        <f>IF(OR(B258="2017 - kwh",B258="2018 - kwh"),"2016 - kwh","")</f>
        <v/>
      </c>
      <c r="AC258" s="165"/>
      <c r="AD258" s="165"/>
      <c r="AE258" s="165"/>
    </row>
    <row r="259" spans="1:31" hidden="1" x14ac:dyDescent="0.35">
      <c r="A259" s="164" t="str">
        <f>IF(AND(F260=G260,H260=I260,J260=K260,F260="A"),"2016 - kw",IF(AND(F260=G260,H260=I260,J260&lt;&gt;K260,F260="A"),"2017 - kw",IF(AND(F260=G260,H260&lt;&gt;I260,F260="A"),"2018 - kw","N/A")))</f>
        <v>N/A</v>
      </c>
      <c r="B259" s="164" t="str">
        <f>IF(F260&lt;&gt;G260,"2018 - kw",IF(H260&lt;&gt;I260,"2017 - kw",IF(J260&lt;&gt;K260,"2016 - kw","N/A")))</f>
        <v>N/A</v>
      </c>
      <c r="C259" s="173"/>
      <c r="D259" s="174" t="str">
        <f>D258 &amp; "kW"</f>
        <v>kW</v>
      </c>
      <c r="E259" s="175" t="s">
        <v>286</v>
      </c>
      <c r="F259" s="163"/>
      <c r="G259" s="163"/>
      <c r="H259" s="163"/>
      <c r="I259" s="163"/>
      <c r="J259" s="163"/>
      <c r="K259" s="163"/>
      <c r="L259" s="163"/>
      <c r="M259" s="163"/>
      <c r="N259" s="163"/>
      <c r="O259" s="163"/>
      <c r="P259" s="164"/>
      <c r="Q259" s="164"/>
      <c r="R259" s="164"/>
      <c r="S259" s="164"/>
      <c r="T259" s="164"/>
      <c r="U259" s="164"/>
      <c r="V259" s="164"/>
      <c r="Z259" s="165"/>
      <c r="AA259" s="165" t="str">
        <f>IF(AND(F260=G260,H260=I260,F260="A"),"2016 - kw","")</f>
        <v/>
      </c>
      <c r="AB259" s="165" t="str">
        <f>IF(OR(B259="2017 - kw",B259="2018 - kw"),"2016 - kw","")</f>
        <v/>
      </c>
      <c r="AC259" s="165"/>
      <c r="AD259" s="165"/>
      <c r="AE259" s="165"/>
    </row>
    <row r="260" spans="1:31" hidden="1" x14ac:dyDescent="0.35">
      <c r="A260" s="164"/>
      <c r="B260" s="164"/>
      <c r="C260" s="176"/>
      <c r="D260" s="177"/>
      <c r="E260" s="178" t="s">
        <v>287</v>
      </c>
      <c r="F260" s="160"/>
      <c r="G260" s="160"/>
      <c r="H260" s="160"/>
      <c r="I260" s="160"/>
      <c r="J260" s="160"/>
      <c r="K260" s="160"/>
      <c r="L260" s="160"/>
      <c r="M260" s="160"/>
      <c r="N260" s="160"/>
      <c r="O260" s="160"/>
      <c r="P260" s="164"/>
      <c r="Q260" s="164"/>
      <c r="R260" s="164"/>
      <c r="S260" s="164"/>
      <c r="T260" s="164"/>
      <c r="U260" s="164"/>
      <c r="V260" s="164"/>
      <c r="Z260" s="165"/>
      <c r="AA260" s="165"/>
      <c r="AB260" s="165"/>
      <c r="AC260" s="165"/>
      <c r="AD260" s="165"/>
      <c r="AE260" s="165"/>
    </row>
    <row r="261" spans="1:31" hidden="1" x14ac:dyDescent="0.35">
      <c r="A261" s="164" t="str">
        <f>IF(AND(F263=G263,H263=I263,J263=K263,F263="A"),"2016 - kwh",IF(AND(F263=G263,H263=I263,J263&lt;&gt;K263,F263="A"),"2017 - kwh",IF(AND(F263=G263,H263&lt;&gt;I263,F263="A"),"2018 - kwh","N/A")))</f>
        <v>N/A</v>
      </c>
      <c r="B261" s="164" t="str">
        <f>IF(F263&lt;&gt;G263,"2018 - kwh",IF(H263&lt;&gt;I263,"2017 - kwh",IF(J263&lt;&gt;K263,"2016 - kwh","N/A")))</f>
        <v>N/A</v>
      </c>
      <c r="C261" s="170" t="s">
        <v>364</v>
      </c>
      <c r="D261" s="171"/>
      <c r="E261" s="172" t="s">
        <v>285</v>
      </c>
      <c r="F261" s="163"/>
      <c r="G261" s="163"/>
      <c r="H261" s="163"/>
      <c r="I261" s="163"/>
      <c r="J261" s="163"/>
      <c r="K261" s="163"/>
      <c r="L261" s="163"/>
      <c r="M261" s="163"/>
      <c r="N261" s="163"/>
      <c r="O261" s="163"/>
      <c r="P261" s="164"/>
      <c r="Q261" s="164"/>
      <c r="R261" s="164"/>
      <c r="S261" s="164"/>
      <c r="T261" s="164"/>
      <c r="U261" s="164"/>
      <c r="V261" s="164"/>
      <c r="Z261" s="165"/>
      <c r="AA261" s="165" t="str">
        <f>IF(AND(F263=G263,H263=I263,F263="A"),"2016 - kwh","")</f>
        <v/>
      </c>
      <c r="AB261" s="165" t="str">
        <f>IF(OR(B261="2017 - kwh",B261="2018 - kwh"),"2016 - kwh","")</f>
        <v/>
      </c>
      <c r="AC261" s="165"/>
      <c r="AD261" s="165"/>
      <c r="AE261" s="165"/>
    </row>
    <row r="262" spans="1:31" hidden="1" x14ac:dyDescent="0.35">
      <c r="A262" s="164" t="str">
        <f>IF(AND(F263=G263,H263=I263,J263=K263,F263="A"),"2016 - kw",IF(AND(F263=G263,H263=I263,J263&lt;&gt;K263,F263="A"),"2017 - kw",IF(AND(F263=G263,H263&lt;&gt;I263,F263="A"),"2018 - kw","N/A")))</f>
        <v>N/A</v>
      </c>
      <c r="B262" s="164" t="str">
        <f>IF(F263&lt;&gt;G263,"2018 - kw",IF(H263&lt;&gt;I263,"2017 - kw",IF(J263&lt;&gt;K263,"2016 - kw","N/A")))</f>
        <v>N/A</v>
      </c>
      <c r="C262" s="173"/>
      <c r="D262" s="174" t="str">
        <f>D261 &amp; "kW"</f>
        <v>kW</v>
      </c>
      <c r="E262" s="175" t="s">
        <v>286</v>
      </c>
      <c r="F262" s="163"/>
      <c r="G262" s="163"/>
      <c r="H262" s="163"/>
      <c r="I262" s="163"/>
      <c r="J262" s="163"/>
      <c r="K262" s="163"/>
      <c r="L262" s="163"/>
      <c r="M262" s="163"/>
      <c r="N262" s="163"/>
      <c r="O262" s="163"/>
      <c r="P262" s="164"/>
      <c r="Q262" s="164"/>
      <c r="R262" s="164"/>
      <c r="S262" s="164"/>
      <c r="T262" s="164"/>
      <c r="U262" s="164"/>
      <c r="V262" s="164"/>
      <c r="Z262" s="165"/>
      <c r="AA262" s="165" t="str">
        <f>IF(AND(F263=G263,H263=I263,F263="A"),"2016 - kw","")</f>
        <v/>
      </c>
      <c r="AB262" s="165" t="str">
        <f>IF(OR(B262="2017 - kw",B262="2018 - kw"),"2016 - kw","")</f>
        <v/>
      </c>
      <c r="AC262" s="165"/>
      <c r="AD262" s="165"/>
      <c r="AE262" s="165"/>
    </row>
    <row r="263" spans="1:31" hidden="1" x14ac:dyDescent="0.35">
      <c r="A263" s="164"/>
      <c r="B263" s="164"/>
      <c r="C263" s="176"/>
      <c r="D263" s="177"/>
      <c r="E263" s="178" t="s">
        <v>287</v>
      </c>
      <c r="F263" s="160"/>
      <c r="G263" s="160"/>
      <c r="H263" s="160"/>
      <c r="I263" s="160"/>
      <c r="J263" s="160"/>
      <c r="K263" s="160"/>
      <c r="L263" s="160"/>
      <c r="M263" s="160"/>
      <c r="N263" s="160"/>
      <c r="O263" s="160"/>
      <c r="P263" s="164"/>
      <c r="Q263" s="164"/>
      <c r="R263" s="164"/>
      <c r="S263" s="164"/>
      <c r="T263" s="164"/>
      <c r="U263" s="164"/>
      <c r="V263" s="164"/>
      <c r="Z263" s="165"/>
      <c r="AA263" s="165"/>
      <c r="AB263" s="165"/>
      <c r="AC263" s="165"/>
      <c r="AD263" s="165"/>
      <c r="AE263" s="165"/>
    </row>
    <row r="264" spans="1:31" hidden="1" x14ac:dyDescent="0.35">
      <c r="A264" s="164" t="str">
        <f>IF(AND(F266=G266,H266=I266,J266=K266,F266="A"),"2016 - kwh",IF(AND(F266=G266,H266=I266,J266&lt;&gt;K266,F266="A"),"2017 - kwh",IF(AND(F266=G266,H266&lt;&gt;I266,F266="A"),"2018 - kwh","N/A")))</f>
        <v>N/A</v>
      </c>
      <c r="B264" s="164" t="str">
        <f>IF(F266&lt;&gt;G266,"2018 - kwh",IF(H266&lt;&gt;I266,"2017 - kwh",IF(J266&lt;&gt;K266,"2016 - kwh","N/A")))</f>
        <v>N/A</v>
      </c>
      <c r="C264" s="170" t="s">
        <v>365</v>
      </c>
      <c r="D264" s="171"/>
      <c r="E264" s="172" t="s">
        <v>285</v>
      </c>
      <c r="F264" s="163"/>
      <c r="G264" s="163"/>
      <c r="H264" s="163"/>
      <c r="I264" s="163"/>
      <c r="J264" s="163"/>
      <c r="K264" s="163"/>
      <c r="L264" s="163"/>
      <c r="M264" s="163"/>
      <c r="N264" s="163"/>
      <c r="O264" s="163"/>
      <c r="P264" s="164"/>
      <c r="Q264" s="164"/>
      <c r="R264" s="164"/>
      <c r="S264" s="164"/>
      <c r="T264" s="164"/>
      <c r="U264" s="164"/>
      <c r="V264" s="164"/>
      <c r="Z264" s="165"/>
      <c r="AA264" s="165" t="str">
        <f>IF(AND(F266=G266,H266=I266,F266="A"),"2016 - kwh","")</f>
        <v/>
      </c>
      <c r="AB264" s="165" t="str">
        <f>IF(OR(B264="2017 - kwh",B264="2018 - kwh"),"2016 - kwh","")</f>
        <v/>
      </c>
      <c r="AC264" s="165"/>
      <c r="AD264" s="165"/>
      <c r="AE264" s="165"/>
    </row>
    <row r="265" spans="1:31" hidden="1" x14ac:dyDescent="0.35">
      <c r="A265" s="164" t="str">
        <f>IF(AND(F266=G266,H266=I266,J266=K266,F266="A"),"2016 - kw",IF(AND(F266=G266,H266=I266,J266&lt;&gt;K266,F266="A"),"2017 - kw",IF(AND(F266=G266,H266&lt;&gt;I266,F266="A"),"2018 - kw","N/A")))</f>
        <v>N/A</v>
      </c>
      <c r="B265" s="164" t="str">
        <f>IF(F266&lt;&gt;G266,"2018 - kw",IF(H266&lt;&gt;I266,"2017 - kw",IF(J266&lt;&gt;K266,"2016 - kw","N/A")))</f>
        <v>N/A</v>
      </c>
      <c r="C265" s="173"/>
      <c r="D265" s="174" t="str">
        <f>D264 &amp; "kW"</f>
        <v>kW</v>
      </c>
      <c r="E265" s="175" t="s">
        <v>286</v>
      </c>
      <c r="F265" s="163"/>
      <c r="G265" s="163"/>
      <c r="H265" s="163"/>
      <c r="I265" s="163"/>
      <c r="J265" s="163"/>
      <c r="K265" s="163"/>
      <c r="L265" s="163"/>
      <c r="M265" s="163"/>
      <c r="N265" s="163"/>
      <c r="O265" s="163"/>
      <c r="P265" s="164"/>
      <c r="Q265" s="164"/>
      <c r="R265" s="164"/>
      <c r="S265" s="164"/>
      <c r="T265" s="164"/>
      <c r="U265" s="164"/>
      <c r="V265" s="164"/>
      <c r="Z265" s="165"/>
      <c r="AA265" s="165" t="str">
        <f>IF(AND(F266=G266,H266=I266,F266="A"),"2016 - kw","")</f>
        <v/>
      </c>
      <c r="AB265" s="165" t="str">
        <f>IF(OR(B265="2017 - kw",B265="2018 - kw"),"2016 - kw","")</f>
        <v/>
      </c>
      <c r="AC265" s="165"/>
      <c r="AD265" s="165"/>
      <c r="AE265" s="165"/>
    </row>
    <row r="266" spans="1:31" hidden="1" x14ac:dyDescent="0.35">
      <c r="A266" s="164"/>
      <c r="B266" s="164"/>
      <c r="C266" s="176"/>
      <c r="D266" s="177"/>
      <c r="E266" s="178" t="s">
        <v>287</v>
      </c>
      <c r="F266" s="160"/>
      <c r="G266" s="160"/>
      <c r="H266" s="160"/>
      <c r="I266" s="160"/>
      <c r="J266" s="160"/>
      <c r="K266" s="160"/>
      <c r="L266" s="160"/>
      <c r="M266" s="160"/>
      <c r="N266" s="160"/>
      <c r="O266" s="160"/>
      <c r="P266" s="164"/>
      <c r="Q266" s="164"/>
      <c r="R266" s="164"/>
      <c r="S266" s="164"/>
      <c r="T266" s="164"/>
      <c r="U266" s="164"/>
      <c r="V266" s="164"/>
      <c r="Z266" s="165"/>
      <c r="AA266" s="165"/>
      <c r="AB266" s="165"/>
      <c r="AC266" s="165"/>
      <c r="AD266" s="165"/>
      <c r="AE266" s="165"/>
    </row>
    <row r="267" spans="1:31" hidden="1" x14ac:dyDescent="0.35">
      <c r="A267" s="164" t="str">
        <f>IF(AND(F269=G269,H269=I269,J269=K269,F269="A"),"2016 - kwh",IF(AND(F269=G269,H269=I269,J269&lt;&gt;K269,F269="A"),"2017 - kwh",IF(AND(F269=G269,H269&lt;&gt;I269,F269="A"),"2018 - kwh","N/A")))</f>
        <v>N/A</v>
      </c>
      <c r="B267" s="164" t="str">
        <f>IF(F269&lt;&gt;G269,"2018 - kwh",IF(H269&lt;&gt;I269,"2017 - kwh",IF(J269&lt;&gt;K269,"2016 - kwh","N/A")))</f>
        <v>N/A</v>
      </c>
      <c r="C267" s="170" t="s">
        <v>366</v>
      </c>
      <c r="D267" s="171"/>
      <c r="E267" s="172" t="s">
        <v>285</v>
      </c>
      <c r="F267" s="163"/>
      <c r="G267" s="163"/>
      <c r="H267" s="163"/>
      <c r="I267" s="163"/>
      <c r="J267" s="163"/>
      <c r="K267" s="163"/>
      <c r="L267" s="163"/>
      <c r="M267" s="163"/>
      <c r="N267" s="163"/>
      <c r="O267" s="163"/>
      <c r="P267" s="164"/>
      <c r="Q267" s="164"/>
      <c r="R267" s="164"/>
      <c r="S267" s="164"/>
      <c r="T267" s="164"/>
      <c r="U267" s="164"/>
      <c r="V267" s="164"/>
      <c r="Z267" s="165"/>
      <c r="AA267" s="165" t="str">
        <f>IF(AND(F269=G269,H269=I269,F269="A"),"2016 - kwh","")</f>
        <v/>
      </c>
      <c r="AB267" s="165" t="str">
        <f>IF(OR(B267="2017 - kwh",B267="2018 - kwh"),"2016 - kwh","")</f>
        <v/>
      </c>
      <c r="AC267" s="165"/>
      <c r="AD267" s="165"/>
      <c r="AE267" s="165"/>
    </row>
    <row r="268" spans="1:31" hidden="1" x14ac:dyDescent="0.35">
      <c r="A268" s="164" t="str">
        <f>IF(AND(F269=G269,H269=I269,J269=K269,F269="A"),"2016 - kw",IF(AND(F269=G269,H269=I269,J269&lt;&gt;K269,F269="A"),"2017 - kw",IF(AND(F269=G269,H269&lt;&gt;I269,F269="A"),"2018 - kw","N/A")))</f>
        <v>N/A</v>
      </c>
      <c r="B268" s="164" t="str">
        <f>IF(F269&lt;&gt;G269,"2018 - kw",IF(H269&lt;&gt;I269,"2017 - kw",IF(J269&lt;&gt;K269,"2016 - kw","N/A")))</f>
        <v>N/A</v>
      </c>
      <c r="C268" s="173"/>
      <c r="D268" s="174" t="str">
        <f>D267 &amp; "kW"</f>
        <v>kW</v>
      </c>
      <c r="E268" s="175" t="s">
        <v>286</v>
      </c>
      <c r="F268" s="163"/>
      <c r="G268" s="163"/>
      <c r="H268" s="163"/>
      <c r="I268" s="163"/>
      <c r="J268" s="163"/>
      <c r="K268" s="163"/>
      <c r="L268" s="163"/>
      <c r="M268" s="163"/>
      <c r="N268" s="163"/>
      <c r="O268" s="163"/>
      <c r="P268" s="164"/>
      <c r="Q268" s="164"/>
      <c r="R268" s="164"/>
      <c r="S268" s="164"/>
      <c r="T268" s="164"/>
      <c r="U268" s="164"/>
      <c r="V268" s="164"/>
      <c r="Z268" s="165"/>
      <c r="AA268" s="165" t="str">
        <f>IF(AND(F269=G269,H269=I269,F269="A"),"2016 - kw","")</f>
        <v/>
      </c>
      <c r="AB268" s="165" t="str">
        <f>IF(OR(B268="2017 - kw",B268="2018 - kw"),"2016 - kw","")</f>
        <v/>
      </c>
      <c r="AC268" s="165"/>
      <c r="AD268" s="165"/>
      <c r="AE268" s="165"/>
    </row>
    <row r="269" spans="1:31" hidden="1" x14ac:dyDescent="0.35">
      <c r="A269" s="164"/>
      <c r="B269" s="164"/>
      <c r="C269" s="176"/>
      <c r="D269" s="177"/>
      <c r="E269" s="178" t="s">
        <v>287</v>
      </c>
      <c r="F269" s="160"/>
      <c r="G269" s="160"/>
      <c r="H269" s="160"/>
      <c r="I269" s="160"/>
      <c r="J269" s="160"/>
      <c r="K269" s="160"/>
      <c r="L269" s="160"/>
      <c r="M269" s="160"/>
      <c r="N269" s="160"/>
      <c r="O269" s="160"/>
      <c r="P269" s="164"/>
      <c r="Q269" s="164"/>
      <c r="R269" s="164"/>
      <c r="S269" s="164"/>
      <c r="T269" s="164"/>
      <c r="U269" s="164"/>
      <c r="V269" s="164"/>
      <c r="Z269" s="165"/>
      <c r="AA269" s="165"/>
      <c r="AB269" s="165"/>
      <c r="AC269" s="165"/>
      <c r="AD269" s="165"/>
      <c r="AE269" s="165"/>
    </row>
    <row r="270" spans="1:31" hidden="1" x14ac:dyDescent="0.35">
      <c r="A270" s="164" t="str">
        <f>IF(AND(F272=G272,H272=I272,J272=K272,F272="A"),"2016 - kwh",IF(AND(F272=G272,H272=I272,J272&lt;&gt;K272,F272="A"),"2017 - kwh",IF(AND(F272=G272,H272&lt;&gt;I272,F272="A"),"2018 - kwh","N/A")))</f>
        <v>N/A</v>
      </c>
      <c r="B270" s="164" t="str">
        <f>IF(F272&lt;&gt;G272,"2018 - kwh",IF(H272&lt;&gt;I272,"2017 - kwh",IF(J272&lt;&gt;K272,"2016 - kwh","N/A")))</f>
        <v>N/A</v>
      </c>
      <c r="C270" s="170" t="s">
        <v>367</v>
      </c>
      <c r="D270" s="171"/>
      <c r="E270" s="172" t="s">
        <v>285</v>
      </c>
      <c r="F270" s="163"/>
      <c r="G270" s="163"/>
      <c r="H270" s="163"/>
      <c r="I270" s="163"/>
      <c r="J270" s="163"/>
      <c r="K270" s="163"/>
      <c r="L270" s="163"/>
      <c r="M270" s="163"/>
      <c r="N270" s="163"/>
      <c r="O270" s="163"/>
      <c r="P270" s="164"/>
      <c r="Q270" s="164"/>
      <c r="R270" s="164"/>
      <c r="S270" s="164"/>
      <c r="T270" s="164"/>
      <c r="U270" s="164"/>
      <c r="V270" s="164"/>
      <c r="Z270" s="165"/>
      <c r="AA270" s="165" t="str">
        <f>IF(AND(F272=G272,H272=I272,F272="A"),"2016 - kwh","")</f>
        <v/>
      </c>
      <c r="AB270" s="165" t="str">
        <f>IF(OR(B270="2017 - kwh",B270="2018 - kwh"),"2016 - kwh","")</f>
        <v/>
      </c>
      <c r="AC270" s="165"/>
      <c r="AD270" s="165"/>
      <c r="AE270" s="165"/>
    </row>
    <row r="271" spans="1:31" hidden="1" x14ac:dyDescent="0.35">
      <c r="A271" s="164" t="str">
        <f>IF(AND(F272=G272,H272=I272,J272=K272,F272="A"),"2016 - kw",IF(AND(F272=G272,H272=I272,J272&lt;&gt;K272,F272="A"),"2017 - kw",IF(AND(F272=G272,H272&lt;&gt;I272,F272="A"),"2018 - kw","N/A")))</f>
        <v>N/A</v>
      </c>
      <c r="B271" s="164" t="str">
        <f>IF(F272&lt;&gt;G272,"2018 - kw",IF(H272&lt;&gt;I272,"2017 - kw",IF(J272&lt;&gt;K272,"2016 - kw","N/A")))</f>
        <v>N/A</v>
      </c>
      <c r="C271" s="173"/>
      <c r="D271" s="174" t="str">
        <f>D270 &amp; "kW"</f>
        <v>kW</v>
      </c>
      <c r="E271" s="175" t="s">
        <v>286</v>
      </c>
      <c r="F271" s="163"/>
      <c r="G271" s="163"/>
      <c r="H271" s="163"/>
      <c r="I271" s="163"/>
      <c r="J271" s="163"/>
      <c r="K271" s="163"/>
      <c r="L271" s="163"/>
      <c r="M271" s="163"/>
      <c r="N271" s="163"/>
      <c r="O271" s="163"/>
      <c r="P271" s="164"/>
      <c r="Q271" s="164"/>
      <c r="R271" s="164"/>
      <c r="S271" s="164"/>
      <c r="T271" s="164"/>
      <c r="U271" s="164"/>
      <c r="V271" s="164"/>
      <c r="Z271" s="165"/>
      <c r="AA271" s="165" t="str">
        <f>IF(AND(F272=G272,H272=I272,F272="A"),"2016 - kw","")</f>
        <v/>
      </c>
      <c r="AB271" s="165" t="str">
        <f>IF(OR(B271="2017 - kw",B271="2018 - kw"),"2016 - kw","")</f>
        <v/>
      </c>
      <c r="AC271" s="165"/>
      <c r="AD271" s="165"/>
      <c r="AE271" s="165"/>
    </row>
    <row r="272" spans="1:31" hidden="1" x14ac:dyDescent="0.35">
      <c r="A272" s="164"/>
      <c r="B272" s="164"/>
      <c r="C272" s="176"/>
      <c r="D272" s="177"/>
      <c r="E272" s="178" t="s">
        <v>287</v>
      </c>
      <c r="F272" s="160"/>
      <c r="G272" s="160"/>
      <c r="H272" s="160"/>
      <c r="I272" s="160"/>
      <c r="J272" s="160"/>
      <c r="K272" s="160"/>
      <c r="L272" s="160"/>
      <c r="M272" s="160"/>
      <c r="N272" s="160"/>
      <c r="O272" s="160"/>
      <c r="P272" s="164"/>
      <c r="Q272" s="164"/>
      <c r="R272" s="164"/>
      <c r="S272" s="164"/>
      <c r="T272" s="164"/>
      <c r="U272" s="164"/>
      <c r="V272" s="164"/>
      <c r="Z272" s="165"/>
      <c r="AA272" s="165"/>
      <c r="AB272" s="165"/>
      <c r="AC272" s="165"/>
      <c r="AD272" s="165"/>
      <c r="AE272" s="165"/>
    </row>
    <row r="273" spans="1:31" hidden="1" x14ac:dyDescent="0.35">
      <c r="A273" s="164" t="str">
        <f>IF(AND(F275=G275,H275=I275,J275=K275,F275="A"),"2016 - kwh",IF(AND(F275=G275,H275=I275,J275&lt;&gt;K275,F275="A"),"2017 - kwh",IF(AND(F275=G275,H275&lt;&gt;I275,F275="A"),"2018 - kwh","N/A")))</f>
        <v>N/A</v>
      </c>
      <c r="B273" s="164" t="str">
        <f>IF(F275&lt;&gt;G275,"2018 - kwh",IF(H275&lt;&gt;I275,"2017 - kwh",IF(J275&lt;&gt;K275,"2016 - kwh","N/A")))</f>
        <v>N/A</v>
      </c>
      <c r="C273" s="170" t="s">
        <v>368</v>
      </c>
      <c r="D273" s="171"/>
      <c r="E273" s="172" t="s">
        <v>285</v>
      </c>
      <c r="F273" s="163"/>
      <c r="G273" s="163"/>
      <c r="H273" s="163"/>
      <c r="I273" s="163"/>
      <c r="J273" s="163"/>
      <c r="K273" s="163"/>
      <c r="L273" s="163"/>
      <c r="M273" s="163"/>
      <c r="N273" s="163"/>
      <c r="O273" s="163"/>
      <c r="P273" s="164"/>
      <c r="Q273" s="164"/>
      <c r="R273" s="164"/>
      <c r="S273" s="164"/>
      <c r="T273" s="164"/>
      <c r="U273" s="164"/>
      <c r="V273" s="164"/>
      <c r="Z273" s="165"/>
      <c r="AA273" s="165" t="str">
        <f>IF(AND(F275=G275,H275=I275,F275="A"),"2016 - kwh","")</f>
        <v/>
      </c>
      <c r="AB273" s="165" t="str">
        <f>IF(OR(B273="2017 - kwh",B273="2018 - kwh"),"2016 - kwh","")</f>
        <v/>
      </c>
      <c r="AC273" s="165"/>
      <c r="AD273" s="165"/>
      <c r="AE273" s="165"/>
    </row>
    <row r="274" spans="1:31" hidden="1" x14ac:dyDescent="0.35">
      <c r="A274" s="164" t="str">
        <f>IF(AND(F275=G275,H275=I275,J275=K275,F275="A"),"2016 - kw",IF(AND(F275=G275,H275=I275,J275&lt;&gt;K275,F275="A"),"2017 - kw",IF(AND(F275=G275,H275&lt;&gt;I275,F275="A"),"2018 - kw","N/A")))</f>
        <v>N/A</v>
      </c>
      <c r="B274" s="164" t="str">
        <f>IF(F275&lt;&gt;G275,"2018 - kw",IF(H275&lt;&gt;I275,"2017 - kw",IF(J275&lt;&gt;K275,"2016 - kw","N/A")))</f>
        <v>N/A</v>
      </c>
      <c r="C274" s="173"/>
      <c r="D274" s="174" t="str">
        <f>D273 &amp; "kW"</f>
        <v>kW</v>
      </c>
      <c r="E274" s="175" t="s">
        <v>286</v>
      </c>
      <c r="F274" s="163"/>
      <c r="G274" s="163"/>
      <c r="H274" s="163"/>
      <c r="I274" s="163"/>
      <c r="J274" s="163"/>
      <c r="K274" s="163"/>
      <c r="L274" s="163"/>
      <c r="M274" s="163"/>
      <c r="N274" s="163"/>
      <c r="O274" s="163"/>
      <c r="P274" s="164"/>
      <c r="Q274" s="164"/>
      <c r="R274" s="164"/>
      <c r="S274" s="164"/>
      <c r="T274" s="164"/>
      <c r="U274" s="164"/>
      <c r="V274" s="164"/>
      <c r="Z274" s="165"/>
      <c r="AA274" s="165" t="str">
        <f>IF(AND(F275=G275,H275=I275,F275="A"),"2016 - kw","")</f>
        <v/>
      </c>
      <c r="AB274" s="165" t="str">
        <f>IF(OR(B274="2017 - kw",B274="2018 - kw"),"2016 - kw","")</f>
        <v/>
      </c>
      <c r="AC274" s="165"/>
      <c r="AD274" s="165"/>
      <c r="AE274" s="165"/>
    </row>
    <row r="275" spans="1:31" hidden="1" x14ac:dyDescent="0.35">
      <c r="A275" s="164"/>
      <c r="B275" s="164"/>
      <c r="C275" s="176"/>
      <c r="D275" s="177"/>
      <c r="E275" s="178" t="s">
        <v>287</v>
      </c>
      <c r="F275" s="160"/>
      <c r="G275" s="160"/>
      <c r="H275" s="160"/>
      <c r="I275" s="160"/>
      <c r="J275" s="160"/>
      <c r="K275" s="160"/>
      <c r="L275" s="160"/>
      <c r="M275" s="160"/>
      <c r="N275" s="160"/>
      <c r="O275" s="160"/>
      <c r="P275" s="164"/>
      <c r="Q275" s="164"/>
      <c r="R275" s="164"/>
      <c r="S275" s="164"/>
      <c r="T275" s="164"/>
      <c r="U275" s="164"/>
      <c r="V275" s="164"/>
      <c r="Z275" s="165"/>
      <c r="AA275" s="165"/>
      <c r="AB275" s="165"/>
      <c r="AC275" s="165"/>
      <c r="AD275" s="165"/>
      <c r="AE275" s="165"/>
    </row>
    <row r="276" spans="1:31" hidden="1" x14ac:dyDescent="0.35">
      <c r="A276" s="164" t="str">
        <f>IF(AND(F278=G278,H278=I278,J278=K278,F278="A"),"2016 - kwh",IF(AND(F278=G278,H278=I278,J278&lt;&gt;K278,F278="A"),"2017 - kwh",IF(AND(F278=G278,H278&lt;&gt;I278,F278="A"),"2018 - kwh","N/A")))</f>
        <v>N/A</v>
      </c>
      <c r="B276" s="164" t="str">
        <f>IF(F278&lt;&gt;G278,"2018 - kwh",IF(H278&lt;&gt;I278,"2017 - kwh",IF(J278&lt;&gt;K278,"2016 - kwh","N/A")))</f>
        <v>N/A</v>
      </c>
      <c r="C276" s="170" t="s">
        <v>369</v>
      </c>
      <c r="D276" s="171"/>
      <c r="E276" s="172" t="s">
        <v>285</v>
      </c>
      <c r="F276" s="163"/>
      <c r="G276" s="163"/>
      <c r="H276" s="163"/>
      <c r="I276" s="163"/>
      <c r="J276" s="163"/>
      <c r="K276" s="163"/>
      <c r="L276" s="163"/>
      <c r="M276" s="163"/>
      <c r="N276" s="163"/>
      <c r="O276" s="163"/>
      <c r="P276" s="164"/>
      <c r="Q276" s="164"/>
      <c r="R276" s="164"/>
      <c r="S276" s="164"/>
      <c r="T276" s="164"/>
      <c r="U276" s="164"/>
      <c r="V276" s="164"/>
      <c r="Z276" s="165"/>
      <c r="AA276" s="165" t="str">
        <f>IF(AND(F278=G278,H278=I278,F278="A"),"2016 - kwh","")</f>
        <v/>
      </c>
      <c r="AB276" s="165" t="str">
        <f>IF(OR(B276="2017 - kwh",B276="2018 - kwh"),"2016 - kwh","")</f>
        <v/>
      </c>
      <c r="AC276" s="165"/>
      <c r="AD276" s="165"/>
      <c r="AE276" s="165"/>
    </row>
    <row r="277" spans="1:31" hidden="1" x14ac:dyDescent="0.35">
      <c r="A277" s="164" t="str">
        <f>IF(AND(F278=G278,H278=I278,J278=K278,F278="A"),"2016 - kw",IF(AND(F278=G278,H278=I278,J278&lt;&gt;K278,F278="A"),"2017 - kw",IF(AND(F278=G278,H278&lt;&gt;I278,F278="A"),"2018 - kw","N/A")))</f>
        <v>N/A</v>
      </c>
      <c r="B277" s="164" t="str">
        <f>IF(F278&lt;&gt;G278,"2018 - kw",IF(H278&lt;&gt;I278,"2017 - kw",IF(J278&lt;&gt;K278,"2016 - kw","N/A")))</f>
        <v>N/A</v>
      </c>
      <c r="C277" s="173"/>
      <c r="D277" s="174" t="str">
        <f>D276 &amp; "kW"</f>
        <v>kW</v>
      </c>
      <c r="E277" s="175" t="s">
        <v>286</v>
      </c>
      <c r="F277" s="163"/>
      <c r="G277" s="163"/>
      <c r="H277" s="163"/>
      <c r="I277" s="163"/>
      <c r="J277" s="163"/>
      <c r="K277" s="163"/>
      <c r="L277" s="163"/>
      <c r="M277" s="163"/>
      <c r="N277" s="163"/>
      <c r="O277" s="163"/>
      <c r="P277" s="164"/>
      <c r="Q277" s="164"/>
      <c r="R277" s="164"/>
      <c r="S277" s="164"/>
      <c r="T277" s="164"/>
      <c r="U277" s="164"/>
      <c r="V277" s="164"/>
      <c r="Z277" s="165"/>
      <c r="AA277" s="165" t="str">
        <f>IF(AND(F278=G278,H278=I278,F278="A"),"2016 - kw","")</f>
        <v/>
      </c>
      <c r="AB277" s="165" t="str">
        <f>IF(OR(B277="2017 - kw",B277="2018 - kw"),"2016 - kw","")</f>
        <v/>
      </c>
      <c r="AC277" s="165"/>
      <c r="AD277" s="165"/>
      <c r="AE277" s="165"/>
    </row>
    <row r="278" spans="1:31" hidden="1" x14ac:dyDescent="0.35">
      <c r="A278" s="164"/>
      <c r="B278" s="164"/>
      <c r="C278" s="176"/>
      <c r="D278" s="177"/>
      <c r="E278" s="178" t="s">
        <v>287</v>
      </c>
      <c r="F278" s="160"/>
      <c r="G278" s="160"/>
      <c r="H278" s="160"/>
      <c r="I278" s="160"/>
      <c r="J278" s="160"/>
      <c r="K278" s="160"/>
      <c r="L278" s="160"/>
      <c r="M278" s="160"/>
      <c r="N278" s="160"/>
      <c r="O278" s="160"/>
      <c r="P278" s="164"/>
      <c r="Q278" s="164"/>
      <c r="R278" s="164"/>
      <c r="S278" s="164"/>
      <c r="T278" s="164"/>
      <c r="U278" s="164"/>
      <c r="V278" s="164"/>
      <c r="Z278" s="165"/>
      <c r="AA278" s="165"/>
      <c r="AB278" s="165"/>
      <c r="AC278" s="165"/>
      <c r="AD278" s="165"/>
      <c r="AE278" s="165"/>
    </row>
    <row r="279" spans="1:31" hidden="1" x14ac:dyDescent="0.35">
      <c r="A279" s="164" t="str">
        <f>IF(AND(F281=G281,H281=I281,J281=K281,F281="A"),"2016 - kwh",IF(AND(F281=G281,H281=I281,J281&lt;&gt;K281,F281="A"),"2017 - kwh",IF(AND(F281=G281,H281&lt;&gt;I281,F281="A"),"2018 - kwh","N/A")))</f>
        <v>N/A</v>
      </c>
      <c r="B279" s="164" t="str">
        <f>IF(F281&lt;&gt;G281,"2018 - kwh",IF(H281&lt;&gt;I281,"2017 - kwh",IF(J281&lt;&gt;K281,"2016 - kwh","N/A")))</f>
        <v>N/A</v>
      </c>
      <c r="C279" s="170" t="s">
        <v>370</v>
      </c>
      <c r="D279" s="171"/>
      <c r="E279" s="172" t="s">
        <v>285</v>
      </c>
      <c r="F279" s="163"/>
      <c r="G279" s="163"/>
      <c r="H279" s="163"/>
      <c r="I279" s="163"/>
      <c r="J279" s="163"/>
      <c r="K279" s="163"/>
      <c r="L279" s="163"/>
      <c r="M279" s="163"/>
      <c r="N279" s="163"/>
      <c r="O279" s="163"/>
      <c r="P279" s="164"/>
      <c r="Q279" s="164"/>
      <c r="R279" s="164"/>
      <c r="S279" s="164"/>
      <c r="T279" s="164"/>
      <c r="U279" s="164"/>
      <c r="V279" s="164"/>
      <c r="Z279" s="165"/>
      <c r="AA279" s="165" t="str">
        <f>IF(AND(F281=G281,H281=I281,F281="A"),"2016 - kwh","")</f>
        <v/>
      </c>
      <c r="AB279" s="165" t="str">
        <f>IF(OR(B279="2017 - kwh",B279="2018 - kwh"),"2016 - kwh","")</f>
        <v/>
      </c>
      <c r="AC279" s="165"/>
      <c r="AD279" s="165"/>
      <c r="AE279" s="165"/>
    </row>
    <row r="280" spans="1:31" hidden="1" x14ac:dyDescent="0.35">
      <c r="A280" s="164" t="str">
        <f>IF(AND(F281=G281,H281=I281,J281=K281,F281="A"),"2016 - kw",IF(AND(F281=G281,H281=I281,J281&lt;&gt;K281,F281="A"),"2017 - kw",IF(AND(F281=G281,H281&lt;&gt;I281,F281="A"),"2018 - kw","N/A")))</f>
        <v>N/A</v>
      </c>
      <c r="B280" s="164" t="str">
        <f>IF(F281&lt;&gt;G281,"2018 - kw",IF(H281&lt;&gt;I281,"2017 - kw",IF(J281&lt;&gt;K281,"2016 - kw","N/A")))</f>
        <v>N/A</v>
      </c>
      <c r="C280" s="173"/>
      <c r="D280" s="174" t="str">
        <f>D279 &amp; "kW"</f>
        <v>kW</v>
      </c>
      <c r="E280" s="175" t="s">
        <v>286</v>
      </c>
      <c r="F280" s="163"/>
      <c r="G280" s="163"/>
      <c r="H280" s="163"/>
      <c r="I280" s="163"/>
      <c r="J280" s="163"/>
      <c r="K280" s="163"/>
      <c r="L280" s="163"/>
      <c r="M280" s="163"/>
      <c r="N280" s="163"/>
      <c r="O280" s="163"/>
      <c r="P280" s="164"/>
      <c r="Q280" s="164"/>
      <c r="R280" s="164"/>
      <c r="S280" s="164"/>
      <c r="T280" s="164"/>
      <c r="U280" s="164"/>
      <c r="V280" s="164"/>
      <c r="Z280" s="165"/>
      <c r="AA280" s="165" t="str">
        <f>IF(AND(F281=G281,H281=I281,F281="A"),"2016 - kw","")</f>
        <v/>
      </c>
      <c r="AB280" s="165" t="str">
        <f>IF(OR(B280="2017 - kw",B280="2018 - kw"),"2016 - kw","")</f>
        <v/>
      </c>
      <c r="AC280" s="165"/>
      <c r="AD280" s="165"/>
      <c r="AE280" s="165"/>
    </row>
    <row r="281" spans="1:31" hidden="1" x14ac:dyDescent="0.35">
      <c r="A281" s="164"/>
      <c r="B281" s="164"/>
      <c r="C281" s="176"/>
      <c r="D281" s="177"/>
      <c r="E281" s="178" t="s">
        <v>287</v>
      </c>
      <c r="F281" s="160"/>
      <c r="G281" s="160"/>
      <c r="H281" s="160"/>
      <c r="I281" s="160"/>
      <c r="J281" s="160"/>
      <c r="K281" s="160"/>
      <c r="L281" s="160"/>
      <c r="M281" s="160"/>
      <c r="N281" s="160"/>
      <c r="O281" s="160"/>
      <c r="P281" s="164"/>
      <c r="Q281" s="164"/>
      <c r="R281" s="164"/>
      <c r="S281" s="164"/>
      <c r="T281" s="164"/>
      <c r="U281" s="164"/>
      <c r="V281" s="164"/>
      <c r="Z281" s="165"/>
      <c r="AA281" s="165"/>
      <c r="AB281" s="165"/>
      <c r="AC281" s="165"/>
      <c r="AD281" s="165"/>
      <c r="AE281" s="165"/>
    </row>
    <row r="282" spans="1:31" hidden="1" x14ac:dyDescent="0.35">
      <c r="A282" s="164" t="str">
        <f>IF(AND(F284=G284,H284=I284,J284=K284,F284="A"),"2016 - kwh",IF(AND(F284=G284,H284=I284,J284&lt;&gt;K284,F284="A"),"2017 - kwh",IF(AND(F284=G284,H284&lt;&gt;I284,F284="A"),"2018 - kwh","N/A")))</f>
        <v>N/A</v>
      </c>
      <c r="B282" s="164" t="str">
        <f>IF(F284&lt;&gt;G284,"2018 - kwh",IF(H284&lt;&gt;I284,"2017 - kwh",IF(J284&lt;&gt;K284,"2016 - kwh","N/A")))</f>
        <v>N/A</v>
      </c>
      <c r="C282" s="170" t="s">
        <v>371</v>
      </c>
      <c r="D282" s="171"/>
      <c r="E282" s="172" t="s">
        <v>285</v>
      </c>
      <c r="F282" s="163"/>
      <c r="G282" s="163"/>
      <c r="H282" s="163"/>
      <c r="I282" s="163"/>
      <c r="J282" s="163"/>
      <c r="K282" s="163"/>
      <c r="L282" s="163"/>
      <c r="M282" s="163"/>
      <c r="N282" s="163"/>
      <c r="O282" s="163"/>
      <c r="P282" s="164"/>
      <c r="Q282" s="164"/>
      <c r="R282" s="164"/>
      <c r="S282" s="164"/>
      <c r="T282" s="164"/>
      <c r="U282" s="164"/>
      <c r="V282" s="164"/>
      <c r="Z282" s="165"/>
      <c r="AA282" s="165" t="str">
        <f>IF(AND(F284=G284,H284=I284,F284="A"),"2016 - kwh","")</f>
        <v/>
      </c>
      <c r="AB282" s="165" t="str">
        <f>IF(OR(B282="2017 - kwh",B282="2018 - kwh"),"2016 - kwh","")</f>
        <v/>
      </c>
      <c r="AC282" s="165"/>
      <c r="AD282" s="165"/>
      <c r="AE282" s="165"/>
    </row>
    <row r="283" spans="1:31" hidden="1" x14ac:dyDescent="0.35">
      <c r="A283" s="164" t="str">
        <f>IF(AND(F284=G284,H284=I284,J284=K284,F284="A"),"2016 - kw",IF(AND(F284=G284,H284=I284,J284&lt;&gt;K284,F284="A"),"2017 - kw",IF(AND(F284=G284,H284&lt;&gt;I284,F284="A"),"2018 - kw","N/A")))</f>
        <v>N/A</v>
      </c>
      <c r="B283" s="164" t="str">
        <f>IF(F284&lt;&gt;G284,"2018 - kw",IF(H284&lt;&gt;I284,"2017 - kw",IF(J284&lt;&gt;K284,"2016 - kw","N/A")))</f>
        <v>N/A</v>
      </c>
      <c r="C283" s="173"/>
      <c r="D283" s="174" t="str">
        <f>D282 &amp; "kW"</f>
        <v>kW</v>
      </c>
      <c r="E283" s="175" t="s">
        <v>286</v>
      </c>
      <c r="F283" s="163"/>
      <c r="G283" s="163"/>
      <c r="H283" s="163"/>
      <c r="I283" s="163"/>
      <c r="J283" s="163"/>
      <c r="K283" s="163"/>
      <c r="L283" s="163"/>
      <c r="M283" s="163"/>
      <c r="N283" s="163"/>
      <c r="O283" s="163"/>
      <c r="P283" s="164"/>
      <c r="Q283" s="164"/>
      <c r="R283" s="164"/>
      <c r="S283" s="164"/>
      <c r="T283" s="164"/>
      <c r="U283" s="164"/>
      <c r="V283" s="164"/>
      <c r="Z283" s="165"/>
      <c r="AA283" s="165" t="str">
        <f>IF(AND(F284=G284,H284=I284,F284="A"),"2016 - kw","")</f>
        <v/>
      </c>
      <c r="AB283" s="165" t="str">
        <f>IF(OR(B283="2017 - kw",B283="2018 - kw"),"2016 - kw","")</f>
        <v/>
      </c>
      <c r="AC283" s="165"/>
      <c r="AD283" s="165"/>
      <c r="AE283" s="165"/>
    </row>
    <row r="284" spans="1:31" hidden="1" x14ac:dyDescent="0.35">
      <c r="A284" s="164"/>
      <c r="B284" s="164"/>
      <c r="C284" s="176"/>
      <c r="D284" s="177"/>
      <c r="E284" s="178" t="s">
        <v>287</v>
      </c>
      <c r="F284" s="160"/>
      <c r="G284" s="160"/>
      <c r="H284" s="160"/>
      <c r="I284" s="160"/>
      <c r="J284" s="160"/>
      <c r="K284" s="160"/>
      <c r="L284" s="160"/>
      <c r="M284" s="160"/>
      <c r="N284" s="160"/>
      <c r="O284" s="160"/>
      <c r="P284" s="164"/>
      <c r="Q284" s="164"/>
      <c r="R284" s="164"/>
      <c r="S284" s="164"/>
      <c r="T284" s="164"/>
      <c r="U284" s="164"/>
      <c r="V284" s="164"/>
      <c r="Z284" s="165"/>
      <c r="AA284" s="165"/>
      <c r="AB284" s="165"/>
      <c r="AC284" s="165"/>
      <c r="AD284" s="165"/>
      <c r="AE284" s="165"/>
    </row>
    <row r="285" spans="1:31" hidden="1" x14ac:dyDescent="0.35">
      <c r="A285" s="164" t="str">
        <f>IF(AND(F287=G287,H287=I287,J287=K287,F287="A"),"2016 - kwh",IF(AND(F287=G287,H287=I287,J287&lt;&gt;K287,F287="A"),"2017 - kwh",IF(AND(F287=G287,H287&lt;&gt;I287,F287="A"),"2018 - kwh","N/A")))</f>
        <v>N/A</v>
      </c>
      <c r="B285" s="164" t="str">
        <f>IF(F287&lt;&gt;G287,"2018 - kwh",IF(H287&lt;&gt;I287,"2017 - kwh",IF(J287&lt;&gt;K287,"2016 - kwh","N/A")))</f>
        <v>N/A</v>
      </c>
      <c r="C285" s="170" t="s">
        <v>372</v>
      </c>
      <c r="D285" s="171"/>
      <c r="E285" s="172" t="s">
        <v>285</v>
      </c>
      <c r="F285" s="163"/>
      <c r="G285" s="163"/>
      <c r="H285" s="163"/>
      <c r="I285" s="163"/>
      <c r="J285" s="163"/>
      <c r="K285" s="163"/>
      <c r="L285" s="163"/>
      <c r="M285" s="163"/>
      <c r="N285" s="163"/>
      <c r="O285" s="163"/>
      <c r="P285" s="164"/>
      <c r="Q285" s="164"/>
      <c r="R285" s="164"/>
      <c r="S285" s="164"/>
      <c r="T285" s="164"/>
      <c r="U285" s="164"/>
      <c r="V285" s="164"/>
      <c r="Z285" s="165"/>
      <c r="AA285" s="165" t="str">
        <f>IF(AND(F287=G287,H287=I287,F287="A"),"2016 - kwh","")</f>
        <v/>
      </c>
      <c r="AB285" s="165" t="str">
        <f>IF(OR(B285="2017 - kwh",B285="2018 - kwh"),"2016 - kwh","")</f>
        <v/>
      </c>
      <c r="AC285" s="165"/>
      <c r="AD285" s="165"/>
      <c r="AE285" s="165"/>
    </row>
    <row r="286" spans="1:31" hidden="1" x14ac:dyDescent="0.35">
      <c r="A286" s="164" t="str">
        <f>IF(AND(F287=G287,H287=I287,J287=K287,F287="A"),"2016 - kw",IF(AND(F287=G287,H287=I287,J287&lt;&gt;K287,F287="A"),"2017 - kw",IF(AND(F287=G287,H287&lt;&gt;I287,F287="A"),"2018 - kw","N/A")))</f>
        <v>N/A</v>
      </c>
      <c r="B286" s="164" t="str">
        <f>IF(F287&lt;&gt;G287,"2018 - kw",IF(H287&lt;&gt;I287,"2017 - kw",IF(J287&lt;&gt;K287,"2016 - kw","N/A")))</f>
        <v>N/A</v>
      </c>
      <c r="C286" s="173"/>
      <c r="D286" s="174" t="str">
        <f>D285 &amp; "kW"</f>
        <v>kW</v>
      </c>
      <c r="E286" s="175" t="s">
        <v>286</v>
      </c>
      <c r="F286" s="163"/>
      <c r="G286" s="163"/>
      <c r="H286" s="163"/>
      <c r="I286" s="163"/>
      <c r="J286" s="163"/>
      <c r="K286" s="163"/>
      <c r="L286" s="163"/>
      <c r="M286" s="163"/>
      <c r="N286" s="163"/>
      <c r="O286" s="163"/>
      <c r="P286" s="164"/>
      <c r="Q286" s="164"/>
      <c r="R286" s="164"/>
      <c r="S286" s="164"/>
      <c r="T286" s="164"/>
      <c r="U286" s="164"/>
      <c r="V286" s="164"/>
      <c r="Z286" s="165"/>
      <c r="AA286" s="165" t="str">
        <f>IF(AND(F287=G287,H287=I287,F287="A"),"2016 - kw","")</f>
        <v/>
      </c>
      <c r="AB286" s="165" t="str">
        <f>IF(OR(B286="2017 - kw",B286="2018 - kw"),"2016 - kw","")</f>
        <v/>
      </c>
      <c r="AC286" s="165"/>
      <c r="AD286" s="165"/>
      <c r="AE286" s="165"/>
    </row>
    <row r="287" spans="1:31" hidden="1" x14ac:dyDescent="0.35">
      <c r="A287" s="164"/>
      <c r="B287" s="164"/>
      <c r="C287" s="176"/>
      <c r="D287" s="177"/>
      <c r="E287" s="178" t="s">
        <v>287</v>
      </c>
      <c r="F287" s="160"/>
      <c r="G287" s="160"/>
      <c r="H287" s="160"/>
      <c r="I287" s="160"/>
      <c r="J287" s="160"/>
      <c r="K287" s="160"/>
      <c r="L287" s="160"/>
      <c r="M287" s="160"/>
      <c r="N287" s="160"/>
      <c r="O287" s="160"/>
      <c r="P287" s="164"/>
      <c r="Q287" s="164"/>
      <c r="R287" s="164"/>
      <c r="S287" s="164"/>
      <c r="T287" s="164"/>
      <c r="U287" s="164"/>
      <c r="V287" s="164"/>
      <c r="Z287" s="165"/>
      <c r="AA287" s="165"/>
      <c r="AB287" s="165"/>
      <c r="AC287" s="165"/>
      <c r="AD287" s="165"/>
      <c r="AE287" s="165"/>
    </row>
    <row r="288" spans="1:31" hidden="1" x14ac:dyDescent="0.35">
      <c r="A288" s="164" t="str">
        <f>IF(AND(F290=G290,H290=I290,J290=K290,F290="A"),"2016 - kwh",IF(AND(F290=G290,H290=I290,J290&lt;&gt;K290,F290="A"),"2017 - kwh",IF(AND(F290=G290,H290&lt;&gt;I290,F290="A"),"2018 - kwh","N/A")))</f>
        <v>N/A</v>
      </c>
      <c r="B288" s="164" t="str">
        <f>IF(F290&lt;&gt;G290,"2018 - kwh",IF(H290&lt;&gt;I290,"2017 - kwh",IF(J290&lt;&gt;K290,"2016 - kwh","N/A")))</f>
        <v>N/A</v>
      </c>
      <c r="C288" s="170" t="s">
        <v>373</v>
      </c>
      <c r="D288" s="171"/>
      <c r="E288" s="172" t="s">
        <v>285</v>
      </c>
      <c r="F288" s="163"/>
      <c r="G288" s="163"/>
      <c r="H288" s="163"/>
      <c r="I288" s="163"/>
      <c r="J288" s="163"/>
      <c r="K288" s="163"/>
      <c r="L288" s="163"/>
      <c r="M288" s="163"/>
      <c r="N288" s="163"/>
      <c r="O288" s="163"/>
      <c r="P288" s="164"/>
      <c r="Q288" s="164"/>
      <c r="R288" s="164"/>
      <c r="S288" s="164"/>
      <c r="T288" s="164"/>
      <c r="U288" s="164"/>
      <c r="V288" s="164"/>
      <c r="Z288" s="165"/>
      <c r="AA288" s="165" t="str">
        <f>IF(AND(F290=G290,H290=I290,F290="A"),"2016 - kwh","")</f>
        <v/>
      </c>
      <c r="AB288" s="165" t="str">
        <f>IF(OR(B288="2017 - kwh",B288="2018 - kwh"),"2016 - kwh","")</f>
        <v/>
      </c>
      <c r="AC288" s="165"/>
      <c r="AD288" s="165"/>
      <c r="AE288" s="165"/>
    </row>
    <row r="289" spans="1:31" hidden="1" x14ac:dyDescent="0.35">
      <c r="A289" s="164" t="str">
        <f>IF(AND(F290=G290,H290=I290,J290=K290,F290="A"),"2016 - kw",IF(AND(F290=G290,H290=I290,J290&lt;&gt;K290,F290="A"),"2017 - kw",IF(AND(F290=G290,H290&lt;&gt;I290,F290="A"),"2018 - kw","N/A")))</f>
        <v>N/A</v>
      </c>
      <c r="B289" s="164" t="str">
        <f>IF(F290&lt;&gt;G290,"2018 - kw",IF(H290&lt;&gt;I290,"2017 - kw",IF(J290&lt;&gt;K290,"2016 - kw","N/A")))</f>
        <v>N/A</v>
      </c>
      <c r="C289" s="173"/>
      <c r="D289" s="174" t="str">
        <f>D288 &amp; "kW"</f>
        <v>kW</v>
      </c>
      <c r="E289" s="175" t="s">
        <v>286</v>
      </c>
      <c r="F289" s="163"/>
      <c r="G289" s="163"/>
      <c r="H289" s="163"/>
      <c r="I289" s="163"/>
      <c r="J289" s="163"/>
      <c r="K289" s="163"/>
      <c r="L289" s="163"/>
      <c r="M289" s="163"/>
      <c r="N289" s="163"/>
      <c r="O289" s="163"/>
      <c r="P289" s="164"/>
      <c r="Q289" s="164"/>
      <c r="R289" s="164"/>
      <c r="S289" s="164"/>
      <c r="T289" s="164"/>
      <c r="U289" s="164"/>
      <c r="V289" s="164"/>
      <c r="Z289" s="165"/>
      <c r="AA289" s="165" t="str">
        <f>IF(AND(F290=G290,H290=I290,F290="A"),"2016 - kw","")</f>
        <v/>
      </c>
      <c r="AB289" s="165" t="str">
        <f>IF(OR(B289="2017 - kw",B289="2018 - kw"),"2016 - kw","")</f>
        <v/>
      </c>
      <c r="AC289" s="165"/>
      <c r="AD289" s="165"/>
      <c r="AE289" s="165"/>
    </row>
    <row r="290" spans="1:31" hidden="1" x14ac:dyDescent="0.35">
      <c r="A290" s="164"/>
      <c r="B290" s="164"/>
      <c r="C290" s="176"/>
      <c r="D290" s="177"/>
      <c r="E290" s="178" t="s">
        <v>287</v>
      </c>
      <c r="F290" s="160"/>
      <c r="G290" s="160"/>
      <c r="H290" s="160"/>
      <c r="I290" s="160"/>
      <c r="J290" s="160"/>
      <c r="K290" s="160"/>
      <c r="L290" s="160"/>
      <c r="M290" s="160"/>
      <c r="N290" s="160"/>
      <c r="O290" s="160"/>
      <c r="P290" s="164"/>
      <c r="Q290" s="164"/>
      <c r="R290" s="164"/>
      <c r="S290" s="164"/>
      <c r="T290" s="164"/>
      <c r="U290" s="164"/>
      <c r="V290" s="164"/>
      <c r="Z290" s="165"/>
      <c r="AA290" s="165"/>
      <c r="AB290" s="165"/>
      <c r="AC290" s="165"/>
      <c r="AD290" s="165"/>
      <c r="AE290" s="165"/>
    </row>
    <row r="291" spans="1:31" hidden="1" x14ac:dyDescent="0.35">
      <c r="A291" s="164" t="str">
        <f>IF(AND(F293=G293,H293=I293,J293=K293,F293="A"),"2016 - kwh",IF(AND(F293=G293,H293=I293,J293&lt;&gt;K293,F293="A"),"2017 - kwh",IF(AND(F293=G293,H293&lt;&gt;I293,F293="A"),"2018 - kwh","N/A")))</f>
        <v>N/A</v>
      </c>
      <c r="B291" s="164" t="str">
        <f>IF(F293&lt;&gt;G293,"2018 - kwh",IF(H293&lt;&gt;I293,"2017 - kwh",IF(J293&lt;&gt;K293,"2016 - kwh","N/A")))</f>
        <v>N/A</v>
      </c>
      <c r="C291" s="170" t="s">
        <v>374</v>
      </c>
      <c r="D291" s="171"/>
      <c r="E291" s="172" t="s">
        <v>285</v>
      </c>
      <c r="F291" s="163"/>
      <c r="G291" s="163"/>
      <c r="H291" s="163"/>
      <c r="I291" s="163"/>
      <c r="J291" s="163"/>
      <c r="K291" s="163"/>
      <c r="L291" s="163"/>
      <c r="M291" s="163"/>
      <c r="N291" s="163"/>
      <c r="O291" s="163"/>
      <c r="P291" s="164"/>
      <c r="Q291" s="164"/>
      <c r="R291" s="164"/>
      <c r="S291" s="164"/>
      <c r="T291" s="164"/>
      <c r="U291" s="164"/>
      <c r="V291" s="164"/>
      <c r="Z291" s="165"/>
      <c r="AA291" s="165" t="str">
        <f>IF(AND(F293=G293,H293=I293,F293="A"),"2016 - kwh","")</f>
        <v/>
      </c>
      <c r="AB291" s="165" t="str">
        <f>IF(OR(B291="2017 - kwh",B291="2018 - kwh"),"2016 - kwh","")</f>
        <v/>
      </c>
      <c r="AC291" s="165"/>
      <c r="AD291" s="165"/>
      <c r="AE291" s="165"/>
    </row>
    <row r="292" spans="1:31" hidden="1" x14ac:dyDescent="0.35">
      <c r="A292" s="164" t="str">
        <f>IF(AND(F293=G293,H293=I293,J293=K293,F293="A"),"2016 - kw",IF(AND(F293=G293,H293=I293,J293&lt;&gt;K293,F293="A"),"2017 - kw",IF(AND(F293=G293,H293&lt;&gt;I293,F293="A"),"2018 - kw","N/A")))</f>
        <v>N/A</v>
      </c>
      <c r="B292" s="164" t="str">
        <f>IF(F293&lt;&gt;G293,"2018 - kw",IF(H293&lt;&gt;I293,"2017 - kw",IF(J293&lt;&gt;K293,"2016 - kw","N/A")))</f>
        <v>N/A</v>
      </c>
      <c r="C292" s="173"/>
      <c r="D292" s="174" t="str">
        <f>D291 &amp; "kW"</f>
        <v>kW</v>
      </c>
      <c r="E292" s="175" t="s">
        <v>286</v>
      </c>
      <c r="F292" s="163"/>
      <c r="G292" s="163"/>
      <c r="H292" s="163"/>
      <c r="I292" s="163"/>
      <c r="J292" s="163"/>
      <c r="K292" s="163"/>
      <c r="L292" s="163"/>
      <c r="M292" s="163"/>
      <c r="N292" s="163"/>
      <c r="O292" s="163"/>
      <c r="P292" s="164"/>
      <c r="Q292" s="164"/>
      <c r="R292" s="164"/>
      <c r="S292" s="164"/>
      <c r="T292" s="164"/>
      <c r="U292" s="164"/>
      <c r="V292" s="164"/>
      <c r="Z292" s="165"/>
      <c r="AA292" s="165" t="str">
        <f>IF(AND(F293=G293,H293=I293,F293="A"),"2016 - kw","")</f>
        <v/>
      </c>
      <c r="AB292" s="165" t="str">
        <f>IF(OR(B292="2017 - kw",B292="2018 - kw"),"2016 - kw","")</f>
        <v/>
      </c>
      <c r="AC292" s="165"/>
      <c r="AD292" s="165"/>
      <c r="AE292" s="165"/>
    </row>
    <row r="293" spans="1:31" hidden="1" x14ac:dyDescent="0.35">
      <c r="A293" s="164"/>
      <c r="B293" s="164"/>
      <c r="C293" s="176"/>
      <c r="D293" s="177"/>
      <c r="E293" s="178" t="s">
        <v>287</v>
      </c>
      <c r="F293" s="160"/>
      <c r="G293" s="160"/>
      <c r="H293" s="160"/>
      <c r="I293" s="160"/>
      <c r="J293" s="160"/>
      <c r="K293" s="160"/>
      <c r="L293" s="160"/>
      <c r="M293" s="160"/>
      <c r="N293" s="160"/>
      <c r="O293" s="160"/>
      <c r="P293" s="164"/>
      <c r="Q293" s="164"/>
      <c r="R293" s="164"/>
      <c r="S293" s="164"/>
      <c r="T293" s="164"/>
      <c r="U293" s="164"/>
      <c r="V293" s="164"/>
      <c r="Z293" s="165"/>
      <c r="AA293" s="165"/>
      <c r="AB293" s="165"/>
      <c r="AC293" s="165"/>
      <c r="AD293" s="165"/>
      <c r="AE293" s="165"/>
    </row>
    <row r="294" spans="1:31" hidden="1" x14ac:dyDescent="0.35">
      <c r="A294" s="164" t="str">
        <f>IF(AND(F296=G296,H296=I296,J296=K296,F296="A"),"2016 - kwh",IF(AND(F296=G296,H296=I296,J296&lt;&gt;K296,F296="A"),"2017 - kwh",IF(AND(F296=G296,H296&lt;&gt;I296,F296="A"),"2018 - kwh","N/A")))</f>
        <v>N/A</v>
      </c>
      <c r="B294" s="164" t="str">
        <f>IF(F296&lt;&gt;G296,"2018 - kwh",IF(H296&lt;&gt;I296,"2017 - kwh",IF(J296&lt;&gt;K296,"2016 - kwh","N/A")))</f>
        <v>N/A</v>
      </c>
      <c r="C294" s="170" t="s">
        <v>375</v>
      </c>
      <c r="D294" s="171"/>
      <c r="E294" s="172" t="s">
        <v>285</v>
      </c>
      <c r="F294" s="163"/>
      <c r="G294" s="163"/>
      <c r="H294" s="163"/>
      <c r="I294" s="163"/>
      <c r="J294" s="163"/>
      <c r="K294" s="163"/>
      <c r="L294" s="163"/>
      <c r="M294" s="163"/>
      <c r="N294" s="163"/>
      <c r="O294" s="163"/>
      <c r="P294" s="164"/>
      <c r="Q294" s="164"/>
      <c r="R294" s="164"/>
      <c r="S294" s="164"/>
      <c r="T294" s="164"/>
      <c r="U294" s="164"/>
      <c r="V294" s="164"/>
      <c r="Z294" s="165"/>
      <c r="AA294" s="165" t="str">
        <f>IF(AND(F296=G296,H296=I296,F296="A"),"2016 - kwh","")</f>
        <v/>
      </c>
      <c r="AB294" s="165" t="str">
        <f>IF(OR(B294="2017 - kwh",B294="2018 - kwh"),"2016 - kwh","")</f>
        <v/>
      </c>
      <c r="AC294" s="165"/>
      <c r="AD294" s="165"/>
      <c r="AE294" s="165"/>
    </row>
    <row r="295" spans="1:31" hidden="1" x14ac:dyDescent="0.35">
      <c r="A295" s="164" t="str">
        <f>IF(AND(F296=G296,H296=I296,J296=K296,F296="A"),"2016 - kw",IF(AND(F296=G296,H296=I296,J296&lt;&gt;K296,F296="A"),"2017 - kw",IF(AND(F296=G296,H296&lt;&gt;I296,F296="A"),"2018 - kw","N/A")))</f>
        <v>N/A</v>
      </c>
      <c r="B295" s="164" t="str">
        <f>IF(F296&lt;&gt;G296,"2018 - kw",IF(H296&lt;&gt;I296,"2017 - kw",IF(J296&lt;&gt;K296,"2016 - kw","N/A")))</f>
        <v>N/A</v>
      </c>
      <c r="C295" s="173"/>
      <c r="D295" s="174" t="str">
        <f>D294 &amp; "kW"</f>
        <v>kW</v>
      </c>
      <c r="E295" s="175" t="s">
        <v>286</v>
      </c>
      <c r="F295" s="163"/>
      <c r="G295" s="163"/>
      <c r="H295" s="163"/>
      <c r="I295" s="163"/>
      <c r="J295" s="163"/>
      <c r="K295" s="163"/>
      <c r="L295" s="163"/>
      <c r="M295" s="163"/>
      <c r="N295" s="163"/>
      <c r="O295" s="163"/>
      <c r="P295" s="164"/>
      <c r="Q295" s="164"/>
      <c r="R295" s="164"/>
      <c r="S295" s="164"/>
      <c r="T295" s="164"/>
      <c r="U295" s="164"/>
      <c r="V295" s="164"/>
      <c r="Z295" s="165"/>
      <c r="AA295" s="165" t="str">
        <f>IF(AND(F296=G296,H296=I296,F296="A"),"2016 - kw","")</f>
        <v/>
      </c>
      <c r="AB295" s="165" t="str">
        <f>IF(OR(B295="2017 - kw",B295="2018 - kw"),"2016 - kw","")</f>
        <v/>
      </c>
      <c r="AC295" s="165"/>
      <c r="AD295" s="165"/>
      <c r="AE295" s="165"/>
    </row>
    <row r="296" spans="1:31" hidden="1" x14ac:dyDescent="0.35">
      <c r="A296" s="164"/>
      <c r="B296" s="164"/>
      <c r="C296" s="176"/>
      <c r="D296" s="177"/>
      <c r="E296" s="178" t="s">
        <v>287</v>
      </c>
      <c r="F296" s="160"/>
      <c r="G296" s="160"/>
      <c r="H296" s="160"/>
      <c r="I296" s="160"/>
      <c r="J296" s="160"/>
      <c r="K296" s="160"/>
      <c r="L296" s="160"/>
      <c r="M296" s="160"/>
      <c r="N296" s="160"/>
      <c r="O296" s="160"/>
      <c r="P296" s="164"/>
      <c r="Q296" s="164"/>
      <c r="R296" s="164"/>
      <c r="S296" s="164"/>
      <c r="T296" s="164"/>
      <c r="U296" s="164"/>
      <c r="V296" s="164"/>
      <c r="Z296" s="165"/>
      <c r="AA296" s="165"/>
      <c r="AB296" s="165"/>
      <c r="AC296" s="165"/>
      <c r="AD296" s="165"/>
      <c r="AE296" s="165"/>
    </row>
    <row r="297" spans="1:31" hidden="1" x14ac:dyDescent="0.35">
      <c r="A297" s="164" t="str">
        <f>IF(AND(F299=G299,H299=I299,J299=K299,F299="A"),"2016 - kwh",IF(AND(F299=G299,H299=I299,J299&lt;&gt;K299,F299="A"),"2017 - kwh",IF(AND(F299=G299,H299&lt;&gt;I299,F299="A"),"2018 - kwh","N/A")))</f>
        <v>N/A</v>
      </c>
      <c r="B297" s="164" t="str">
        <f>IF(F299&lt;&gt;G299,"2018 - kwh",IF(H299&lt;&gt;I299,"2017 - kwh",IF(J299&lt;&gt;K299,"2016 - kwh","N/A")))</f>
        <v>N/A</v>
      </c>
      <c r="C297" s="170" t="s">
        <v>376</v>
      </c>
      <c r="D297" s="171"/>
      <c r="E297" s="172" t="s">
        <v>285</v>
      </c>
      <c r="F297" s="163"/>
      <c r="G297" s="163"/>
      <c r="H297" s="163"/>
      <c r="I297" s="163"/>
      <c r="J297" s="163"/>
      <c r="K297" s="163"/>
      <c r="L297" s="163"/>
      <c r="M297" s="163"/>
      <c r="N297" s="163"/>
      <c r="O297" s="163"/>
      <c r="P297" s="164"/>
      <c r="Q297" s="164"/>
      <c r="R297" s="164"/>
      <c r="S297" s="164"/>
      <c r="T297" s="164"/>
      <c r="U297" s="164"/>
      <c r="V297" s="164"/>
      <c r="Z297" s="165"/>
      <c r="AA297" s="165" t="str">
        <f>IF(AND(F299=G299,H299=I299,F299="A"),"2016 - kwh","")</f>
        <v/>
      </c>
      <c r="AB297" s="165" t="str">
        <f>IF(OR(B297="2017 - kwh",B297="2018 - kwh"),"2016 - kwh","")</f>
        <v/>
      </c>
      <c r="AC297" s="165"/>
      <c r="AD297" s="165"/>
      <c r="AE297" s="165"/>
    </row>
    <row r="298" spans="1:31" hidden="1" x14ac:dyDescent="0.35">
      <c r="A298" s="164" t="str">
        <f>IF(AND(F299=G299,H299=I299,J299=K299,F299="A"),"2016 - kw",IF(AND(F299=G299,H299=I299,J299&lt;&gt;K299,F299="A"),"2017 - kw",IF(AND(F299=G299,H299&lt;&gt;I299,F299="A"),"2018 - kw","N/A")))</f>
        <v>N/A</v>
      </c>
      <c r="B298" s="164" t="str">
        <f>IF(F299&lt;&gt;G299,"2018 - kw",IF(H299&lt;&gt;I299,"2017 - kw",IF(J299&lt;&gt;K299,"2016 - kw","N/A")))</f>
        <v>N/A</v>
      </c>
      <c r="C298" s="173"/>
      <c r="D298" s="174" t="str">
        <f>D297 &amp; "kW"</f>
        <v>kW</v>
      </c>
      <c r="E298" s="175" t="s">
        <v>286</v>
      </c>
      <c r="F298" s="163"/>
      <c r="G298" s="163"/>
      <c r="H298" s="163"/>
      <c r="I298" s="163"/>
      <c r="J298" s="163"/>
      <c r="K298" s="163"/>
      <c r="L298" s="163"/>
      <c r="M298" s="163"/>
      <c r="N298" s="163"/>
      <c r="O298" s="163"/>
      <c r="P298" s="164"/>
      <c r="Q298" s="164"/>
      <c r="R298" s="164"/>
      <c r="S298" s="164"/>
      <c r="T298" s="164"/>
      <c r="U298" s="164"/>
      <c r="V298" s="164"/>
      <c r="Z298" s="165"/>
      <c r="AA298" s="165" t="str">
        <f>IF(AND(F299=G299,H299=I299,F299="A"),"2016 - kw","")</f>
        <v/>
      </c>
      <c r="AB298" s="165" t="str">
        <f>IF(OR(B298="2017 - kw",B298="2018 - kw"),"2016 - kw","")</f>
        <v/>
      </c>
      <c r="AC298" s="165"/>
      <c r="AD298" s="165"/>
      <c r="AE298" s="165"/>
    </row>
    <row r="299" spans="1:31" hidden="1" x14ac:dyDescent="0.35">
      <c r="A299" s="164"/>
      <c r="B299" s="164"/>
      <c r="C299" s="176"/>
      <c r="D299" s="177"/>
      <c r="E299" s="178" t="s">
        <v>287</v>
      </c>
      <c r="F299" s="160"/>
      <c r="G299" s="160"/>
      <c r="H299" s="160"/>
      <c r="I299" s="160"/>
      <c r="J299" s="160"/>
      <c r="K299" s="160"/>
      <c r="L299" s="160"/>
      <c r="M299" s="160"/>
      <c r="N299" s="160"/>
      <c r="O299" s="160"/>
      <c r="P299" s="164"/>
      <c r="Q299" s="164"/>
      <c r="R299" s="164"/>
      <c r="S299" s="164"/>
      <c r="T299" s="164"/>
      <c r="U299" s="164"/>
      <c r="V299" s="164"/>
      <c r="Z299" s="165"/>
      <c r="AA299" s="165"/>
      <c r="AB299" s="165"/>
      <c r="AC299" s="165"/>
      <c r="AD299" s="165"/>
      <c r="AE299" s="165"/>
    </row>
    <row r="300" spans="1:31" hidden="1" x14ac:dyDescent="0.35">
      <c r="A300" s="164" t="str">
        <f>IF(AND(F302=G302,H302=I302,J302=K302,F302="A"),"2016 - kwh",IF(AND(F302=G302,H302=I302,J302&lt;&gt;K302,F302="A"),"2017 - kwh",IF(AND(F302=G302,H302&lt;&gt;I302,F302="A"),"2018 - kwh","N/A")))</f>
        <v>N/A</v>
      </c>
      <c r="B300" s="164" t="str">
        <f>IF(F302&lt;&gt;G302,"2018 - kwh",IF(H302&lt;&gt;I302,"2017 - kwh",IF(J302&lt;&gt;K302,"2016 - kwh","N/A")))</f>
        <v>N/A</v>
      </c>
      <c r="C300" s="170" t="s">
        <v>377</v>
      </c>
      <c r="D300" s="171"/>
      <c r="E300" s="172" t="s">
        <v>285</v>
      </c>
      <c r="F300" s="163"/>
      <c r="G300" s="163"/>
      <c r="H300" s="163"/>
      <c r="I300" s="163"/>
      <c r="J300" s="163"/>
      <c r="K300" s="163"/>
      <c r="L300" s="163"/>
      <c r="M300" s="163"/>
      <c r="N300" s="163"/>
      <c r="O300" s="163"/>
      <c r="P300" s="164"/>
      <c r="Q300" s="164"/>
      <c r="R300" s="164"/>
      <c r="S300" s="164"/>
      <c r="T300" s="164"/>
      <c r="U300" s="164"/>
      <c r="V300" s="164"/>
      <c r="Z300" s="165"/>
      <c r="AA300" s="165" t="str">
        <f>IF(AND(F302=G302,H302=I302,F302="A"),"2016 - kwh","")</f>
        <v/>
      </c>
      <c r="AB300" s="165" t="str">
        <f>IF(OR(B300="2017 - kwh",B300="2018 - kwh"),"2016 - kwh","")</f>
        <v/>
      </c>
      <c r="AC300" s="165"/>
      <c r="AD300" s="165"/>
      <c r="AE300" s="165"/>
    </row>
    <row r="301" spans="1:31" hidden="1" x14ac:dyDescent="0.35">
      <c r="A301" s="164" t="str">
        <f>IF(AND(F302=G302,H302=I302,J302=K302,F302="A"),"2016 - kw",IF(AND(F302=G302,H302=I302,J302&lt;&gt;K302,F302="A"),"2017 - kw",IF(AND(F302=G302,H302&lt;&gt;I302,F302="A"),"2018 - kw","N/A")))</f>
        <v>N/A</v>
      </c>
      <c r="B301" s="164" t="str">
        <f>IF(F302&lt;&gt;G302,"2018 - kw",IF(H302&lt;&gt;I302,"2017 - kw",IF(J302&lt;&gt;K302,"2016 - kw","N/A")))</f>
        <v>N/A</v>
      </c>
      <c r="C301" s="173"/>
      <c r="D301" s="174" t="str">
        <f>D300 &amp; "kW"</f>
        <v>kW</v>
      </c>
      <c r="E301" s="175" t="s">
        <v>286</v>
      </c>
      <c r="F301" s="163"/>
      <c r="G301" s="163"/>
      <c r="H301" s="163"/>
      <c r="I301" s="163"/>
      <c r="J301" s="163"/>
      <c r="K301" s="163"/>
      <c r="L301" s="163"/>
      <c r="M301" s="163"/>
      <c r="N301" s="163"/>
      <c r="O301" s="163"/>
      <c r="P301" s="164"/>
      <c r="Q301" s="164"/>
      <c r="R301" s="164"/>
      <c r="S301" s="164"/>
      <c r="T301" s="164"/>
      <c r="U301" s="164"/>
      <c r="V301" s="164"/>
      <c r="Z301" s="165"/>
      <c r="AA301" s="165" t="str">
        <f>IF(AND(F302=G302,H302=I302,F302="A"),"2016 - kw","")</f>
        <v/>
      </c>
      <c r="AB301" s="165" t="str">
        <f>IF(OR(B301="2017 - kw",B301="2018 - kw"),"2016 - kw","")</f>
        <v/>
      </c>
      <c r="AC301" s="165"/>
      <c r="AD301" s="165"/>
      <c r="AE301" s="165"/>
    </row>
    <row r="302" spans="1:31" hidden="1" x14ac:dyDescent="0.35">
      <c r="A302" s="164"/>
      <c r="B302" s="164"/>
      <c r="C302" s="176"/>
      <c r="D302" s="177"/>
      <c r="E302" s="178" t="s">
        <v>287</v>
      </c>
      <c r="F302" s="160"/>
      <c r="G302" s="160"/>
      <c r="H302" s="160"/>
      <c r="I302" s="160"/>
      <c r="J302" s="160"/>
      <c r="K302" s="160"/>
      <c r="L302" s="160"/>
      <c r="M302" s="160"/>
      <c r="N302" s="160"/>
      <c r="O302" s="160"/>
      <c r="P302" s="164"/>
      <c r="Q302" s="164"/>
      <c r="R302" s="164"/>
      <c r="S302" s="164"/>
      <c r="T302" s="164"/>
      <c r="U302" s="164"/>
      <c r="V302" s="164"/>
      <c r="Z302" s="165"/>
      <c r="AA302" s="165"/>
      <c r="AB302" s="165"/>
      <c r="AC302" s="165"/>
      <c r="AD302" s="165"/>
      <c r="AE302" s="165"/>
    </row>
    <row r="303" spans="1:31" hidden="1" x14ac:dyDescent="0.35">
      <c r="A303" s="164" t="str">
        <f>IF(AND(F305=G305,H305=I305,J305=K305,F305="A"),"2016 - kwh",IF(AND(F305=G305,H305=I305,J305&lt;&gt;K305,F305="A"),"2017 - kwh",IF(AND(F305=G305,H305&lt;&gt;I305,F305="A"),"2018 - kwh","N/A")))</f>
        <v>N/A</v>
      </c>
      <c r="B303" s="164" t="str">
        <f>IF(F305&lt;&gt;G305,"2018 - kwh",IF(H305&lt;&gt;I305,"2017 - kwh",IF(J305&lt;&gt;K305,"2016 - kwh","N/A")))</f>
        <v>N/A</v>
      </c>
      <c r="C303" s="170" t="s">
        <v>378</v>
      </c>
      <c r="D303" s="171"/>
      <c r="E303" s="172" t="s">
        <v>285</v>
      </c>
      <c r="F303" s="163"/>
      <c r="G303" s="163"/>
      <c r="H303" s="163"/>
      <c r="I303" s="163"/>
      <c r="J303" s="163"/>
      <c r="K303" s="163"/>
      <c r="L303" s="163"/>
      <c r="M303" s="163"/>
      <c r="N303" s="163"/>
      <c r="O303" s="163"/>
      <c r="P303" s="164"/>
      <c r="Q303" s="164"/>
      <c r="R303" s="164"/>
      <c r="S303" s="164"/>
      <c r="T303" s="164"/>
      <c r="U303" s="164"/>
      <c r="V303" s="164"/>
      <c r="Z303" s="165"/>
      <c r="AA303" s="165" t="str">
        <f>IF(AND(F305=G305,H305=I305,F305="A"),"2016 - kwh","")</f>
        <v/>
      </c>
      <c r="AB303" s="165" t="str">
        <f>IF(OR(B303="2017 - kwh",B303="2018 - kwh"),"2016 - kwh","")</f>
        <v/>
      </c>
      <c r="AC303" s="165"/>
      <c r="AD303" s="165"/>
      <c r="AE303" s="165"/>
    </row>
    <row r="304" spans="1:31" hidden="1" x14ac:dyDescent="0.35">
      <c r="A304" s="164" t="str">
        <f>IF(AND(F305=G305,H305=I305,J305=K305,F305="A"),"2016 - kw",IF(AND(F305=G305,H305=I305,J305&lt;&gt;K305,F305="A"),"2017 - kw",IF(AND(F305=G305,H305&lt;&gt;I305,F305="A"),"2018 - kw","N/A")))</f>
        <v>N/A</v>
      </c>
      <c r="B304" s="164" t="str">
        <f>IF(F305&lt;&gt;G305,"2018 - kw",IF(H305&lt;&gt;I305,"2017 - kw",IF(J305&lt;&gt;K305,"2016 - kw","N/A")))</f>
        <v>N/A</v>
      </c>
      <c r="C304" s="173"/>
      <c r="D304" s="174" t="str">
        <f>D303 &amp; "kW"</f>
        <v>kW</v>
      </c>
      <c r="E304" s="175" t="s">
        <v>286</v>
      </c>
      <c r="F304" s="163"/>
      <c r="G304" s="163"/>
      <c r="H304" s="163"/>
      <c r="I304" s="163"/>
      <c r="J304" s="163"/>
      <c r="K304" s="163"/>
      <c r="L304" s="163"/>
      <c r="M304" s="163"/>
      <c r="N304" s="163"/>
      <c r="O304" s="163"/>
      <c r="P304" s="164"/>
      <c r="Q304" s="164"/>
      <c r="R304" s="164"/>
      <c r="S304" s="164"/>
      <c r="T304" s="164"/>
      <c r="U304" s="164"/>
      <c r="V304" s="164"/>
      <c r="Z304" s="165"/>
      <c r="AA304" s="165" t="str">
        <f>IF(AND(F305=G305,H305=I305,F305="A"),"2016 - kw","")</f>
        <v/>
      </c>
      <c r="AB304" s="165" t="str">
        <f>IF(OR(B304="2017 - kw",B304="2018 - kw"),"2016 - kw","")</f>
        <v/>
      </c>
      <c r="AC304" s="165"/>
      <c r="AD304" s="165"/>
      <c r="AE304" s="165"/>
    </row>
    <row r="305" spans="1:31" hidden="1" x14ac:dyDescent="0.35">
      <c r="A305" s="164"/>
      <c r="B305" s="164"/>
      <c r="C305" s="176"/>
      <c r="D305" s="177"/>
      <c r="E305" s="178" t="s">
        <v>287</v>
      </c>
      <c r="F305" s="160"/>
      <c r="G305" s="160"/>
      <c r="H305" s="160"/>
      <c r="I305" s="160"/>
      <c r="J305" s="160"/>
      <c r="K305" s="160"/>
      <c r="L305" s="160"/>
      <c r="M305" s="160"/>
      <c r="N305" s="160"/>
      <c r="O305" s="160"/>
      <c r="P305" s="164"/>
      <c r="Q305" s="164"/>
      <c r="R305" s="164"/>
      <c r="S305" s="164"/>
      <c r="T305" s="164"/>
      <c r="U305" s="164"/>
      <c r="V305" s="164"/>
      <c r="Z305" s="165"/>
      <c r="AA305" s="165"/>
      <c r="AB305" s="165"/>
      <c r="AC305" s="165"/>
      <c r="AD305" s="165"/>
      <c r="AE305" s="165"/>
    </row>
    <row r="306" spans="1:31" hidden="1" x14ac:dyDescent="0.35">
      <c r="A306" s="164" t="str">
        <f>IF(AND(F308=G308,H308=I308,J308=K308,F308="A"),"2016 - kwh",IF(AND(F308=G308,H308=I308,J308&lt;&gt;K308,F308="A"),"2017 - kwh",IF(AND(F308=G308,H308&lt;&gt;I308,F308="A"),"2018 - kwh","N/A")))</f>
        <v>N/A</v>
      </c>
      <c r="B306" s="164" t="str">
        <f>IF(F308&lt;&gt;G308,"2018 - kwh",IF(H308&lt;&gt;I308,"2017 - kwh",IF(J308&lt;&gt;K308,"2016 - kwh","N/A")))</f>
        <v>N/A</v>
      </c>
      <c r="C306" s="170" t="s">
        <v>379</v>
      </c>
      <c r="D306" s="171"/>
      <c r="E306" s="172" t="s">
        <v>285</v>
      </c>
      <c r="F306" s="163"/>
      <c r="G306" s="163"/>
      <c r="H306" s="163"/>
      <c r="I306" s="163"/>
      <c r="J306" s="163"/>
      <c r="K306" s="163"/>
      <c r="L306" s="163"/>
      <c r="M306" s="163"/>
      <c r="N306" s="163"/>
      <c r="O306" s="163"/>
      <c r="P306" s="164"/>
      <c r="Q306" s="164"/>
      <c r="R306" s="164"/>
      <c r="S306" s="164"/>
      <c r="T306" s="164"/>
      <c r="U306" s="164"/>
      <c r="V306" s="164"/>
      <c r="Z306" s="165"/>
      <c r="AA306" s="165" t="str">
        <f>IF(AND(F308=G308,H308=I308,F308="A"),"2016 - kwh","")</f>
        <v/>
      </c>
      <c r="AB306" s="165" t="str">
        <f>IF(OR(B306="2017 - kwh",B306="2018 - kwh"),"2016 - kwh","")</f>
        <v/>
      </c>
      <c r="AC306" s="165"/>
      <c r="AD306" s="165"/>
      <c r="AE306" s="165"/>
    </row>
    <row r="307" spans="1:31" hidden="1" x14ac:dyDescent="0.35">
      <c r="A307" s="164" t="str">
        <f>IF(AND(F308=G308,H308=I308,J308=K308,F308="A"),"2016 - kw",IF(AND(F308=G308,H308=I308,J308&lt;&gt;K308,F308="A"),"2017 - kw",IF(AND(F308=G308,H308&lt;&gt;I308,F308="A"),"2018 - kw","N/A")))</f>
        <v>N/A</v>
      </c>
      <c r="B307" s="164" t="str">
        <f>IF(F308&lt;&gt;G308,"2018 - kw",IF(H308&lt;&gt;I308,"2017 - kw",IF(J308&lt;&gt;K308,"2016 - kw","N/A")))</f>
        <v>N/A</v>
      </c>
      <c r="C307" s="173"/>
      <c r="D307" s="174" t="str">
        <f>D306 &amp; "kW"</f>
        <v>kW</v>
      </c>
      <c r="E307" s="175" t="s">
        <v>286</v>
      </c>
      <c r="F307" s="163"/>
      <c r="G307" s="163"/>
      <c r="H307" s="163"/>
      <c r="I307" s="163"/>
      <c r="J307" s="163"/>
      <c r="K307" s="163"/>
      <c r="L307" s="163"/>
      <c r="M307" s="163"/>
      <c r="N307" s="163"/>
      <c r="O307" s="163"/>
      <c r="P307" s="164"/>
      <c r="Q307" s="164"/>
      <c r="R307" s="164"/>
      <c r="S307" s="164"/>
      <c r="T307" s="164"/>
      <c r="U307" s="164"/>
      <c r="V307" s="164"/>
      <c r="Z307" s="165"/>
      <c r="AA307" s="165" t="str">
        <f>IF(AND(F308=G308,H308=I308,F308="A"),"2016 - kw","")</f>
        <v/>
      </c>
      <c r="AB307" s="165" t="str">
        <f>IF(OR(B307="2017 - kw",B307="2018 - kw"),"2016 - kw","")</f>
        <v/>
      </c>
      <c r="AC307" s="165"/>
      <c r="AD307" s="165"/>
      <c r="AE307" s="165"/>
    </row>
    <row r="308" spans="1:31" hidden="1" x14ac:dyDescent="0.35">
      <c r="A308" s="164"/>
      <c r="B308" s="164"/>
      <c r="C308" s="176"/>
      <c r="D308" s="177"/>
      <c r="E308" s="178" t="s">
        <v>287</v>
      </c>
      <c r="F308" s="160"/>
      <c r="G308" s="160"/>
      <c r="H308" s="160"/>
      <c r="I308" s="160"/>
      <c r="J308" s="160"/>
      <c r="K308" s="160"/>
      <c r="L308" s="160"/>
      <c r="M308" s="160"/>
      <c r="N308" s="160"/>
      <c r="O308" s="160"/>
      <c r="P308" s="164"/>
      <c r="Q308" s="164"/>
      <c r="R308" s="164"/>
      <c r="S308" s="164"/>
      <c r="T308" s="164"/>
      <c r="U308" s="164"/>
      <c r="V308" s="164"/>
      <c r="Z308" s="165"/>
      <c r="AA308" s="165"/>
      <c r="AB308" s="165"/>
      <c r="AC308" s="165"/>
      <c r="AD308" s="165"/>
      <c r="AE308" s="165"/>
    </row>
    <row r="309" spans="1:31" hidden="1" x14ac:dyDescent="0.35">
      <c r="A309" s="164" t="str">
        <f>IF(AND(F311=G311,H311=I311,J311=K311,F311="A"),"2016 - kwh",IF(AND(F311=G311,H311=I311,J311&lt;&gt;K311,F311="A"),"2017 - kwh",IF(AND(F311=G311,H311&lt;&gt;I311,F311="A"),"2018 - kwh","N/A")))</f>
        <v>N/A</v>
      </c>
      <c r="B309" s="164" t="str">
        <f>IF(F311&lt;&gt;G311,"2018 - kwh",IF(H311&lt;&gt;I311,"2017 - kwh",IF(J311&lt;&gt;K311,"2016 - kwh","N/A")))</f>
        <v>N/A</v>
      </c>
      <c r="C309" s="170" t="s">
        <v>380</v>
      </c>
      <c r="D309" s="171"/>
      <c r="E309" s="172" t="s">
        <v>285</v>
      </c>
      <c r="F309" s="163"/>
      <c r="G309" s="163"/>
      <c r="H309" s="163"/>
      <c r="I309" s="163"/>
      <c r="J309" s="163"/>
      <c r="K309" s="163"/>
      <c r="L309" s="163"/>
      <c r="M309" s="163"/>
      <c r="N309" s="163"/>
      <c r="O309" s="163"/>
      <c r="P309" s="164"/>
      <c r="Q309" s="164"/>
      <c r="R309" s="164"/>
      <c r="S309" s="164"/>
      <c r="T309" s="164"/>
      <c r="U309" s="164"/>
      <c r="V309" s="164"/>
      <c r="Z309" s="165"/>
      <c r="AA309" s="165" t="str">
        <f>IF(AND(F311=G311,H311=I311,F311="A"),"2016 - kwh","")</f>
        <v/>
      </c>
      <c r="AB309" s="165" t="str">
        <f>IF(OR(B309="2017 - kwh",B309="2018 - kwh"),"2016 - kwh","")</f>
        <v/>
      </c>
      <c r="AC309" s="165"/>
      <c r="AD309" s="165"/>
      <c r="AE309" s="165"/>
    </row>
    <row r="310" spans="1:31" hidden="1" x14ac:dyDescent="0.35">
      <c r="A310" s="164" t="str">
        <f>IF(AND(F311=G311,H311=I311,J311=K311,F311="A"),"2016 - kw",IF(AND(F311=G311,H311=I311,J311&lt;&gt;K311,F311="A"),"2017 - kw",IF(AND(F311=G311,H311&lt;&gt;I311,F311="A"),"2018 - kw","N/A")))</f>
        <v>N/A</v>
      </c>
      <c r="B310" s="164" t="str">
        <f>IF(F311&lt;&gt;G311,"2018 - kw",IF(H311&lt;&gt;I311,"2017 - kw",IF(J311&lt;&gt;K311,"2016 - kw","N/A")))</f>
        <v>N/A</v>
      </c>
      <c r="C310" s="173"/>
      <c r="D310" s="174" t="str">
        <f>D309 &amp; "kW"</f>
        <v>kW</v>
      </c>
      <c r="E310" s="175" t="s">
        <v>286</v>
      </c>
      <c r="F310" s="163"/>
      <c r="G310" s="163"/>
      <c r="H310" s="163"/>
      <c r="I310" s="163"/>
      <c r="J310" s="163"/>
      <c r="K310" s="163"/>
      <c r="L310" s="163"/>
      <c r="M310" s="163"/>
      <c r="N310" s="163"/>
      <c r="O310" s="163"/>
      <c r="P310" s="164"/>
      <c r="Q310" s="164"/>
      <c r="R310" s="164"/>
      <c r="S310" s="164"/>
      <c r="T310" s="164"/>
      <c r="U310" s="164"/>
      <c r="V310" s="164"/>
      <c r="Z310" s="165"/>
      <c r="AA310" s="165" t="str">
        <f>IF(AND(F311=G311,H311=I311,F311="A"),"2016 - kw","")</f>
        <v/>
      </c>
      <c r="AB310" s="165" t="str">
        <f>IF(OR(B310="2017 - kw",B310="2018 - kw"),"2016 - kw","")</f>
        <v/>
      </c>
      <c r="AC310" s="165"/>
      <c r="AD310" s="165"/>
      <c r="AE310" s="165"/>
    </row>
    <row r="311" spans="1:31" hidden="1" x14ac:dyDescent="0.35">
      <c r="A311" s="164"/>
      <c r="B311" s="164"/>
      <c r="C311" s="176"/>
      <c r="D311" s="177"/>
      <c r="E311" s="178" t="s">
        <v>287</v>
      </c>
      <c r="F311" s="160"/>
      <c r="G311" s="160"/>
      <c r="H311" s="160"/>
      <c r="I311" s="160"/>
      <c r="J311" s="160"/>
      <c r="K311" s="160"/>
      <c r="L311" s="160"/>
      <c r="M311" s="160"/>
      <c r="N311" s="160"/>
      <c r="O311" s="160"/>
      <c r="P311" s="164"/>
      <c r="Q311" s="164"/>
      <c r="R311" s="164"/>
      <c r="S311" s="164"/>
      <c r="T311" s="164"/>
      <c r="U311" s="164"/>
      <c r="V311" s="164"/>
      <c r="Z311" s="165"/>
      <c r="AA311" s="165"/>
      <c r="AB311" s="165"/>
      <c r="AC311" s="165"/>
      <c r="AD311" s="165"/>
      <c r="AE311" s="165"/>
    </row>
    <row r="312" spans="1:31" hidden="1" x14ac:dyDescent="0.35">
      <c r="A312" s="164" t="str">
        <f>IF(AND(F314=G314,H314=I314,J314=K314,F314="A"),"2016 - kwh",IF(AND(F314=G314,H314=I314,J314&lt;&gt;K314,F314="A"),"2017 - kwh",IF(AND(F314=G314,H314&lt;&gt;I314,F314="A"),"2018 - kwh","N/A")))</f>
        <v>N/A</v>
      </c>
      <c r="B312" s="164" t="str">
        <f>IF(F314&lt;&gt;G314,"2018 - kwh",IF(H314&lt;&gt;I314,"2017 - kwh",IF(J314&lt;&gt;K314,"2016 - kwh","N/A")))</f>
        <v>N/A</v>
      </c>
      <c r="C312" s="170" t="s">
        <v>381</v>
      </c>
      <c r="D312" s="171"/>
      <c r="E312" s="172" t="s">
        <v>285</v>
      </c>
      <c r="F312" s="163"/>
      <c r="G312" s="163"/>
      <c r="H312" s="163"/>
      <c r="I312" s="163"/>
      <c r="J312" s="163"/>
      <c r="K312" s="163"/>
      <c r="L312" s="163"/>
      <c r="M312" s="163"/>
      <c r="N312" s="163"/>
      <c r="O312" s="163"/>
      <c r="P312" s="164"/>
      <c r="Q312" s="164"/>
      <c r="R312" s="164"/>
      <c r="S312" s="164"/>
      <c r="T312" s="164"/>
      <c r="U312" s="164"/>
      <c r="V312" s="164"/>
      <c r="Z312" s="165"/>
      <c r="AA312" s="165" t="str">
        <f>IF(AND(F314=G314,H314=I314,F314="A"),"2016 - kwh","")</f>
        <v/>
      </c>
      <c r="AB312" s="165" t="str">
        <f>IF(OR(B312="2017 - kwh",B312="2018 - kwh"),"2016 - kwh","")</f>
        <v/>
      </c>
      <c r="AC312" s="165"/>
      <c r="AD312" s="165"/>
      <c r="AE312" s="165"/>
    </row>
    <row r="313" spans="1:31" hidden="1" x14ac:dyDescent="0.35">
      <c r="A313" s="164" t="str">
        <f>IF(AND(F314=G314,H314=I314,J314=K314,F314="A"),"2016 - kw",IF(AND(F314=G314,H314=I314,J314&lt;&gt;K314,F314="A"),"2017 - kw",IF(AND(F314=G314,H314&lt;&gt;I314,F314="A"),"2018 - kw","N/A")))</f>
        <v>N/A</v>
      </c>
      <c r="B313" s="164" t="str">
        <f>IF(F314&lt;&gt;G314,"2018 - kw",IF(H314&lt;&gt;I314,"2017 - kw",IF(J314&lt;&gt;K314,"2016 - kw","N/A")))</f>
        <v>N/A</v>
      </c>
      <c r="C313" s="173"/>
      <c r="D313" s="174" t="str">
        <f>D312 &amp; "kW"</f>
        <v>kW</v>
      </c>
      <c r="E313" s="175" t="s">
        <v>286</v>
      </c>
      <c r="F313" s="163"/>
      <c r="G313" s="163"/>
      <c r="H313" s="163"/>
      <c r="I313" s="163"/>
      <c r="J313" s="163"/>
      <c r="K313" s="163"/>
      <c r="L313" s="163"/>
      <c r="M313" s="163"/>
      <c r="N313" s="163"/>
      <c r="O313" s="163"/>
      <c r="P313" s="164"/>
      <c r="Q313" s="164"/>
      <c r="R313" s="164"/>
      <c r="S313" s="164"/>
      <c r="T313" s="164"/>
      <c r="U313" s="164"/>
      <c r="V313" s="164"/>
      <c r="Z313" s="165"/>
      <c r="AA313" s="165" t="str">
        <f>IF(AND(F314=G314,H314=I314,F314="A"),"2016 - kw","")</f>
        <v/>
      </c>
      <c r="AB313" s="165" t="str">
        <f>IF(OR(B313="2017 - kw",B313="2018 - kw"),"2016 - kw","")</f>
        <v/>
      </c>
      <c r="AC313" s="165"/>
      <c r="AD313" s="165"/>
      <c r="AE313" s="165"/>
    </row>
    <row r="314" spans="1:31" hidden="1" x14ac:dyDescent="0.35">
      <c r="A314" s="164"/>
      <c r="B314" s="164"/>
      <c r="C314" s="176"/>
      <c r="D314" s="177"/>
      <c r="E314" s="178" t="s">
        <v>287</v>
      </c>
      <c r="F314" s="160"/>
      <c r="G314" s="160"/>
      <c r="H314" s="160"/>
      <c r="I314" s="160"/>
      <c r="J314" s="160"/>
      <c r="K314" s="160"/>
      <c r="L314" s="160"/>
      <c r="M314" s="160"/>
      <c r="N314" s="160"/>
      <c r="O314" s="160"/>
      <c r="P314" s="164"/>
      <c r="Q314" s="164"/>
      <c r="R314" s="164"/>
      <c r="S314" s="164"/>
      <c r="T314" s="164"/>
      <c r="U314" s="164"/>
      <c r="V314" s="164"/>
      <c r="Z314" s="165"/>
      <c r="AA314" s="165"/>
      <c r="AB314" s="165"/>
      <c r="AC314" s="165"/>
      <c r="AD314" s="165"/>
      <c r="AE314" s="165"/>
    </row>
    <row r="315" spans="1:31" hidden="1" x14ac:dyDescent="0.35">
      <c r="A315" s="164" t="str">
        <f>IF(AND(F317=G317,H317=I317,J317=K317,F317="A"),"2016 - kwh",IF(AND(F317=G317,H317=I317,J317&lt;&gt;K317,F317="A"),"2017 - kwh",IF(AND(F317=G317,H317&lt;&gt;I317,F317="A"),"2018 - kwh","N/A")))</f>
        <v>N/A</v>
      </c>
      <c r="B315" s="164" t="str">
        <f>IF(F317&lt;&gt;G317,"2018 - kwh",IF(H317&lt;&gt;I317,"2017 - kwh",IF(J317&lt;&gt;K317,"2016 - kwh","N/A")))</f>
        <v>N/A</v>
      </c>
      <c r="C315" s="170" t="s">
        <v>382</v>
      </c>
      <c r="D315" s="171"/>
      <c r="E315" s="172" t="s">
        <v>285</v>
      </c>
      <c r="F315" s="163"/>
      <c r="G315" s="163"/>
      <c r="H315" s="163"/>
      <c r="I315" s="163"/>
      <c r="J315" s="163"/>
      <c r="K315" s="163"/>
      <c r="L315" s="163"/>
      <c r="M315" s="163"/>
      <c r="N315" s="163"/>
      <c r="O315" s="163"/>
      <c r="P315" s="164"/>
      <c r="Q315" s="164"/>
      <c r="R315" s="164"/>
      <c r="S315" s="164"/>
      <c r="T315" s="164"/>
      <c r="U315" s="164"/>
      <c r="V315" s="164"/>
      <c r="Z315" s="165"/>
      <c r="AA315" s="165" t="str">
        <f>IF(AND(F317=G317,H317=I317,F317="A"),"2016 - kwh","")</f>
        <v/>
      </c>
      <c r="AB315" s="165" t="str">
        <f>IF(OR(B315="2017 - kwh",B315="2018 - kwh"),"2016 - kwh","")</f>
        <v/>
      </c>
      <c r="AC315" s="165"/>
      <c r="AD315" s="165"/>
      <c r="AE315" s="165"/>
    </row>
    <row r="316" spans="1:31" hidden="1" x14ac:dyDescent="0.35">
      <c r="A316" s="164" t="str">
        <f>IF(AND(F317=G317,H317=I317,J317=K317,F317="A"),"2016 - kw",IF(AND(F317=G317,H317=I317,J317&lt;&gt;K317,F317="A"),"2017 - kw",IF(AND(F317=G317,H317&lt;&gt;I317,F317="A"),"2018 - kw","N/A")))</f>
        <v>N/A</v>
      </c>
      <c r="B316" s="164" t="str">
        <f>IF(F317&lt;&gt;G317,"2018 - kw",IF(H317&lt;&gt;I317,"2017 - kw",IF(J317&lt;&gt;K317,"2016 - kw","N/A")))</f>
        <v>N/A</v>
      </c>
      <c r="C316" s="173"/>
      <c r="D316" s="174" t="str">
        <f>D315 &amp; "kW"</f>
        <v>kW</v>
      </c>
      <c r="E316" s="175" t="s">
        <v>286</v>
      </c>
      <c r="F316" s="163"/>
      <c r="G316" s="163"/>
      <c r="H316" s="163"/>
      <c r="I316" s="163"/>
      <c r="J316" s="163"/>
      <c r="K316" s="163"/>
      <c r="L316" s="163"/>
      <c r="M316" s="163"/>
      <c r="N316" s="163"/>
      <c r="O316" s="163"/>
      <c r="P316" s="164"/>
      <c r="Q316" s="164"/>
      <c r="R316" s="164"/>
      <c r="S316" s="164"/>
      <c r="T316" s="164"/>
      <c r="U316" s="164"/>
      <c r="V316" s="164"/>
      <c r="Z316" s="165"/>
      <c r="AA316" s="165" t="str">
        <f>IF(AND(F317=G317,H317=I317,F317="A"),"2016 - kw","")</f>
        <v/>
      </c>
      <c r="AB316" s="165" t="str">
        <f>IF(OR(B316="2017 - kw",B316="2018 - kw"),"2016 - kw","")</f>
        <v/>
      </c>
      <c r="AC316" s="165"/>
      <c r="AD316" s="165"/>
      <c r="AE316" s="165"/>
    </row>
    <row r="317" spans="1:31" hidden="1" x14ac:dyDescent="0.35">
      <c r="A317" s="164"/>
      <c r="B317" s="164"/>
      <c r="C317" s="176"/>
      <c r="D317" s="177"/>
      <c r="E317" s="178" t="s">
        <v>287</v>
      </c>
      <c r="F317" s="160"/>
      <c r="G317" s="160"/>
      <c r="H317" s="160"/>
      <c r="I317" s="160"/>
      <c r="J317" s="160"/>
      <c r="K317" s="160"/>
      <c r="L317" s="160"/>
      <c r="M317" s="160"/>
      <c r="N317" s="160"/>
      <c r="O317" s="160"/>
      <c r="P317" s="164"/>
      <c r="Q317" s="164"/>
      <c r="R317" s="164"/>
      <c r="S317" s="164"/>
      <c r="T317" s="164"/>
      <c r="U317" s="164"/>
      <c r="V317" s="164"/>
      <c r="Z317" s="165"/>
      <c r="AA317" s="165"/>
      <c r="AB317" s="165"/>
      <c r="AC317" s="165"/>
      <c r="AD317" s="165"/>
      <c r="AE317" s="165"/>
    </row>
    <row r="318" spans="1:31" hidden="1" x14ac:dyDescent="0.35">
      <c r="A318" s="164" t="str">
        <f>IF(AND(F320=G320,H320=I320,J320=K320,F320="A"),"2016 - kwh",IF(AND(F320=G320,H320=I320,J320&lt;&gt;K320,F320="A"),"2017 - kwh",IF(AND(F320=G320,H320&lt;&gt;I320,F320="A"),"2018 - kwh","N/A")))</f>
        <v>N/A</v>
      </c>
      <c r="B318" s="164" t="str">
        <f>IF(F320&lt;&gt;G320,"2018 - kwh",IF(H320&lt;&gt;I320,"2017 - kwh",IF(J320&lt;&gt;K320,"2016 - kwh","N/A")))</f>
        <v>N/A</v>
      </c>
      <c r="C318" s="170" t="s">
        <v>383</v>
      </c>
      <c r="D318" s="171"/>
      <c r="E318" s="172" t="s">
        <v>285</v>
      </c>
      <c r="F318" s="163"/>
      <c r="G318" s="163"/>
      <c r="H318" s="163"/>
      <c r="I318" s="163"/>
      <c r="J318" s="163"/>
      <c r="K318" s="163"/>
      <c r="L318" s="163"/>
      <c r="M318" s="163"/>
      <c r="N318" s="163"/>
      <c r="O318" s="163"/>
      <c r="P318" s="164"/>
      <c r="Q318" s="164"/>
      <c r="R318" s="164"/>
      <c r="S318" s="164"/>
      <c r="T318" s="164"/>
      <c r="U318" s="164"/>
      <c r="V318" s="164"/>
      <c r="Z318" s="165"/>
      <c r="AA318" s="165" t="str">
        <f>IF(AND(F320=G320,H320=I320,F320="A"),"2016 - kwh","")</f>
        <v/>
      </c>
      <c r="AB318" s="165" t="str">
        <f>IF(OR(B318="2017 - kwh",B318="2018 - kwh"),"2016 - kwh","")</f>
        <v/>
      </c>
      <c r="AC318" s="165"/>
      <c r="AD318" s="165"/>
      <c r="AE318" s="165"/>
    </row>
    <row r="319" spans="1:31" hidden="1" x14ac:dyDescent="0.35">
      <c r="A319" s="164" t="str">
        <f>IF(AND(F320=G320,H320=I320,J320=K320,F320="A"),"2016 - kw",IF(AND(F320=G320,H320=I320,J320&lt;&gt;K320,F320="A"),"2017 - kw",IF(AND(F320=G320,H320&lt;&gt;I320,F320="A"),"2018 - kw","N/A")))</f>
        <v>N/A</v>
      </c>
      <c r="B319" s="164" t="str">
        <f>IF(F320&lt;&gt;G320,"2018 - kw",IF(H320&lt;&gt;I320,"2017 - kw",IF(J320&lt;&gt;K320,"2016 - kw","N/A")))</f>
        <v>N/A</v>
      </c>
      <c r="C319" s="173"/>
      <c r="D319" s="174" t="str">
        <f>D318 &amp; "kW"</f>
        <v>kW</v>
      </c>
      <c r="E319" s="175" t="s">
        <v>286</v>
      </c>
      <c r="F319" s="163"/>
      <c r="G319" s="163"/>
      <c r="H319" s="163"/>
      <c r="I319" s="163"/>
      <c r="J319" s="163"/>
      <c r="K319" s="163"/>
      <c r="L319" s="163"/>
      <c r="M319" s="163"/>
      <c r="N319" s="163"/>
      <c r="O319" s="163"/>
      <c r="P319" s="164"/>
      <c r="Q319" s="164"/>
      <c r="R319" s="164"/>
      <c r="S319" s="164"/>
      <c r="T319" s="164"/>
      <c r="U319" s="164"/>
      <c r="V319" s="164"/>
      <c r="Z319" s="165"/>
      <c r="AA319" s="165" t="str">
        <f>IF(AND(F320=G320,H320=I320,F320="A"),"2016 - kw","")</f>
        <v/>
      </c>
      <c r="AB319" s="165" t="str">
        <f>IF(OR(B319="2017 - kw",B319="2018 - kw"),"2016 - kw","")</f>
        <v/>
      </c>
      <c r="AC319" s="165"/>
      <c r="AD319" s="165"/>
      <c r="AE319" s="165"/>
    </row>
    <row r="320" spans="1:31" hidden="1" x14ac:dyDescent="0.35">
      <c r="A320" s="164"/>
      <c r="B320" s="164"/>
      <c r="C320" s="176"/>
      <c r="D320" s="177"/>
      <c r="E320" s="178" t="s">
        <v>287</v>
      </c>
      <c r="F320" s="160"/>
      <c r="G320" s="160"/>
      <c r="H320" s="160"/>
      <c r="I320" s="160"/>
      <c r="J320" s="160"/>
      <c r="K320" s="160"/>
      <c r="L320" s="160"/>
      <c r="M320" s="160"/>
      <c r="N320" s="160"/>
      <c r="O320" s="160"/>
      <c r="P320" s="164"/>
      <c r="Q320" s="164"/>
      <c r="R320" s="164"/>
      <c r="S320" s="164"/>
      <c r="T320" s="164"/>
      <c r="U320" s="164"/>
      <c r="V320" s="164"/>
      <c r="Z320" s="165"/>
      <c r="AA320" s="165"/>
      <c r="AB320" s="165"/>
      <c r="AC320" s="165"/>
      <c r="AD320" s="165"/>
      <c r="AE320" s="165"/>
    </row>
    <row r="321" spans="1:31" hidden="1" x14ac:dyDescent="0.35">
      <c r="A321" s="164" t="str">
        <f>IF(AND(F323=G323,H323=I323,J323=K323,F323="A"),"2016 - kwh",IF(AND(F323=G323,H323=I323,J323&lt;&gt;K323,F323="A"),"2017 - kwh",IF(AND(F323=G323,H323&lt;&gt;I323,F323="A"),"2018 - kwh","N/A")))</f>
        <v>N/A</v>
      </c>
      <c r="B321" s="164" t="str">
        <f>IF(F323&lt;&gt;G323,"2018 - kwh",IF(H323&lt;&gt;I323,"2017 - kwh",IF(J323&lt;&gt;K323,"2016 - kwh","N/A")))</f>
        <v>N/A</v>
      </c>
      <c r="C321" s="170" t="s">
        <v>384</v>
      </c>
      <c r="D321" s="171"/>
      <c r="E321" s="172" t="s">
        <v>285</v>
      </c>
      <c r="F321" s="163"/>
      <c r="G321" s="163"/>
      <c r="H321" s="163"/>
      <c r="I321" s="163"/>
      <c r="J321" s="163"/>
      <c r="K321" s="163"/>
      <c r="L321" s="163"/>
      <c r="M321" s="163"/>
      <c r="N321" s="163"/>
      <c r="O321" s="163"/>
      <c r="P321" s="164"/>
      <c r="Q321" s="164"/>
      <c r="R321" s="164"/>
      <c r="S321" s="164"/>
      <c r="T321" s="164"/>
      <c r="U321" s="164"/>
      <c r="V321" s="164"/>
      <c r="Z321" s="165"/>
      <c r="AA321" s="165" t="str">
        <f>IF(AND(F323=G323,H323=I323,F323="A"),"2016 - kwh","")</f>
        <v/>
      </c>
      <c r="AB321" s="165" t="str">
        <f>IF(OR(B321="2017 - kwh",B321="2018 - kwh"),"2016 - kwh","")</f>
        <v/>
      </c>
      <c r="AC321" s="165"/>
      <c r="AD321" s="165"/>
      <c r="AE321" s="165"/>
    </row>
    <row r="322" spans="1:31" hidden="1" x14ac:dyDescent="0.35">
      <c r="A322" s="164" t="str">
        <f>IF(AND(F323=G323,H323=I323,J323=K323,F323="A"),"2016 - kw",IF(AND(F323=G323,H323=I323,J323&lt;&gt;K323,F323="A"),"2017 - kw",IF(AND(F323=G323,H323&lt;&gt;I323,F323="A"),"2018 - kw","N/A")))</f>
        <v>N/A</v>
      </c>
      <c r="B322" s="164" t="str">
        <f>IF(F323&lt;&gt;G323,"2018 - kw",IF(H323&lt;&gt;I323,"2017 - kw",IF(J323&lt;&gt;K323,"2016 - kw","N/A")))</f>
        <v>N/A</v>
      </c>
      <c r="C322" s="173"/>
      <c r="D322" s="174" t="str">
        <f>D321 &amp; "kW"</f>
        <v>kW</v>
      </c>
      <c r="E322" s="175" t="s">
        <v>286</v>
      </c>
      <c r="F322" s="163"/>
      <c r="G322" s="163"/>
      <c r="H322" s="163"/>
      <c r="I322" s="163"/>
      <c r="J322" s="163"/>
      <c r="K322" s="163"/>
      <c r="L322" s="163"/>
      <c r="M322" s="163"/>
      <c r="N322" s="163"/>
      <c r="O322" s="163"/>
      <c r="P322" s="164"/>
      <c r="Q322" s="164"/>
      <c r="R322" s="164"/>
      <c r="S322" s="164"/>
      <c r="T322" s="164"/>
      <c r="U322" s="164"/>
      <c r="V322" s="164"/>
      <c r="Z322" s="165"/>
      <c r="AA322" s="165" t="str">
        <f>IF(AND(F323=G323,H323=I323,F323="A"),"2016 - kw","")</f>
        <v/>
      </c>
      <c r="AB322" s="165" t="str">
        <f>IF(OR(B322="2017 - kw",B322="2018 - kw"),"2016 - kw","")</f>
        <v/>
      </c>
      <c r="AC322" s="165"/>
      <c r="AD322" s="165"/>
      <c r="AE322" s="165"/>
    </row>
    <row r="323" spans="1:31" hidden="1" x14ac:dyDescent="0.35">
      <c r="A323" s="164"/>
      <c r="B323" s="164"/>
      <c r="C323" s="176"/>
      <c r="D323" s="177"/>
      <c r="E323" s="178" t="s">
        <v>287</v>
      </c>
      <c r="F323" s="160"/>
      <c r="G323" s="160"/>
      <c r="H323" s="160"/>
      <c r="I323" s="160"/>
      <c r="J323" s="160"/>
      <c r="K323" s="160"/>
      <c r="L323" s="160"/>
      <c r="M323" s="160"/>
      <c r="N323" s="160"/>
      <c r="O323" s="160"/>
      <c r="P323" s="164"/>
      <c r="Q323" s="164"/>
      <c r="R323" s="164"/>
      <c r="S323" s="164"/>
      <c r="T323" s="164"/>
      <c r="U323" s="164"/>
      <c r="V323" s="164"/>
      <c r="Z323" s="165"/>
      <c r="AA323" s="165"/>
      <c r="AB323" s="165"/>
      <c r="AC323" s="165"/>
      <c r="AD323" s="165"/>
      <c r="AE323" s="165"/>
    </row>
    <row r="324" spans="1:31" hidden="1" x14ac:dyDescent="0.35">
      <c r="A324" s="164" t="str">
        <f>IF(AND(F326=G326,H326=I326,J326=K326,F326="A"),"2016 - kwh",IF(AND(F326=G326,H326=I326,J326&lt;&gt;K326,F326="A"),"2017 - kwh",IF(AND(F326=G326,H326&lt;&gt;I326,F326="A"),"2018 - kwh","N/A")))</f>
        <v>N/A</v>
      </c>
      <c r="B324" s="164" t="str">
        <f>IF(F326&lt;&gt;G326,"2018 - kwh",IF(H326&lt;&gt;I326,"2017 - kwh",IF(J326&lt;&gt;K326,"2016 - kwh","N/A")))</f>
        <v>N/A</v>
      </c>
      <c r="C324" s="170" t="s">
        <v>385</v>
      </c>
      <c r="D324" s="171"/>
      <c r="E324" s="172" t="s">
        <v>285</v>
      </c>
      <c r="F324" s="163"/>
      <c r="G324" s="163"/>
      <c r="H324" s="163"/>
      <c r="I324" s="163"/>
      <c r="J324" s="163"/>
      <c r="K324" s="163"/>
      <c r="L324" s="163"/>
      <c r="M324" s="163"/>
      <c r="N324" s="163"/>
      <c r="O324" s="163"/>
      <c r="P324" s="164"/>
      <c r="Q324" s="164"/>
      <c r="R324" s="164"/>
      <c r="S324" s="164"/>
      <c r="T324" s="164"/>
      <c r="U324" s="164"/>
      <c r="V324" s="164"/>
      <c r="Z324" s="165"/>
      <c r="AA324" s="165" t="str">
        <f>IF(AND(F326=G326,H326=I326,F326="A"),"2016 - kwh","")</f>
        <v/>
      </c>
      <c r="AB324" s="165" t="str">
        <f>IF(OR(B324="2017 - kwh",B324="2018 - kwh"),"2016 - kwh","")</f>
        <v/>
      </c>
      <c r="AC324" s="165"/>
      <c r="AD324" s="165"/>
      <c r="AE324" s="165"/>
    </row>
    <row r="325" spans="1:31" hidden="1" x14ac:dyDescent="0.35">
      <c r="A325" s="164" t="str">
        <f>IF(AND(F326=G326,H326=I326,J326=K326,F326="A"),"2016 - kw",IF(AND(F326=G326,H326=I326,J326&lt;&gt;K326,F326="A"),"2017 - kw",IF(AND(F326=G326,H326&lt;&gt;I326,F326="A"),"2018 - kw","N/A")))</f>
        <v>N/A</v>
      </c>
      <c r="B325" s="164" t="str">
        <f>IF(F326&lt;&gt;G326,"2018 - kw",IF(H326&lt;&gt;I326,"2017 - kw",IF(J326&lt;&gt;K326,"2016 - kw","N/A")))</f>
        <v>N/A</v>
      </c>
      <c r="C325" s="173"/>
      <c r="D325" s="174" t="str">
        <f>D324 &amp; "kW"</f>
        <v>kW</v>
      </c>
      <c r="E325" s="175" t="s">
        <v>286</v>
      </c>
      <c r="F325" s="163"/>
      <c r="G325" s="163"/>
      <c r="H325" s="163"/>
      <c r="I325" s="163"/>
      <c r="J325" s="163"/>
      <c r="K325" s="163"/>
      <c r="L325" s="163"/>
      <c r="M325" s="163"/>
      <c r="N325" s="163"/>
      <c r="O325" s="163"/>
      <c r="P325" s="164"/>
      <c r="Q325" s="164"/>
      <c r="R325" s="164"/>
      <c r="S325" s="164"/>
      <c r="T325" s="164"/>
      <c r="U325" s="164"/>
      <c r="V325" s="164"/>
      <c r="Z325" s="165"/>
      <c r="AA325" s="165" t="str">
        <f>IF(AND(F326=G326,H326=I326,F326="A"),"2016 - kw","")</f>
        <v/>
      </c>
      <c r="AB325" s="165" t="str">
        <f>IF(OR(B325="2017 - kw",B325="2018 - kw"),"2016 - kw","")</f>
        <v/>
      </c>
      <c r="AC325" s="165"/>
      <c r="AD325" s="165"/>
      <c r="AE325" s="165"/>
    </row>
    <row r="326" spans="1:31" hidden="1" x14ac:dyDescent="0.35">
      <c r="A326" s="164"/>
      <c r="B326" s="164"/>
      <c r="C326" s="176"/>
      <c r="D326" s="177"/>
      <c r="E326" s="178" t="s">
        <v>287</v>
      </c>
      <c r="F326" s="160"/>
      <c r="G326" s="160"/>
      <c r="H326" s="160"/>
      <c r="I326" s="160"/>
      <c r="J326" s="160"/>
      <c r="K326" s="160"/>
      <c r="L326" s="160"/>
      <c r="M326" s="160"/>
      <c r="N326" s="160"/>
      <c r="O326" s="160"/>
      <c r="P326" s="164"/>
      <c r="Q326" s="164"/>
      <c r="R326" s="164"/>
      <c r="S326" s="164"/>
      <c r="T326" s="164"/>
      <c r="U326" s="164"/>
      <c r="V326" s="164"/>
      <c r="Z326" s="165"/>
      <c r="AA326" s="165"/>
      <c r="AB326" s="165"/>
      <c r="AC326" s="165"/>
      <c r="AD326" s="165"/>
      <c r="AE326" s="165"/>
    </row>
    <row r="327" spans="1:31" hidden="1" x14ac:dyDescent="0.35">
      <c r="A327" s="164" t="str">
        <f>IF(AND(F329=G329,H329=I329,J329=K329,F329="A"),"2016 - kwh",IF(AND(F329=G329,H329=I329,J329&lt;&gt;K329,F329="A"),"2017 - kwh",IF(AND(F329=G329,H329&lt;&gt;I329,F329="A"),"2018 - kwh","N/A")))</f>
        <v>N/A</v>
      </c>
      <c r="B327" s="164" t="str">
        <f>IF(F329&lt;&gt;G329,"2018 - kwh",IF(H329&lt;&gt;I329,"2017 - kwh",IF(J329&lt;&gt;K329,"2016 - kwh","N/A")))</f>
        <v>N/A</v>
      </c>
      <c r="C327" s="170" t="s">
        <v>386</v>
      </c>
      <c r="D327" s="171"/>
      <c r="E327" s="172" t="s">
        <v>285</v>
      </c>
      <c r="F327" s="163"/>
      <c r="G327" s="163"/>
      <c r="H327" s="163"/>
      <c r="I327" s="163"/>
      <c r="J327" s="163"/>
      <c r="K327" s="163"/>
      <c r="L327" s="163"/>
      <c r="M327" s="163"/>
      <c r="N327" s="163"/>
      <c r="O327" s="163"/>
      <c r="P327" s="164"/>
      <c r="Q327" s="164"/>
      <c r="R327" s="164"/>
      <c r="S327" s="164"/>
      <c r="T327" s="164"/>
      <c r="U327" s="164"/>
      <c r="V327" s="164"/>
      <c r="Z327" s="165"/>
      <c r="AA327" s="165" t="str">
        <f>IF(AND(F329=G329,H329=I329,F329="A"),"2016 - kwh","")</f>
        <v/>
      </c>
      <c r="AB327" s="165" t="str">
        <f>IF(OR(B327="2017 - kwh",B327="2018 - kwh"),"2016 - kwh","")</f>
        <v/>
      </c>
      <c r="AC327" s="165"/>
      <c r="AD327" s="165"/>
      <c r="AE327" s="165"/>
    </row>
    <row r="328" spans="1:31" hidden="1" x14ac:dyDescent="0.35">
      <c r="A328" s="164" t="str">
        <f>IF(AND(F329=G329,H329=I329,J329=K329,F329="A"),"2016 - kw",IF(AND(F329=G329,H329=I329,J329&lt;&gt;K329,F329="A"),"2017 - kw",IF(AND(F329=G329,H329&lt;&gt;I329,F329="A"),"2018 - kw","N/A")))</f>
        <v>N/A</v>
      </c>
      <c r="B328" s="164" t="str">
        <f>IF(F329&lt;&gt;G329,"2018 - kw",IF(H329&lt;&gt;I329,"2017 - kw",IF(J329&lt;&gt;K329,"2016 - kw","N/A")))</f>
        <v>N/A</v>
      </c>
      <c r="C328" s="173"/>
      <c r="D328" s="174" t="str">
        <f>D327 &amp; "kW"</f>
        <v>kW</v>
      </c>
      <c r="E328" s="175" t="s">
        <v>286</v>
      </c>
      <c r="F328" s="163"/>
      <c r="G328" s="163"/>
      <c r="H328" s="163"/>
      <c r="I328" s="163"/>
      <c r="J328" s="163"/>
      <c r="K328" s="163"/>
      <c r="L328" s="163"/>
      <c r="M328" s="163"/>
      <c r="N328" s="163"/>
      <c r="O328" s="163"/>
      <c r="P328" s="164"/>
      <c r="Q328" s="164"/>
      <c r="R328" s="164"/>
      <c r="S328" s="164"/>
      <c r="T328" s="164"/>
      <c r="U328" s="164"/>
      <c r="V328" s="164"/>
      <c r="Z328" s="165"/>
      <c r="AA328" s="165" t="str">
        <f>IF(AND(F329=G329,H329=I329,F329="A"),"2016 - kw","")</f>
        <v/>
      </c>
      <c r="AB328" s="165" t="str">
        <f>IF(OR(B328="2017 - kw",B328="2018 - kw"),"2016 - kw","")</f>
        <v/>
      </c>
      <c r="AC328" s="165"/>
      <c r="AD328" s="165"/>
      <c r="AE328" s="165"/>
    </row>
    <row r="329" spans="1:31" hidden="1" x14ac:dyDescent="0.35">
      <c r="A329" s="164"/>
      <c r="B329" s="164"/>
      <c r="C329" s="176"/>
      <c r="D329" s="177"/>
      <c r="E329" s="178" t="s">
        <v>287</v>
      </c>
      <c r="F329" s="160"/>
      <c r="G329" s="160"/>
      <c r="H329" s="160"/>
      <c r="I329" s="160"/>
      <c r="J329" s="160"/>
      <c r="K329" s="160"/>
      <c r="L329" s="160"/>
      <c r="M329" s="160"/>
      <c r="N329" s="160"/>
      <c r="O329" s="160"/>
      <c r="P329" s="164"/>
      <c r="Q329" s="164"/>
      <c r="R329" s="164"/>
      <c r="S329" s="164"/>
      <c r="T329" s="164"/>
      <c r="U329" s="164"/>
      <c r="V329" s="164"/>
      <c r="Z329" s="165"/>
      <c r="AA329" s="165"/>
      <c r="AB329" s="165"/>
      <c r="AC329" s="165"/>
      <c r="AD329" s="165"/>
      <c r="AE329" s="165"/>
    </row>
    <row r="330" spans="1:31" hidden="1" x14ac:dyDescent="0.35">
      <c r="A330" s="164" t="str">
        <f>IF(AND(F332=G332,H332=I332,J332=K332,F332="A"),"2016 - kwh",IF(AND(F332=G332,H332=I332,J332&lt;&gt;K332,F332="A"),"2017 - kwh",IF(AND(F332=G332,H332&lt;&gt;I332,F332="A"),"2018 - kwh","N/A")))</f>
        <v>N/A</v>
      </c>
      <c r="B330" s="164" t="str">
        <f>IF(F332&lt;&gt;G332,"2018 - kwh",IF(H332&lt;&gt;I332,"2017 - kwh",IF(J332&lt;&gt;K332,"2016 - kwh","N/A")))</f>
        <v>N/A</v>
      </c>
      <c r="C330" s="170" t="s">
        <v>387</v>
      </c>
      <c r="D330" s="171"/>
      <c r="E330" s="172" t="s">
        <v>285</v>
      </c>
      <c r="F330" s="163"/>
      <c r="G330" s="163"/>
      <c r="H330" s="163"/>
      <c r="I330" s="163"/>
      <c r="J330" s="163"/>
      <c r="K330" s="163"/>
      <c r="L330" s="163"/>
      <c r="M330" s="163"/>
      <c r="N330" s="163"/>
      <c r="O330" s="163"/>
      <c r="P330" s="164"/>
      <c r="Q330" s="164"/>
      <c r="R330" s="164"/>
      <c r="S330" s="164"/>
      <c r="T330" s="164"/>
      <c r="U330" s="164"/>
      <c r="V330" s="164"/>
      <c r="Z330" s="165"/>
      <c r="AA330" s="165" t="str">
        <f>IF(AND(F332=G332,H332=I332,F332="A"),"2016 - kwh","")</f>
        <v/>
      </c>
      <c r="AB330" s="165" t="str">
        <f>IF(OR(B330="2017 - kwh",B330="2018 - kwh"),"2016 - kwh","")</f>
        <v/>
      </c>
      <c r="AC330" s="165"/>
      <c r="AD330" s="165"/>
      <c r="AE330" s="165"/>
    </row>
    <row r="331" spans="1:31" hidden="1" x14ac:dyDescent="0.35">
      <c r="A331" s="164" t="str">
        <f>IF(AND(F332=G332,H332=I332,J332=K332,F332="A"),"2016 - kw",IF(AND(F332=G332,H332=I332,J332&lt;&gt;K332,F332="A"),"2017 - kw",IF(AND(F332=G332,H332&lt;&gt;I332,F332="A"),"2018 - kw","N/A")))</f>
        <v>N/A</v>
      </c>
      <c r="B331" s="164" t="str">
        <f>IF(F332&lt;&gt;G332,"2018 - kw",IF(H332&lt;&gt;I332,"2017 - kw",IF(J332&lt;&gt;K332,"2016 - kw","N/A")))</f>
        <v>N/A</v>
      </c>
      <c r="C331" s="173"/>
      <c r="D331" s="174" t="str">
        <f>D330 &amp; "kW"</f>
        <v>kW</v>
      </c>
      <c r="E331" s="175" t="s">
        <v>286</v>
      </c>
      <c r="F331" s="163"/>
      <c r="G331" s="163"/>
      <c r="H331" s="163"/>
      <c r="I331" s="163"/>
      <c r="J331" s="163"/>
      <c r="K331" s="163"/>
      <c r="L331" s="163"/>
      <c r="M331" s="163"/>
      <c r="N331" s="163"/>
      <c r="O331" s="163"/>
      <c r="P331" s="164"/>
      <c r="Q331" s="164"/>
      <c r="R331" s="164"/>
      <c r="S331" s="164"/>
      <c r="T331" s="164"/>
      <c r="U331" s="164"/>
      <c r="V331" s="164"/>
      <c r="Z331" s="165"/>
      <c r="AA331" s="165" t="str">
        <f>IF(AND(F332=G332,H332=I332,F332="A"),"2016 - kw","")</f>
        <v/>
      </c>
      <c r="AB331" s="165" t="str">
        <f>IF(OR(B331="2017 - kw",B331="2018 - kw"),"2016 - kw","")</f>
        <v/>
      </c>
      <c r="AC331" s="165"/>
      <c r="AD331" s="165"/>
      <c r="AE331" s="165"/>
    </row>
    <row r="332" spans="1:31" hidden="1" x14ac:dyDescent="0.35">
      <c r="A332" s="164"/>
      <c r="B332" s="164"/>
      <c r="C332" s="176"/>
      <c r="D332" s="177"/>
      <c r="E332" s="178" t="s">
        <v>287</v>
      </c>
      <c r="F332" s="160"/>
      <c r="G332" s="160"/>
      <c r="H332" s="160"/>
      <c r="I332" s="160"/>
      <c r="J332" s="160"/>
      <c r="K332" s="160"/>
      <c r="L332" s="160"/>
      <c r="M332" s="160"/>
      <c r="N332" s="160"/>
      <c r="O332" s="160"/>
      <c r="P332" s="164"/>
      <c r="Q332" s="164"/>
      <c r="R332" s="164"/>
      <c r="S332" s="164"/>
      <c r="T332" s="164"/>
      <c r="U332" s="164"/>
      <c r="V332" s="164"/>
      <c r="Z332" s="165"/>
      <c r="AA332" s="165"/>
      <c r="AB332" s="165"/>
      <c r="AC332" s="165"/>
      <c r="AD332" s="165"/>
      <c r="AE332" s="165"/>
    </row>
    <row r="333" spans="1:31" hidden="1" x14ac:dyDescent="0.35">
      <c r="A333" s="164" t="str">
        <f>IF(AND(F335=G335,H335=I335,J335=K335,F335="A"),"2016 - kwh",IF(AND(F335=G335,H335=I335,J335&lt;&gt;K335,F335="A"),"2017 - kwh",IF(AND(F335=G335,H335&lt;&gt;I335,F335="A"),"2018 - kwh","N/A")))</f>
        <v>N/A</v>
      </c>
      <c r="B333" s="164" t="str">
        <f>IF(F335&lt;&gt;G335,"2018 - kwh",IF(H335&lt;&gt;I335,"2017 - kwh",IF(J335&lt;&gt;K335,"2016 - kwh","N/A")))</f>
        <v>N/A</v>
      </c>
      <c r="C333" s="170" t="s">
        <v>388</v>
      </c>
      <c r="D333" s="171"/>
      <c r="E333" s="172" t="s">
        <v>285</v>
      </c>
      <c r="F333" s="163"/>
      <c r="G333" s="163"/>
      <c r="H333" s="163"/>
      <c r="I333" s="163"/>
      <c r="J333" s="163"/>
      <c r="K333" s="163"/>
      <c r="L333" s="163"/>
      <c r="M333" s="163"/>
      <c r="N333" s="163"/>
      <c r="O333" s="163"/>
      <c r="P333" s="164"/>
      <c r="Q333" s="164"/>
      <c r="R333" s="164"/>
      <c r="S333" s="164"/>
      <c r="T333" s="164"/>
      <c r="U333" s="164"/>
      <c r="V333" s="164"/>
      <c r="Z333" s="165"/>
      <c r="AA333" s="165" t="str">
        <f>IF(AND(F335=G335,H335=I335,F335="A"),"2016 - kwh","")</f>
        <v/>
      </c>
      <c r="AB333" s="165" t="str">
        <f>IF(OR(B333="2017 - kwh",B333="2018 - kwh"),"2016 - kwh","")</f>
        <v/>
      </c>
      <c r="AC333" s="165"/>
      <c r="AD333" s="165"/>
      <c r="AE333" s="165"/>
    </row>
    <row r="334" spans="1:31" hidden="1" x14ac:dyDescent="0.35">
      <c r="A334" s="164" t="str">
        <f>IF(AND(F335=G335,H335=I335,J335=K335,F335="A"),"2016 - kw",IF(AND(F335=G335,H335=I335,J335&lt;&gt;K335,F335="A"),"2017 - kw",IF(AND(F335=G335,H335&lt;&gt;I335,F335="A"),"2018 - kw","N/A")))</f>
        <v>N/A</v>
      </c>
      <c r="B334" s="164" t="str">
        <f>IF(F335&lt;&gt;G335,"2018 - kw",IF(H335&lt;&gt;I335,"2017 - kw",IF(J335&lt;&gt;K335,"2016 - kw","N/A")))</f>
        <v>N/A</v>
      </c>
      <c r="C334" s="173"/>
      <c r="D334" s="174" t="str">
        <f>D333 &amp; "kW"</f>
        <v>kW</v>
      </c>
      <c r="E334" s="175" t="s">
        <v>286</v>
      </c>
      <c r="F334" s="163"/>
      <c r="G334" s="163"/>
      <c r="H334" s="163"/>
      <c r="I334" s="163"/>
      <c r="J334" s="163"/>
      <c r="K334" s="163"/>
      <c r="L334" s="163"/>
      <c r="M334" s="163"/>
      <c r="N334" s="163"/>
      <c r="O334" s="163"/>
      <c r="P334" s="164"/>
      <c r="Q334" s="164"/>
      <c r="R334" s="164"/>
      <c r="S334" s="164"/>
      <c r="T334" s="164"/>
      <c r="U334" s="164"/>
      <c r="V334" s="164"/>
      <c r="Z334" s="165"/>
      <c r="AA334" s="165" t="str">
        <f>IF(AND(F335=G335,H335=I335,F335="A"),"2016 - kw","")</f>
        <v/>
      </c>
      <c r="AB334" s="165" t="str">
        <f>IF(OR(B334="2017 - kw",B334="2018 - kw"),"2016 - kw","")</f>
        <v/>
      </c>
      <c r="AC334" s="165"/>
      <c r="AD334" s="165"/>
      <c r="AE334" s="165"/>
    </row>
    <row r="335" spans="1:31" hidden="1" x14ac:dyDescent="0.35">
      <c r="A335" s="164"/>
      <c r="B335" s="164"/>
      <c r="C335" s="176"/>
      <c r="D335" s="177"/>
      <c r="E335" s="178" t="s">
        <v>287</v>
      </c>
      <c r="F335" s="160"/>
      <c r="G335" s="160"/>
      <c r="H335" s="160"/>
      <c r="I335" s="160"/>
      <c r="J335" s="160"/>
      <c r="K335" s="160"/>
      <c r="L335" s="160"/>
      <c r="M335" s="160"/>
      <c r="N335" s="160"/>
      <c r="O335" s="160"/>
      <c r="P335" s="164"/>
      <c r="Q335" s="164"/>
      <c r="R335" s="164"/>
      <c r="S335" s="164"/>
      <c r="T335" s="164"/>
      <c r="U335" s="164"/>
      <c r="V335" s="164"/>
      <c r="Z335" s="165"/>
      <c r="AA335" s="165"/>
      <c r="AB335" s="165"/>
      <c r="AC335" s="165"/>
      <c r="AD335" s="165"/>
      <c r="AE335" s="165"/>
    </row>
    <row r="336" spans="1:31" hidden="1" x14ac:dyDescent="0.35">
      <c r="A336" s="164" t="str">
        <f>IF(AND(F338=G338,H338=I338,J338=K338,F338="A"),"2016 - kwh",IF(AND(F338=G338,H338=I338,J338&lt;&gt;K338,F338="A"),"2017 - kwh",IF(AND(F338=G338,H338&lt;&gt;I338,F338="A"),"2018 - kwh","N/A")))</f>
        <v>N/A</v>
      </c>
      <c r="B336" s="164" t="str">
        <f>IF(F338&lt;&gt;G338,"2018 - kwh",IF(H338&lt;&gt;I338,"2017 - kwh",IF(J338&lt;&gt;K338,"2016 - kwh","N/A")))</f>
        <v>N/A</v>
      </c>
      <c r="C336" s="170" t="s">
        <v>389</v>
      </c>
      <c r="D336" s="171"/>
      <c r="E336" s="172" t="s">
        <v>285</v>
      </c>
      <c r="F336" s="163"/>
      <c r="G336" s="163"/>
      <c r="H336" s="163"/>
      <c r="I336" s="163"/>
      <c r="J336" s="163"/>
      <c r="K336" s="163"/>
      <c r="L336" s="163"/>
      <c r="M336" s="163"/>
      <c r="N336" s="163"/>
      <c r="O336" s="163"/>
      <c r="P336" s="164"/>
      <c r="Q336" s="164"/>
      <c r="R336" s="164"/>
      <c r="S336" s="164"/>
      <c r="T336" s="164"/>
      <c r="U336" s="164"/>
      <c r="V336" s="164"/>
      <c r="Z336" s="165"/>
      <c r="AA336" s="165" t="str">
        <f>IF(AND(F338=G338,H338=I338,F338="A"),"2016 - kwh","")</f>
        <v/>
      </c>
      <c r="AB336" s="165" t="str">
        <f>IF(OR(B336="2017 - kwh",B336="2018 - kwh"),"2016 - kwh","")</f>
        <v/>
      </c>
      <c r="AC336" s="165"/>
      <c r="AD336" s="165"/>
      <c r="AE336" s="165"/>
    </row>
    <row r="337" spans="1:31" hidden="1" x14ac:dyDescent="0.35">
      <c r="A337" s="164" t="str">
        <f>IF(AND(F338=G338,H338=I338,J338=K338,F338="A"),"2016 - kw",IF(AND(F338=G338,H338=I338,J338&lt;&gt;K338,F338="A"),"2017 - kw",IF(AND(F338=G338,H338&lt;&gt;I338,F338="A"),"2018 - kw","N/A")))</f>
        <v>N/A</v>
      </c>
      <c r="B337" s="164" t="str">
        <f>IF(F338&lt;&gt;G338,"2018 - kw",IF(H338&lt;&gt;I338,"2017 - kw",IF(J338&lt;&gt;K338,"2016 - kw","N/A")))</f>
        <v>N/A</v>
      </c>
      <c r="C337" s="173"/>
      <c r="D337" s="174" t="str">
        <f>D336 &amp; "kW"</f>
        <v>kW</v>
      </c>
      <c r="E337" s="175" t="s">
        <v>286</v>
      </c>
      <c r="F337" s="163"/>
      <c r="G337" s="163"/>
      <c r="H337" s="163"/>
      <c r="I337" s="163"/>
      <c r="J337" s="163"/>
      <c r="K337" s="163"/>
      <c r="L337" s="163"/>
      <c r="M337" s="163"/>
      <c r="N337" s="163"/>
      <c r="O337" s="163"/>
      <c r="P337" s="164"/>
      <c r="Q337" s="164"/>
      <c r="R337" s="164"/>
      <c r="S337" s="164"/>
      <c r="T337" s="164"/>
      <c r="U337" s="164"/>
      <c r="V337" s="164"/>
      <c r="Z337" s="165"/>
      <c r="AA337" s="165" t="str">
        <f>IF(AND(F338=G338,H338=I338,F338="A"),"2016 - kw","")</f>
        <v/>
      </c>
      <c r="AB337" s="165" t="str">
        <f>IF(OR(B337="2017 - kw",B337="2018 - kw"),"2016 - kw","")</f>
        <v/>
      </c>
      <c r="AC337" s="165"/>
      <c r="AD337" s="165"/>
      <c r="AE337" s="165"/>
    </row>
    <row r="338" spans="1:31" hidden="1" x14ac:dyDescent="0.35">
      <c r="A338" s="164"/>
      <c r="B338" s="164"/>
      <c r="C338" s="176"/>
      <c r="D338" s="177"/>
      <c r="E338" s="178" t="s">
        <v>287</v>
      </c>
      <c r="F338" s="160"/>
      <c r="G338" s="160"/>
      <c r="H338" s="160"/>
      <c r="I338" s="160"/>
      <c r="J338" s="160"/>
      <c r="K338" s="160"/>
      <c r="L338" s="160"/>
      <c r="M338" s="160"/>
      <c r="N338" s="160"/>
      <c r="O338" s="160"/>
      <c r="P338" s="164"/>
      <c r="Q338" s="164"/>
      <c r="R338" s="164"/>
      <c r="S338" s="164"/>
      <c r="T338" s="164"/>
      <c r="U338" s="164"/>
      <c r="V338" s="164"/>
      <c r="Z338" s="165"/>
      <c r="AA338" s="165"/>
      <c r="AB338" s="165"/>
      <c r="AC338" s="165"/>
      <c r="AD338" s="165"/>
      <c r="AE338" s="165"/>
    </row>
    <row r="339" spans="1:31" hidden="1" x14ac:dyDescent="0.35">
      <c r="A339" s="164" t="str">
        <f>IF(AND(F341=G341,H341=I341,J341=K341,F341="A"),"2016 - kwh",IF(AND(F341=G341,H341=I341,J341&lt;&gt;K341,F341="A"),"2017 - kwh",IF(AND(F341=G341,H341&lt;&gt;I341,F341="A"),"2018 - kwh","N/A")))</f>
        <v>N/A</v>
      </c>
      <c r="B339" s="164" t="str">
        <f>IF(F341&lt;&gt;G341,"2018 - kwh",IF(H341&lt;&gt;I341,"2017 - kwh",IF(J341&lt;&gt;K341,"2016 - kwh","N/A")))</f>
        <v>N/A</v>
      </c>
      <c r="C339" s="170" t="s">
        <v>390</v>
      </c>
      <c r="D339" s="171"/>
      <c r="E339" s="172" t="s">
        <v>285</v>
      </c>
      <c r="F339" s="163"/>
      <c r="G339" s="163"/>
      <c r="H339" s="163"/>
      <c r="I339" s="163"/>
      <c r="J339" s="163"/>
      <c r="K339" s="163"/>
      <c r="L339" s="163"/>
      <c r="M339" s="163"/>
      <c r="N339" s="163"/>
      <c r="O339" s="163"/>
      <c r="P339" s="164"/>
      <c r="Q339" s="164"/>
      <c r="R339" s="164"/>
      <c r="S339" s="164"/>
      <c r="T339" s="164"/>
      <c r="U339" s="164"/>
      <c r="V339" s="164"/>
      <c r="Z339" s="165"/>
      <c r="AA339" s="165" t="str">
        <f>IF(AND(F341=G341,H341=I341,F341="A"),"2016 - kwh","")</f>
        <v/>
      </c>
      <c r="AB339" s="165" t="str">
        <f>IF(OR(B339="2017 - kwh",B339="2018 - kwh"),"2016 - kwh","")</f>
        <v/>
      </c>
      <c r="AC339" s="165"/>
      <c r="AD339" s="165"/>
      <c r="AE339" s="165"/>
    </row>
    <row r="340" spans="1:31" hidden="1" x14ac:dyDescent="0.35">
      <c r="A340" s="164" t="str">
        <f>IF(AND(F341=G341,H341=I341,J341=K341,F341="A"),"2016 - kw",IF(AND(F341=G341,H341=I341,J341&lt;&gt;K341,F341="A"),"2017 - kw",IF(AND(F341=G341,H341&lt;&gt;I341,F341="A"),"2018 - kw","N/A")))</f>
        <v>N/A</v>
      </c>
      <c r="B340" s="164" t="str">
        <f>IF(F341&lt;&gt;G341,"2018 - kw",IF(H341&lt;&gt;I341,"2017 - kw",IF(J341&lt;&gt;K341,"2016 - kw","N/A")))</f>
        <v>N/A</v>
      </c>
      <c r="C340" s="173"/>
      <c r="D340" s="174" t="str">
        <f>D339 &amp; "kW"</f>
        <v>kW</v>
      </c>
      <c r="E340" s="175" t="s">
        <v>286</v>
      </c>
      <c r="F340" s="163"/>
      <c r="G340" s="163"/>
      <c r="H340" s="163"/>
      <c r="I340" s="163"/>
      <c r="J340" s="163"/>
      <c r="K340" s="163"/>
      <c r="L340" s="163"/>
      <c r="M340" s="163"/>
      <c r="N340" s="163"/>
      <c r="O340" s="163"/>
      <c r="P340" s="164"/>
      <c r="Q340" s="164"/>
      <c r="R340" s="164"/>
      <c r="S340" s="164"/>
      <c r="T340" s="164"/>
      <c r="U340" s="164"/>
      <c r="V340" s="164"/>
      <c r="Z340" s="165"/>
      <c r="AA340" s="165" t="str">
        <f>IF(AND(F341=G341,H341=I341,F341="A"),"2016 - kw","")</f>
        <v/>
      </c>
      <c r="AB340" s="165" t="str">
        <f>IF(OR(B340="2017 - kw",B340="2018 - kw"),"2016 - kw","")</f>
        <v/>
      </c>
      <c r="AC340" s="165"/>
      <c r="AD340" s="165"/>
      <c r="AE340" s="165"/>
    </row>
    <row r="341" spans="1:31" hidden="1" x14ac:dyDescent="0.35">
      <c r="A341" s="164"/>
      <c r="B341" s="164"/>
      <c r="C341" s="176"/>
      <c r="D341" s="177"/>
      <c r="E341" s="178" t="s">
        <v>287</v>
      </c>
      <c r="F341" s="160"/>
      <c r="G341" s="160"/>
      <c r="H341" s="160"/>
      <c r="I341" s="160"/>
      <c r="J341" s="160"/>
      <c r="K341" s="160"/>
      <c r="L341" s="160"/>
      <c r="M341" s="160"/>
      <c r="N341" s="160"/>
      <c r="O341" s="160"/>
      <c r="P341" s="164"/>
      <c r="Q341" s="164"/>
      <c r="R341" s="164"/>
      <c r="S341" s="164"/>
      <c r="T341" s="164"/>
      <c r="U341" s="164"/>
      <c r="V341" s="164"/>
      <c r="Z341" s="165"/>
      <c r="AA341" s="165"/>
      <c r="AB341" s="165"/>
      <c r="AC341" s="165"/>
      <c r="AD341" s="165"/>
      <c r="AE341" s="165"/>
    </row>
    <row r="342" spans="1:31" hidden="1" x14ac:dyDescent="0.35">
      <c r="A342" s="164" t="str">
        <f>IF(AND(F344=G344,H344=I344,J344=K344,F344="A"),"2016 - kwh",IF(AND(F344=G344,H344=I344,J344&lt;&gt;K344,F344="A"),"2017 - kwh",IF(AND(F344=G344,H344&lt;&gt;I344,F344="A"),"2018 - kwh","N/A")))</f>
        <v>N/A</v>
      </c>
      <c r="B342" s="164" t="str">
        <f>IF(F344&lt;&gt;G344,"2018 - kwh",IF(H344&lt;&gt;I344,"2017 - kwh",IF(J344&lt;&gt;K344,"2016 - kwh","N/A")))</f>
        <v>N/A</v>
      </c>
      <c r="C342" s="170" t="s">
        <v>391</v>
      </c>
      <c r="D342" s="171"/>
      <c r="E342" s="172" t="s">
        <v>285</v>
      </c>
      <c r="F342" s="163"/>
      <c r="G342" s="163"/>
      <c r="H342" s="163"/>
      <c r="I342" s="163"/>
      <c r="J342" s="163"/>
      <c r="K342" s="163"/>
      <c r="L342" s="163"/>
      <c r="M342" s="163"/>
      <c r="N342" s="163"/>
      <c r="O342" s="163"/>
      <c r="P342" s="164"/>
      <c r="Q342" s="164"/>
      <c r="R342" s="164"/>
      <c r="S342" s="164"/>
      <c r="T342" s="164"/>
      <c r="U342" s="164"/>
      <c r="V342" s="164"/>
      <c r="Z342" s="165"/>
      <c r="AA342" s="165" t="str">
        <f>IF(AND(F344=G344,H344=I344,F344="A"),"2016 - kwh","")</f>
        <v/>
      </c>
      <c r="AB342" s="165" t="str">
        <f>IF(OR(B342="2017 - kwh",B342="2018 - kwh"),"2016 - kwh","")</f>
        <v/>
      </c>
      <c r="AC342" s="165"/>
      <c r="AD342" s="165"/>
      <c r="AE342" s="165"/>
    </row>
    <row r="343" spans="1:31" hidden="1" x14ac:dyDescent="0.35">
      <c r="A343" s="164" t="str">
        <f>IF(AND(F344=G344,H344=I344,J344=K344,F344="A"),"2016 - kw",IF(AND(F344=G344,H344=I344,J344&lt;&gt;K344,F344="A"),"2017 - kw",IF(AND(F344=G344,H344&lt;&gt;I344,F344="A"),"2018 - kw","N/A")))</f>
        <v>N/A</v>
      </c>
      <c r="B343" s="164" t="str">
        <f>IF(F344&lt;&gt;G344,"2018 - kw",IF(H344&lt;&gt;I344,"2017 - kw",IF(J344&lt;&gt;K344,"2016 - kw","N/A")))</f>
        <v>N/A</v>
      </c>
      <c r="C343" s="173"/>
      <c r="D343" s="174" t="str">
        <f>D342 &amp; "kW"</f>
        <v>kW</v>
      </c>
      <c r="E343" s="175" t="s">
        <v>286</v>
      </c>
      <c r="F343" s="163"/>
      <c r="G343" s="163"/>
      <c r="H343" s="163"/>
      <c r="I343" s="163"/>
      <c r="J343" s="163"/>
      <c r="K343" s="163"/>
      <c r="L343" s="163"/>
      <c r="M343" s="163"/>
      <c r="N343" s="163"/>
      <c r="O343" s="163"/>
      <c r="P343" s="164"/>
      <c r="Q343" s="164"/>
      <c r="R343" s="164"/>
      <c r="S343" s="164"/>
      <c r="T343" s="164"/>
      <c r="U343" s="164"/>
      <c r="V343" s="164"/>
      <c r="Z343" s="165"/>
      <c r="AA343" s="165" t="str">
        <f>IF(AND(F344=G344,H344=I344,F344="A"),"2016 - kw","")</f>
        <v/>
      </c>
      <c r="AB343" s="165" t="str">
        <f>IF(OR(B343="2017 - kw",B343="2018 - kw"),"2016 - kw","")</f>
        <v/>
      </c>
      <c r="AC343" s="165"/>
      <c r="AD343" s="165"/>
      <c r="AE343" s="165"/>
    </row>
    <row r="344" spans="1:31" hidden="1" x14ac:dyDescent="0.35">
      <c r="A344" s="164"/>
      <c r="B344" s="164"/>
      <c r="C344" s="176"/>
      <c r="D344" s="177"/>
      <c r="E344" s="178" t="s">
        <v>287</v>
      </c>
      <c r="F344" s="160"/>
      <c r="G344" s="160"/>
      <c r="H344" s="160"/>
      <c r="I344" s="160"/>
      <c r="J344" s="160"/>
      <c r="K344" s="160"/>
      <c r="L344" s="160"/>
      <c r="M344" s="160"/>
      <c r="N344" s="160"/>
      <c r="O344" s="160"/>
      <c r="P344" s="164"/>
      <c r="Q344" s="164"/>
      <c r="R344" s="164"/>
      <c r="S344" s="164"/>
      <c r="T344" s="164"/>
      <c r="U344" s="164"/>
      <c r="V344" s="164"/>
      <c r="Z344" s="165"/>
      <c r="AA344" s="165"/>
      <c r="AB344" s="165"/>
      <c r="AC344" s="165"/>
      <c r="AD344" s="165"/>
      <c r="AE344" s="165"/>
    </row>
    <row r="345" spans="1:31" hidden="1" x14ac:dyDescent="0.35">
      <c r="A345" s="164" t="str">
        <f>IF(AND(F347=G347,H347=I347,J347=K347,F347="A"),"2016 - kwh",IF(AND(F347=G347,H347=I347,J347&lt;&gt;K347,F347="A"),"2017 - kwh",IF(AND(F347=G347,H347&lt;&gt;I347,F347="A"),"2018 - kwh","N/A")))</f>
        <v>N/A</v>
      </c>
      <c r="B345" s="164" t="str">
        <f>IF(F347&lt;&gt;G347,"2018 - kwh",IF(H347&lt;&gt;I347,"2017 - kwh",IF(J347&lt;&gt;K347,"2016 - kwh","N/A")))</f>
        <v>N/A</v>
      </c>
      <c r="C345" s="170" t="s">
        <v>392</v>
      </c>
      <c r="D345" s="171"/>
      <c r="E345" s="172" t="s">
        <v>285</v>
      </c>
      <c r="F345" s="163"/>
      <c r="G345" s="163"/>
      <c r="H345" s="163"/>
      <c r="I345" s="163"/>
      <c r="J345" s="163"/>
      <c r="K345" s="163"/>
      <c r="L345" s="163"/>
      <c r="M345" s="163"/>
      <c r="N345" s="163"/>
      <c r="O345" s="163"/>
      <c r="P345" s="164"/>
      <c r="Q345" s="164"/>
      <c r="R345" s="164"/>
      <c r="S345" s="164"/>
      <c r="T345" s="164"/>
      <c r="U345" s="164"/>
      <c r="V345" s="164"/>
      <c r="Z345" s="165"/>
      <c r="AA345" s="165" t="str">
        <f>IF(AND(F347=G347,H347=I347,F347="A"),"2016 - kwh","")</f>
        <v/>
      </c>
      <c r="AB345" s="165" t="str">
        <f>IF(OR(B345="2017 - kwh",B345="2018 - kwh"),"2016 - kwh","")</f>
        <v/>
      </c>
      <c r="AC345" s="165"/>
      <c r="AD345" s="165"/>
      <c r="AE345" s="165"/>
    </row>
    <row r="346" spans="1:31" hidden="1" x14ac:dyDescent="0.35">
      <c r="A346" s="164" t="str">
        <f>IF(AND(F347=G347,H347=I347,J347=K347,F347="A"),"2016 - kw",IF(AND(F347=G347,H347=I347,J347&lt;&gt;K347,F347="A"),"2017 - kw",IF(AND(F347=G347,H347&lt;&gt;I347,F347="A"),"2018 - kw","N/A")))</f>
        <v>N/A</v>
      </c>
      <c r="B346" s="164" t="str">
        <f>IF(F347&lt;&gt;G347,"2018 - kw",IF(H347&lt;&gt;I347,"2017 - kw",IF(J347&lt;&gt;K347,"2016 - kw","N/A")))</f>
        <v>N/A</v>
      </c>
      <c r="C346" s="173"/>
      <c r="D346" s="174" t="str">
        <f>D345 &amp; "kW"</f>
        <v>kW</v>
      </c>
      <c r="E346" s="175" t="s">
        <v>286</v>
      </c>
      <c r="F346" s="163"/>
      <c r="G346" s="163"/>
      <c r="H346" s="163"/>
      <c r="I346" s="163"/>
      <c r="J346" s="163"/>
      <c r="K346" s="163"/>
      <c r="L346" s="163"/>
      <c r="M346" s="163"/>
      <c r="N346" s="163"/>
      <c r="O346" s="163"/>
      <c r="P346" s="164"/>
      <c r="Q346" s="164"/>
      <c r="R346" s="164"/>
      <c r="S346" s="164"/>
      <c r="T346" s="164"/>
      <c r="U346" s="164"/>
      <c r="V346" s="164"/>
      <c r="Z346" s="165"/>
      <c r="AA346" s="165" t="str">
        <f>IF(AND(F347=G347,H347=I347,F347="A"),"2016 - kw","")</f>
        <v/>
      </c>
      <c r="AB346" s="165" t="str">
        <f>IF(OR(B346="2017 - kw",B346="2018 - kw"),"2016 - kw","")</f>
        <v/>
      </c>
      <c r="AC346" s="165"/>
      <c r="AD346" s="165"/>
      <c r="AE346" s="165"/>
    </row>
    <row r="347" spans="1:31" hidden="1" x14ac:dyDescent="0.35">
      <c r="A347" s="164"/>
      <c r="B347" s="164"/>
      <c r="C347" s="176"/>
      <c r="D347" s="177"/>
      <c r="E347" s="178" t="s">
        <v>287</v>
      </c>
      <c r="F347" s="160"/>
      <c r="G347" s="160"/>
      <c r="H347" s="160"/>
      <c r="I347" s="160"/>
      <c r="J347" s="160"/>
      <c r="K347" s="160"/>
      <c r="L347" s="160"/>
      <c r="M347" s="160"/>
      <c r="N347" s="160"/>
      <c r="O347" s="160"/>
      <c r="P347" s="164"/>
      <c r="Q347" s="164"/>
      <c r="R347" s="164"/>
      <c r="S347" s="164"/>
      <c r="T347" s="164"/>
      <c r="U347" s="164"/>
      <c r="V347" s="164"/>
      <c r="Z347" s="165"/>
      <c r="AA347" s="165"/>
      <c r="AB347" s="165"/>
      <c r="AC347" s="165"/>
      <c r="AD347" s="165"/>
      <c r="AE347" s="165"/>
    </row>
    <row r="348" spans="1:31" hidden="1" x14ac:dyDescent="0.35">
      <c r="A348" s="164" t="str">
        <f>IF(AND(F350=G350,H350=I350,J350=K350,F350="A"),"2016 - kwh",IF(AND(F350=G350,H350=I350,J350&lt;&gt;K350,F350="A"),"2017 - kwh",IF(AND(F350=G350,H350&lt;&gt;I350,F350="A"),"2018 - kwh","N/A")))</f>
        <v>N/A</v>
      </c>
      <c r="B348" s="164" t="str">
        <f>IF(F350&lt;&gt;G350,"2018 - kwh",IF(H350&lt;&gt;I350,"2017 - kwh",IF(J350&lt;&gt;K350,"2016 - kwh","N/A")))</f>
        <v>N/A</v>
      </c>
      <c r="C348" s="170" t="s">
        <v>393</v>
      </c>
      <c r="D348" s="171"/>
      <c r="E348" s="172" t="s">
        <v>285</v>
      </c>
      <c r="F348" s="163"/>
      <c r="G348" s="163"/>
      <c r="H348" s="163"/>
      <c r="I348" s="163"/>
      <c r="J348" s="163"/>
      <c r="K348" s="163"/>
      <c r="L348" s="163"/>
      <c r="M348" s="163"/>
      <c r="N348" s="163"/>
      <c r="O348" s="163"/>
      <c r="P348" s="164"/>
      <c r="Q348" s="164"/>
      <c r="R348" s="164"/>
      <c r="S348" s="164"/>
      <c r="T348" s="164"/>
      <c r="U348" s="164"/>
      <c r="V348" s="164"/>
      <c r="Z348" s="165"/>
      <c r="AA348" s="165" t="str">
        <f>IF(AND(F350=G350,H350=I350,F350="A"),"2016 - kwh","")</f>
        <v/>
      </c>
      <c r="AB348" s="165" t="str">
        <f>IF(OR(B348="2017 - kwh",B348="2018 - kwh"),"2016 - kwh","")</f>
        <v/>
      </c>
      <c r="AC348" s="165"/>
      <c r="AD348" s="165"/>
      <c r="AE348" s="165"/>
    </row>
    <row r="349" spans="1:31" hidden="1" x14ac:dyDescent="0.35">
      <c r="A349" s="164" t="str">
        <f>IF(AND(F350=G350,H350=I350,J350=K350,F350="A"),"2016 - kw",IF(AND(F350=G350,H350=I350,J350&lt;&gt;K350,F350="A"),"2017 - kw",IF(AND(F350=G350,H350&lt;&gt;I350,F350="A"),"2018 - kw","N/A")))</f>
        <v>N/A</v>
      </c>
      <c r="B349" s="164" t="str">
        <f>IF(F350&lt;&gt;G350,"2018 - kw",IF(H350&lt;&gt;I350,"2017 - kw",IF(J350&lt;&gt;K350,"2016 - kw","N/A")))</f>
        <v>N/A</v>
      </c>
      <c r="C349" s="173"/>
      <c r="D349" s="174" t="str">
        <f>D348 &amp; "kW"</f>
        <v>kW</v>
      </c>
      <c r="E349" s="175" t="s">
        <v>286</v>
      </c>
      <c r="F349" s="163"/>
      <c r="G349" s="163"/>
      <c r="H349" s="163"/>
      <c r="I349" s="163"/>
      <c r="J349" s="163"/>
      <c r="K349" s="163"/>
      <c r="L349" s="163"/>
      <c r="M349" s="163"/>
      <c r="N349" s="163"/>
      <c r="O349" s="163"/>
      <c r="P349" s="164"/>
      <c r="Q349" s="164"/>
      <c r="R349" s="164"/>
      <c r="S349" s="164"/>
      <c r="T349" s="164"/>
      <c r="U349" s="164"/>
      <c r="V349" s="164"/>
      <c r="Z349" s="165"/>
      <c r="AA349" s="165" t="str">
        <f>IF(AND(F350=G350,H350=I350,F350="A"),"2016 - kw","")</f>
        <v/>
      </c>
      <c r="AB349" s="165" t="str">
        <f>IF(OR(B349="2017 - kw",B349="2018 - kw"),"2016 - kw","")</f>
        <v/>
      </c>
      <c r="AC349" s="165"/>
      <c r="AD349" s="165"/>
      <c r="AE349" s="165"/>
    </row>
    <row r="350" spans="1:31" hidden="1" x14ac:dyDescent="0.35">
      <c r="A350" s="164"/>
      <c r="B350" s="164"/>
      <c r="C350" s="176"/>
      <c r="D350" s="177"/>
      <c r="E350" s="178" t="s">
        <v>287</v>
      </c>
      <c r="F350" s="160"/>
      <c r="G350" s="160"/>
      <c r="H350" s="160"/>
      <c r="I350" s="160"/>
      <c r="J350" s="160"/>
      <c r="K350" s="160"/>
      <c r="L350" s="160"/>
      <c r="M350" s="160"/>
      <c r="N350" s="160"/>
      <c r="O350" s="160"/>
      <c r="P350" s="164"/>
      <c r="Q350" s="164"/>
      <c r="R350" s="164"/>
      <c r="S350" s="164"/>
      <c r="T350" s="164"/>
      <c r="U350" s="164"/>
      <c r="V350" s="164"/>
      <c r="Z350" s="165"/>
      <c r="AA350" s="165"/>
      <c r="AB350" s="165"/>
      <c r="AC350" s="165"/>
      <c r="AD350" s="165"/>
      <c r="AE350" s="165"/>
    </row>
    <row r="351" spans="1:31" hidden="1" x14ac:dyDescent="0.35">
      <c r="A351" s="164" t="str">
        <f>IF(AND(F353=G353,H353=I353,J353=K353,F353="A"),"2016 - kwh",IF(AND(F353=G353,H353=I353,J353&lt;&gt;K353,F353="A"),"2017 - kwh",IF(AND(F353=G353,H353&lt;&gt;I353,F353="A"),"2018 - kwh","N/A")))</f>
        <v>N/A</v>
      </c>
      <c r="B351" s="164" t="str">
        <f>IF(F353&lt;&gt;G353,"2018 - kwh",IF(H353&lt;&gt;I353,"2017 - kwh",IF(J353&lt;&gt;K353,"2016 - kwh","N/A")))</f>
        <v>N/A</v>
      </c>
      <c r="C351" s="170" t="s">
        <v>394</v>
      </c>
      <c r="D351" s="171"/>
      <c r="E351" s="172" t="s">
        <v>285</v>
      </c>
      <c r="F351" s="163"/>
      <c r="G351" s="163"/>
      <c r="H351" s="163"/>
      <c r="I351" s="163"/>
      <c r="J351" s="163"/>
      <c r="K351" s="163"/>
      <c r="L351" s="163"/>
      <c r="M351" s="163"/>
      <c r="N351" s="163"/>
      <c r="O351" s="163"/>
      <c r="P351" s="164"/>
      <c r="Q351" s="164"/>
      <c r="R351" s="164"/>
      <c r="S351" s="164"/>
      <c r="T351" s="164"/>
      <c r="U351" s="164"/>
      <c r="V351" s="164"/>
      <c r="Z351" s="165"/>
      <c r="AA351" s="165" t="str">
        <f>IF(AND(F353=G353,H353=I353,F353="A"),"2016 - kwh","")</f>
        <v/>
      </c>
      <c r="AB351" s="165" t="str">
        <f>IF(OR(B351="2017 - kwh",B351="2018 - kwh"),"2016 - kwh","")</f>
        <v/>
      </c>
      <c r="AC351" s="165"/>
      <c r="AD351" s="165"/>
      <c r="AE351" s="165"/>
    </row>
    <row r="352" spans="1:31" hidden="1" x14ac:dyDescent="0.35">
      <c r="A352" s="164" t="str">
        <f>IF(AND(F353=G353,H353=I353,J353=K353,F353="A"),"2016 - kw",IF(AND(F353=G353,H353=I353,J353&lt;&gt;K353,F353="A"),"2017 - kw",IF(AND(F353=G353,H353&lt;&gt;I353,F353="A"),"2018 - kw","N/A")))</f>
        <v>N/A</v>
      </c>
      <c r="B352" s="164" t="str">
        <f>IF(F353&lt;&gt;G353,"2018 - kw",IF(H353&lt;&gt;I353,"2017 - kw",IF(J353&lt;&gt;K353,"2016 - kw","N/A")))</f>
        <v>N/A</v>
      </c>
      <c r="C352" s="173"/>
      <c r="D352" s="174" t="str">
        <f>D351 &amp; "kW"</f>
        <v>kW</v>
      </c>
      <c r="E352" s="175" t="s">
        <v>286</v>
      </c>
      <c r="F352" s="163"/>
      <c r="G352" s="163"/>
      <c r="H352" s="163"/>
      <c r="I352" s="163"/>
      <c r="J352" s="163"/>
      <c r="K352" s="163"/>
      <c r="L352" s="163"/>
      <c r="M352" s="163"/>
      <c r="N352" s="163"/>
      <c r="O352" s="163"/>
      <c r="P352" s="164"/>
      <c r="Q352" s="164"/>
      <c r="R352" s="164"/>
      <c r="S352" s="164"/>
      <c r="T352" s="164"/>
      <c r="U352" s="164"/>
      <c r="V352" s="164"/>
      <c r="Z352" s="165"/>
      <c r="AA352" s="165" t="str">
        <f>IF(AND(F353=G353,H353=I353,F353="A"),"2016 - kw","")</f>
        <v/>
      </c>
      <c r="AB352" s="165" t="str">
        <f>IF(OR(B352="2017 - kw",B352="2018 - kw"),"2016 - kw","")</f>
        <v/>
      </c>
      <c r="AC352" s="165"/>
      <c r="AD352" s="165"/>
      <c r="AE352" s="165"/>
    </row>
    <row r="353" spans="1:31" hidden="1" x14ac:dyDescent="0.35">
      <c r="A353" s="164"/>
      <c r="B353" s="164"/>
      <c r="C353" s="176"/>
      <c r="D353" s="177"/>
      <c r="E353" s="178" t="s">
        <v>287</v>
      </c>
      <c r="F353" s="160"/>
      <c r="G353" s="160"/>
      <c r="H353" s="160"/>
      <c r="I353" s="160"/>
      <c r="J353" s="160"/>
      <c r="K353" s="160"/>
      <c r="L353" s="160"/>
      <c r="M353" s="160"/>
      <c r="N353" s="160"/>
      <c r="O353" s="160"/>
      <c r="P353" s="164"/>
      <c r="Q353" s="164"/>
      <c r="R353" s="164"/>
      <c r="S353" s="164"/>
      <c r="T353" s="164"/>
      <c r="U353" s="164"/>
      <c r="V353" s="164"/>
      <c r="Z353" s="165"/>
      <c r="AA353" s="165"/>
      <c r="AB353" s="165"/>
      <c r="AC353" s="165"/>
      <c r="AD353" s="165"/>
      <c r="AE353" s="165"/>
    </row>
    <row r="354" spans="1:31" hidden="1" x14ac:dyDescent="0.35">
      <c r="A354" s="164" t="str">
        <f>IF(AND(F356=G356,H356=I356,J356=K356,F356="A"),"2016 - kwh",IF(AND(F356=G356,H356=I356,J356&lt;&gt;K356,F356="A"),"2017 - kwh",IF(AND(F356=G356,H356&lt;&gt;I356,F356="A"),"2018 - kwh","N/A")))</f>
        <v>N/A</v>
      </c>
      <c r="B354" s="164" t="str">
        <f>IF(F356&lt;&gt;G356,"2018 - kwh",IF(H356&lt;&gt;I356,"2017 - kwh",IF(J356&lt;&gt;K356,"2016 - kwh","N/A")))</f>
        <v>N/A</v>
      </c>
      <c r="C354" s="170" t="s">
        <v>395</v>
      </c>
      <c r="D354" s="171"/>
      <c r="E354" s="172" t="s">
        <v>285</v>
      </c>
      <c r="F354" s="163"/>
      <c r="G354" s="163"/>
      <c r="H354" s="163"/>
      <c r="I354" s="163"/>
      <c r="J354" s="163"/>
      <c r="K354" s="163"/>
      <c r="L354" s="163"/>
      <c r="M354" s="163"/>
      <c r="N354" s="163"/>
      <c r="O354" s="163"/>
      <c r="P354" s="164"/>
      <c r="Q354" s="164"/>
      <c r="R354" s="164"/>
      <c r="S354" s="164"/>
      <c r="T354" s="164"/>
      <c r="U354" s="164"/>
      <c r="V354" s="164"/>
      <c r="Z354" s="165"/>
      <c r="AA354" s="165" t="str">
        <f>IF(AND(F356=G356,H356=I356,F356="A"),"2016 - kwh","")</f>
        <v/>
      </c>
      <c r="AB354" s="165" t="str">
        <f>IF(OR(B354="2017 - kwh",B354="2018 - kwh"),"2016 - kwh","")</f>
        <v/>
      </c>
      <c r="AC354" s="165"/>
      <c r="AD354" s="165"/>
      <c r="AE354" s="165"/>
    </row>
    <row r="355" spans="1:31" hidden="1" x14ac:dyDescent="0.35">
      <c r="A355" s="164" t="str">
        <f>IF(AND(F356=G356,H356=I356,J356=K356,F356="A"),"2016 - kw",IF(AND(F356=G356,H356=I356,J356&lt;&gt;K356,F356="A"),"2017 - kw",IF(AND(F356=G356,H356&lt;&gt;I356,F356="A"),"2018 - kw","N/A")))</f>
        <v>N/A</v>
      </c>
      <c r="B355" s="164" t="str">
        <f>IF(F356&lt;&gt;G356,"2018 - kw",IF(H356&lt;&gt;I356,"2017 - kw",IF(J356&lt;&gt;K356,"2016 - kw","N/A")))</f>
        <v>N/A</v>
      </c>
      <c r="C355" s="173"/>
      <c r="D355" s="174" t="str">
        <f>D354 &amp; "kW"</f>
        <v>kW</v>
      </c>
      <c r="E355" s="175" t="s">
        <v>286</v>
      </c>
      <c r="F355" s="163"/>
      <c r="G355" s="163"/>
      <c r="H355" s="163"/>
      <c r="I355" s="163"/>
      <c r="J355" s="163"/>
      <c r="K355" s="163"/>
      <c r="L355" s="163"/>
      <c r="M355" s="163"/>
      <c r="N355" s="163"/>
      <c r="O355" s="163"/>
      <c r="P355" s="164"/>
      <c r="Q355" s="164"/>
      <c r="R355" s="164"/>
      <c r="S355" s="164"/>
      <c r="T355" s="164"/>
      <c r="U355" s="164"/>
      <c r="V355" s="164"/>
      <c r="Z355" s="165"/>
      <c r="AA355" s="165" t="str">
        <f>IF(AND(F356=G356,H356=I356,F356="A"),"2016 - kw","")</f>
        <v/>
      </c>
      <c r="AB355" s="165" t="str">
        <f>IF(OR(B355="2017 - kw",B355="2018 - kw"),"2016 - kw","")</f>
        <v/>
      </c>
      <c r="AC355" s="165"/>
      <c r="AD355" s="165"/>
      <c r="AE355" s="165"/>
    </row>
    <row r="356" spans="1:31" hidden="1" x14ac:dyDescent="0.35">
      <c r="A356" s="164"/>
      <c r="B356" s="164"/>
      <c r="C356" s="176"/>
      <c r="D356" s="177"/>
      <c r="E356" s="178" t="s">
        <v>287</v>
      </c>
      <c r="F356" s="160"/>
      <c r="G356" s="160"/>
      <c r="H356" s="160"/>
      <c r="I356" s="160"/>
      <c r="J356" s="160"/>
      <c r="K356" s="160"/>
      <c r="L356" s="160"/>
      <c r="M356" s="160"/>
      <c r="N356" s="160"/>
      <c r="O356" s="160"/>
      <c r="P356" s="164"/>
      <c r="Q356" s="164"/>
      <c r="R356" s="164"/>
      <c r="S356" s="164"/>
      <c r="T356" s="164"/>
      <c r="U356" s="164"/>
      <c r="V356" s="164"/>
      <c r="Z356" s="165"/>
      <c r="AA356" s="165"/>
      <c r="AB356" s="165"/>
      <c r="AC356" s="165"/>
      <c r="AD356" s="165"/>
      <c r="AE356" s="165"/>
    </row>
    <row r="357" spans="1:31" hidden="1" x14ac:dyDescent="0.35">
      <c r="A357" s="164" t="str">
        <f>IF(AND(F359=G359,H359=I359,J359=K359,F359="A"),"2016 - kwh",IF(AND(F359=G359,H359=I359,J359&lt;&gt;K359,F359="A"),"2017 - kwh",IF(AND(F359=G359,H359&lt;&gt;I359,F359="A"),"2018 - kwh","N/A")))</f>
        <v>N/A</v>
      </c>
      <c r="B357" s="164" t="str">
        <f>IF(F359&lt;&gt;G359,"2018 - kwh",IF(H359&lt;&gt;I359,"2017 - kwh",IF(J359&lt;&gt;K359,"2016 - kwh","N/A")))</f>
        <v>N/A</v>
      </c>
      <c r="C357" s="170" t="s">
        <v>396</v>
      </c>
      <c r="D357" s="171"/>
      <c r="E357" s="172" t="s">
        <v>285</v>
      </c>
      <c r="F357" s="163"/>
      <c r="G357" s="163"/>
      <c r="H357" s="163"/>
      <c r="I357" s="163"/>
      <c r="J357" s="163"/>
      <c r="K357" s="163"/>
      <c r="L357" s="163"/>
      <c r="M357" s="163"/>
      <c r="N357" s="163"/>
      <c r="O357" s="163"/>
      <c r="P357" s="164"/>
      <c r="Q357" s="164"/>
      <c r="R357" s="164"/>
      <c r="S357" s="164"/>
      <c r="T357" s="164"/>
      <c r="U357" s="164"/>
      <c r="V357" s="164"/>
      <c r="Z357" s="165"/>
      <c r="AA357" s="165" t="str">
        <f>IF(AND(F359=G359,H359=I359,F359="A"),"2016 - kwh","")</f>
        <v/>
      </c>
      <c r="AB357" s="165" t="str">
        <f>IF(OR(B357="2017 - kwh",B357="2018 - kwh"),"2016 - kwh","")</f>
        <v/>
      </c>
      <c r="AC357" s="165"/>
      <c r="AD357" s="165"/>
      <c r="AE357" s="165"/>
    </row>
    <row r="358" spans="1:31" hidden="1" x14ac:dyDescent="0.35">
      <c r="A358" s="164" t="str">
        <f>IF(AND(F359=G359,H359=I359,J359=K359,F359="A"),"2016 - kw",IF(AND(F359=G359,H359=I359,J359&lt;&gt;K359,F359="A"),"2017 - kw",IF(AND(F359=G359,H359&lt;&gt;I359,F359="A"),"2018 - kw","N/A")))</f>
        <v>N/A</v>
      </c>
      <c r="B358" s="164" t="str">
        <f>IF(F359&lt;&gt;G359,"2018 - kw",IF(H359&lt;&gt;I359,"2017 - kw",IF(J359&lt;&gt;K359,"2016 - kw","N/A")))</f>
        <v>N/A</v>
      </c>
      <c r="C358" s="173"/>
      <c r="D358" s="174" t="str">
        <f>D357 &amp; "kW"</f>
        <v>kW</v>
      </c>
      <c r="E358" s="175" t="s">
        <v>286</v>
      </c>
      <c r="F358" s="163"/>
      <c r="G358" s="163"/>
      <c r="H358" s="163"/>
      <c r="I358" s="163"/>
      <c r="J358" s="163"/>
      <c r="K358" s="163"/>
      <c r="L358" s="163"/>
      <c r="M358" s="163"/>
      <c r="N358" s="163"/>
      <c r="O358" s="163"/>
      <c r="P358" s="164"/>
      <c r="Q358" s="164"/>
      <c r="R358" s="164"/>
      <c r="S358" s="164"/>
      <c r="T358" s="164"/>
      <c r="U358" s="164"/>
      <c r="V358" s="164"/>
      <c r="Z358" s="165"/>
      <c r="AA358" s="165" t="str">
        <f>IF(AND(F359=G359,H359=I359,F359="A"),"2016 - kw","")</f>
        <v/>
      </c>
      <c r="AB358" s="165" t="str">
        <f>IF(OR(B358="2017 - kw",B358="2018 - kw"),"2016 - kw","")</f>
        <v/>
      </c>
      <c r="AC358" s="165"/>
      <c r="AD358" s="165"/>
      <c r="AE358" s="165"/>
    </row>
    <row r="359" spans="1:31" hidden="1" x14ac:dyDescent="0.35">
      <c r="A359" s="164"/>
      <c r="B359" s="164"/>
      <c r="C359" s="176"/>
      <c r="D359" s="177"/>
      <c r="E359" s="178" t="s">
        <v>287</v>
      </c>
      <c r="F359" s="160"/>
      <c r="G359" s="160"/>
      <c r="H359" s="160"/>
      <c r="I359" s="160"/>
      <c r="J359" s="160"/>
      <c r="K359" s="160"/>
      <c r="L359" s="160"/>
      <c r="M359" s="160"/>
      <c r="N359" s="160"/>
      <c r="O359" s="160"/>
      <c r="P359" s="164"/>
      <c r="Q359" s="164"/>
      <c r="R359" s="164"/>
      <c r="S359" s="164"/>
      <c r="T359" s="164"/>
      <c r="U359" s="164"/>
      <c r="V359" s="164"/>
      <c r="Z359" s="165"/>
      <c r="AA359" s="165"/>
      <c r="AB359" s="165"/>
      <c r="AC359" s="165"/>
      <c r="AD359" s="165"/>
      <c r="AE359" s="165"/>
    </row>
    <row r="360" spans="1:31" hidden="1" x14ac:dyDescent="0.35">
      <c r="A360" s="164" t="str">
        <f>IF(AND(F362=G362,H362=I362,J362=K362,F362="A"),"2016 - kwh",IF(AND(F362=G362,H362=I362,J362&lt;&gt;K362,F362="A"),"2017 - kwh",IF(AND(F362=G362,H362&lt;&gt;I362,F362="A"),"2018 - kwh","N/A")))</f>
        <v>N/A</v>
      </c>
      <c r="B360" s="164" t="str">
        <f>IF(F362&lt;&gt;G362,"2018 - kwh",IF(H362&lt;&gt;I362,"2017 - kwh",IF(J362&lt;&gt;K362,"2016 - kwh","N/A")))</f>
        <v>N/A</v>
      </c>
      <c r="C360" s="170" t="s">
        <v>397</v>
      </c>
      <c r="D360" s="171"/>
      <c r="E360" s="172" t="s">
        <v>285</v>
      </c>
      <c r="F360" s="163"/>
      <c r="G360" s="163"/>
      <c r="H360" s="163"/>
      <c r="I360" s="163"/>
      <c r="J360" s="163"/>
      <c r="K360" s="163"/>
      <c r="L360" s="163"/>
      <c r="M360" s="163"/>
      <c r="N360" s="163"/>
      <c r="O360" s="163"/>
      <c r="P360" s="164"/>
      <c r="Q360" s="164"/>
      <c r="R360" s="164"/>
      <c r="S360" s="164"/>
      <c r="T360" s="164"/>
      <c r="U360" s="164"/>
      <c r="V360" s="164"/>
      <c r="Z360" s="165"/>
      <c r="AA360" s="165" t="str">
        <f>IF(AND(F362=G362,H362=I362,F362="A"),"2016 - kwh","")</f>
        <v/>
      </c>
      <c r="AB360" s="165" t="str">
        <f>IF(OR(B360="2017 - kwh",B360="2018 - kwh"),"2016 - kwh","")</f>
        <v/>
      </c>
      <c r="AC360" s="165"/>
      <c r="AD360" s="165"/>
      <c r="AE360" s="165"/>
    </row>
    <row r="361" spans="1:31" hidden="1" x14ac:dyDescent="0.35">
      <c r="A361" s="164" t="str">
        <f>IF(AND(F362=G362,H362=I362,J362=K362,F362="A"),"2016 - kw",IF(AND(F362=G362,H362=I362,J362&lt;&gt;K362,F362="A"),"2017 - kw",IF(AND(F362=G362,H362&lt;&gt;I362,F362="A"),"2018 - kw","N/A")))</f>
        <v>N/A</v>
      </c>
      <c r="B361" s="164" t="str">
        <f>IF(F362&lt;&gt;G362,"2018 - kw",IF(H362&lt;&gt;I362,"2017 - kw",IF(J362&lt;&gt;K362,"2016 - kw","N/A")))</f>
        <v>N/A</v>
      </c>
      <c r="C361" s="173"/>
      <c r="D361" s="174" t="str">
        <f>D360 &amp; "kW"</f>
        <v>kW</v>
      </c>
      <c r="E361" s="175" t="s">
        <v>286</v>
      </c>
      <c r="F361" s="163"/>
      <c r="G361" s="163"/>
      <c r="H361" s="163"/>
      <c r="I361" s="163"/>
      <c r="J361" s="163"/>
      <c r="K361" s="163"/>
      <c r="L361" s="163"/>
      <c r="M361" s="163"/>
      <c r="N361" s="163"/>
      <c r="O361" s="163"/>
      <c r="P361" s="164"/>
      <c r="Q361" s="164"/>
      <c r="R361" s="164"/>
      <c r="S361" s="164"/>
      <c r="T361" s="164"/>
      <c r="U361" s="164"/>
      <c r="V361" s="164"/>
      <c r="Z361" s="165"/>
      <c r="AA361" s="165" t="str">
        <f>IF(AND(F362=G362,H362=I362,F362="A"),"2016 - kw","")</f>
        <v/>
      </c>
      <c r="AB361" s="165" t="str">
        <f>IF(OR(B361="2017 - kw",B361="2018 - kw"),"2016 - kw","")</f>
        <v/>
      </c>
      <c r="AC361" s="165"/>
      <c r="AD361" s="165"/>
      <c r="AE361" s="165"/>
    </row>
    <row r="362" spans="1:31" hidden="1" x14ac:dyDescent="0.35">
      <c r="A362" s="164"/>
      <c r="B362" s="164"/>
      <c r="C362" s="176"/>
      <c r="D362" s="177"/>
      <c r="E362" s="178" t="s">
        <v>287</v>
      </c>
      <c r="F362" s="160"/>
      <c r="G362" s="160"/>
      <c r="H362" s="160"/>
      <c r="I362" s="160"/>
      <c r="J362" s="160"/>
      <c r="K362" s="160"/>
      <c r="L362" s="160"/>
      <c r="M362" s="160"/>
      <c r="N362" s="160"/>
      <c r="O362" s="160"/>
      <c r="P362" s="164"/>
      <c r="Q362" s="164"/>
      <c r="R362" s="164"/>
      <c r="S362" s="164"/>
      <c r="T362" s="164"/>
      <c r="U362" s="164"/>
      <c r="V362" s="164"/>
      <c r="Z362" s="165"/>
      <c r="AA362" s="165"/>
      <c r="AB362" s="165"/>
      <c r="AC362" s="165"/>
      <c r="AD362" s="165"/>
      <c r="AE362" s="165"/>
    </row>
    <row r="363" spans="1:31" hidden="1" x14ac:dyDescent="0.35">
      <c r="A363" s="164" t="str">
        <f>IF(AND(F365=G365,H365=I365,J365=K365,F365="A"),"2016 - kwh",IF(AND(F365=G365,H365=I365,J365&lt;&gt;K365,F365="A"),"2017 - kwh",IF(AND(F365=G365,H365&lt;&gt;I365,F365="A"),"2018 - kwh","N/A")))</f>
        <v>N/A</v>
      </c>
      <c r="B363" s="164" t="str">
        <f>IF(F365&lt;&gt;G365,"2018 - kwh",IF(H365&lt;&gt;I365,"2017 - kwh",IF(J365&lt;&gt;K365,"2016 - kwh","N/A")))</f>
        <v>N/A</v>
      </c>
      <c r="C363" s="170" t="s">
        <v>398</v>
      </c>
      <c r="D363" s="171"/>
      <c r="E363" s="172" t="s">
        <v>285</v>
      </c>
      <c r="F363" s="163"/>
      <c r="G363" s="163"/>
      <c r="H363" s="163"/>
      <c r="I363" s="163"/>
      <c r="J363" s="163"/>
      <c r="K363" s="163"/>
      <c r="L363" s="163"/>
      <c r="M363" s="163"/>
      <c r="N363" s="163"/>
      <c r="O363" s="163"/>
      <c r="P363" s="164"/>
      <c r="Q363" s="164"/>
      <c r="R363" s="164"/>
      <c r="S363" s="164"/>
      <c r="T363" s="164"/>
      <c r="U363" s="164"/>
      <c r="V363" s="164"/>
      <c r="Z363" s="165"/>
      <c r="AA363" s="165" t="str">
        <f>IF(AND(F365=G365,H365=I365,F365="A"),"2016 - kwh","")</f>
        <v/>
      </c>
      <c r="AB363" s="165" t="str">
        <f>IF(OR(B363="2017 - kwh",B363="2018 - kwh"),"2016 - kwh","")</f>
        <v/>
      </c>
      <c r="AC363" s="165"/>
      <c r="AD363" s="165"/>
      <c r="AE363" s="165"/>
    </row>
    <row r="364" spans="1:31" hidden="1" x14ac:dyDescent="0.35">
      <c r="A364" s="164" t="str">
        <f>IF(AND(F365=G365,H365=I365,J365=K365,F365="A"),"2016 - kw",IF(AND(F365=G365,H365=I365,J365&lt;&gt;K365,F365="A"),"2017 - kw",IF(AND(F365=G365,H365&lt;&gt;I365,F365="A"),"2018 - kw","N/A")))</f>
        <v>N/A</v>
      </c>
      <c r="B364" s="164" t="str">
        <f>IF(F365&lt;&gt;G365,"2018 - kw",IF(H365&lt;&gt;I365,"2017 - kw",IF(J365&lt;&gt;K365,"2016 - kw","N/A")))</f>
        <v>N/A</v>
      </c>
      <c r="C364" s="173"/>
      <c r="D364" s="174" t="str">
        <f>D363 &amp; "kW"</f>
        <v>kW</v>
      </c>
      <c r="E364" s="175" t="s">
        <v>286</v>
      </c>
      <c r="F364" s="163"/>
      <c r="G364" s="163"/>
      <c r="H364" s="163"/>
      <c r="I364" s="163"/>
      <c r="J364" s="163"/>
      <c r="K364" s="163"/>
      <c r="L364" s="163"/>
      <c r="M364" s="163"/>
      <c r="N364" s="163"/>
      <c r="O364" s="163"/>
      <c r="P364" s="164"/>
      <c r="Q364" s="164"/>
      <c r="R364" s="164"/>
      <c r="S364" s="164"/>
      <c r="T364" s="164"/>
      <c r="U364" s="164"/>
      <c r="V364" s="164"/>
      <c r="Z364" s="165"/>
      <c r="AA364" s="165" t="str">
        <f>IF(AND(F365=G365,H365=I365,F365="A"),"2016 - kw","")</f>
        <v/>
      </c>
      <c r="AB364" s="165" t="str">
        <f>IF(OR(B364="2017 - kw",B364="2018 - kw"),"2016 - kw","")</f>
        <v/>
      </c>
      <c r="AC364" s="165"/>
      <c r="AD364" s="165"/>
      <c r="AE364" s="165"/>
    </row>
    <row r="365" spans="1:31" hidden="1" x14ac:dyDescent="0.35">
      <c r="A365" s="164"/>
      <c r="B365" s="164"/>
      <c r="C365" s="176"/>
      <c r="D365" s="177"/>
      <c r="E365" s="178" t="s">
        <v>287</v>
      </c>
      <c r="F365" s="160"/>
      <c r="G365" s="160"/>
      <c r="H365" s="160"/>
      <c r="I365" s="160"/>
      <c r="J365" s="160"/>
      <c r="K365" s="160"/>
      <c r="L365" s="160"/>
      <c r="M365" s="160"/>
      <c r="N365" s="160"/>
      <c r="O365" s="160"/>
      <c r="P365" s="164"/>
      <c r="Q365" s="164"/>
      <c r="R365" s="164"/>
      <c r="S365" s="164"/>
      <c r="T365" s="164"/>
      <c r="U365" s="164"/>
      <c r="V365" s="164"/>
      <c r="Z365" s="165"/>
      <c r="AA365" s="165"/>
      <c r="AB365" s="165"/>
      <c r="AC365" s="165"/>
      <c r="AD365" s="165"/>
      <c r="AE365" s="165"/>
    </row>
    <row r="366" spans="1:31" hidden="1" x14ac:dyDescent="0.35">
      <c r="A366" s="164" t="str">
        <f>IF(AND(F368=G368,H368=I368,J368=K368,F368="A"),"2016 - kwh",IF(AND(F368=G368,H368=I368,J368&lt;&gt;K368,F368="A"),"2017 - kwh",IF(AND(F368=G368,H368&lt;&gt;I368,F368="A"),"2018 - kwh","N/A")))</f>
        <v>N/A</v>
      </c>
      <c r="B366" s="164" t="str">
        <f>IF(F368&lt;&gt;G368,"2018 - kwh",IF(H368&lt;&gt;I368,"2017 - kwh",IF(J368&lt;&gt;K368,"2016 - kwh","N/A")))</f>
        <v>N/A</v>
      </c>
      <c r="C366" s="170" t="s">
        <v>399</v>
      </c>
      <c r="D366" s="171"/>
      <c r="E366" s="172" t="s">
        <v>285</v>
      </c>
      <c r="F366" s="163"/>
      <c r="G366" s="163"/>
      <c r="H366" s="163"/>
      <c r="I366" s="163"/>
      <c r="J366" s="163"/>
      <c r="K366" s="163"/>
      <c r="L366" s="163"/>
      <c r="M366" s="163"/>
      <c r="N366" s="163"/>
      <c r="O366" s="163"/>
      <c r="P366" s="164"/>
      <c r="Q366" s="164"/>
      <c r="R366" s="164"/>
      <c r="S366" s="164"/>
      <c r="T366" s="164"/>
      <c r="U366" s="164"/>
      <c r="V366" s="164"/>
      <c r="Z366" s="165"/>
      <c r="AA366" s="165" t="str">
        <f>IF(AND(F368=G368,H368=I368,F368="A"),"2016 - kwh","")</f>
        <v/>
      </c>
      <c r="AB366" s="165" t="str">
        <f>IF(OR(B366="2017 - kwh",B366="2018 - kwh"),"2016 - kwh","")</f>
        <v/>
      </c>
      <c r="AC366" s="165"/>
      <c r="AD366" s="165"/>
      <c r="AE366" s="165"/>
    </row>
    <row r="367" spans="1:31" hidden="1" x14ac:dyDescent="0.35">
      <c r="A367" s="164" t="str">
        <f>IF(AND(F368=G368,H368=I368,J368=K368,F368="A"),"2016 - kw",IF(AND(F368=G368,H368=I368,J368&lt;&gt;K368,F368="A"),"2017 - kw",IF(AND(F368=G368,H368&lt;&gt;I368,F368="A"),"2018 - kw","N/A")))</f>
        <v>N/A</v>
      </c>
      <c r="B367" s="164" t="str">
        <f>IF(F368&lt;&gt;G368,"2018 - kw",IF(H368&lt;&gt;I368,"2017 - kw",IF(J368&lt;&gt;K368,"2016 - kw","N/A")))</f>
        <v>N/A</v>
      </c>
      <c r="C367" s="173"/>
      <c r="D367" s="174" t="str">
        <f>D366 &amp; "kW"</f>
        <v>kW</v>
      </c>
      <c r="E367" s="175" t="s">
        <v>286</v>
      </c>
      <c r="F367" s="163"/>
      <c r="G367" s="163"/>
      <c r="H367" s="163"/>
      <c r="I367" s="163"/>
      <c r="J367" s="163"/>
      <c r="K367" s="163"/>
      <c r="L367" s="163"/>
      <c r="M367" s="163"/>
      <c r="N367" s="163"/>
      <c r="O367" s="163"/>
      <c r="P367" s="164"/>
      <c r="Q367" s="164"/>
      <c r="R367" s="164"/>
      <c r="S367" s="164"/>
      <c r="T367" s="164"/>
      <c r="U367" s="164"/>
      <c r="V367" s="164"/>
      <c r="Z367" s="165"/>
      <c r="AA367" s="165" t="str">
        <f>IF(AND(F368=G368,H368=I368,F368="A"),"2016 - kw","")</f>
        <v/>
      </c>
      <c r="AB367" s="165" t="str">
        <f>IF(OR(B367="2017 - kw",B367="2018 - kw"),"2016 - kw","")</f>
        <v/>
      </c>
      <c r="AC367" s="165"/>
      <c r="AD367" s="165"/>
      <c r="AE367" s="165"/>
    </row>
    <row r="368" spans="1:31" hidden="1" x14ac:dyDescent="0.35">
      <c r="A368" s="164"/>
      <c r="B368" s="164"/>
      <c r="C368" s="176"/>
      <c r="D368" s="177"/>
      <c r="E368" s="178" t="s">
        <v>287</v>
      </c>
      <c r="F368" s="160"/>
      <c r="G368" s="160"/>
      <c r="H368" s="160"/>
      <c r="I368" s="160"/>
      <c r="J368" s="160"/>
      <c r="K368" s="160"/>
      <c r="L368" s="160"/>
      <c r="M368" s="160"/>
      <c r="N368" s="160"/>
      <c r="O368" s="160"/>
      <c r="P368" s="164"/>
      <c r="Q368" s="164"/>
      <c r="R368" s="164"/>
      <c r="S368" s="164"/>
      <c r="T368" s="164"/>
      <c r="U368" s="164"/>
      <c r="V368" s="164"/>
      <c r="Z368" s="165"/>
      <c r="AA368" s="165"/>
      <c r="AB368" s="165"/>
      <c r="AC368" s="165"/>
      <c r="AD368" s="165"/>
      <c r="AE368" s="165"/>
    </row>
    <row r="369" spans="1:31" hidden="1" x14ac:dyDescent="0.35">
      <c r="A369" s="164" t="str">
        <f>IF(AND(F371=G371,H371=I371,J371=K371,F371="A"),"2016 - kwh",IF(AND(F371=G371,H371=I371,J371&lt;&gt;K371,F371="A"),"2017 - kwh",IF(AND(F371=G371,H371&lt;&gt;I371,F371="A"),"2018 - kwh","N/A")))</f>
        <v>N/A</v>
      </c>
      <c r="B369" s="164" t="str">
        <f>IF(F371&lt;&gt;G371,"2018 - kwh",IF(H371&lt;&gt;I371,"2017 - kwh",IF(J371&lt;&gt;K371,"2016 - kwh","N/A")))</f>
        <v>N/A</v>
      </c>
      <c r="C369" s="170" t="s">
        <v>400</v>
      </c>
      <c r="D369" s="171"/>
      <c r="E369" s="172" t="s">
        <v>285</v>
      </c>
      <c r="F369" s="163"/>
      <c r="G369" s="163"/>
      <c r="H369" s="163"/>
      <c r="I369" s="163"/>
      <c r="J369" s="163"/>
      <c r="K369" s="163"/>
      <c r="L369" s="163"/>
      <c r="M369" s="163"/>
      <c r="N369" s="163"/>
      <c r="O369" s="163"/>
      <c r="P369" s="164"/>
      <c r="Q369" s="164"/>
      <c r="R369" s="164"/>
      <c r="S369" s="164"/>
      <c r="T369" s="164"/>
      <c r="U369" s="164"/>
      <c r="V369" s="164"/>
      <c r="Z369" s="165"/>
      <c r="AA369" s="165" t="str">
        <f>IF(AND(F371=G371,H371=I371,F371="A"),"2016 - kwh","")</f>
        <v/>
      </c>
      <c r="AB369" s="165" t="str">
        <f>IF(OR(B369="2017 - kwh",B369="2018 - kwh"),"2016 - kwh","")</f>
        <v/>
      </c>
      <c r="AC369" s="165"/>
      <c r="AD369" s="165"/>
      <c r="AE369" s="165"/>
    </row>
    <row r="370" spans="1:31" hidden="1" x14ac:dyDescent="0.35">
      <c r="A370" s="164" t="str">
        <f>IF(AND(F371=G371,H371=I371,J371=K371,F371="A"),"2016 - kw",IF(AND(F371=G371,H371=I371,J371&lt;&gt;K371,F371="A"),"2017 - kw",IF(AND(F371=G371,H371&lt;&gt;I371,F371="A"),"2018 - kw","N/A")))</f>
        <v>N/A</v>
      </c>
      <c r="B370" s="164" t="str">
        <f>IF(F371&lt;&gt;G371,"2018 - kw",IF(H371&lt;&gt;I371,"2017 - kw",IF(J371&lt;&gt;K371,"2016 - kw","N/A")))</f>
        <v>N/A</v>
      </c>
      <c r="C370" s="173"/>
      <c r="D370" s="174" t="str">
        <f>D369 &amp; "kW"</f>
        <v>kW</v>
      </c>
      <c r="E370" s="175" t="s">
        <v>286</v>
      </c>
      <c r="F370" s="163"/>
      <c r="G370" s="163"/>
      <c r="H370" s="163"/>
      <c r="I370" s="163"/>
      <c r="J370" s="163"/>
      <c r="K370" s="163"/>
      <c r="L370" s="163"/>
      <c r="M370" s="163"/>
      <c r="N370" s="163"/>
      <c r="O370" s="163"/>
      <c r="P370" s="164"/>
      <c r="Q370" s="164"/>
      <c r="R370" s="164"/>
      <c r="S370" s="164"/>
      <c r="T370" s="164"/>
      <c r="U370" s="164"/>
      <c r="V370" s="164"/>
      <c r="Z370" s="165"/>
      <c r="AA370" s="165" t="str">
        <f>IF(AND(F371=G371,H371=I371,F371="A"),"2016 - kw","")</f>
        <v/>
      </c>
      <c r="AB370" s="165" t="str">
        <f>IF(OR(B370="2017 - kw",B370="2018 - kw"),"2016 - kw","")</f>
        <v/>
      </c>
      <c r="AC370" s="165"/>
      <c r="AD370" s="165"/>
      <c r="AE370" s="165"/>
    </row>
    <row r="371" spans="1:31" hidden="1" x14ac:dyDescent="0.35">
      <c r="A371" s="164"/>
      <c r="B371" s="164"/>
      <c r="C371" s="176"/>
      <c r="D371" s="177"/>
      <c r="E371" s="178" t="s">
        <v>287</v>
      </c>
      <c r="F371" s="160"/>
      <c r="G371" s="160"/>
      <c r="H371" s="160"/>
      <c r="I371" s="160"/>
      <c r="J371" s="160"/>
      <c r="K371" s="160"/>
      <c r="L371" s="160"/>
      <c r="M371" s="160"/>
      <c r="N371" s="160"/>
      <c r="O371" s="160"/>
      <c r="P371" s="164"/>
      <c r="Q371" s="164"/>
      <c r="R371" s="164"/>
      <c r="S371" s="164"/>
      <c r="T371" s="164"/>
      <c r="U371" s="164"/>
      <c r="V371" s="164"/>
      <c r="Z371" s="165"/>
      <c r="AA371" s="165"/>
      <c r="AB371" s="165"/>
      <c r="AC371" s="165"/>
      <c r="AD371" s="165"/>
      <c r="AE371" s="165"/>
    </row>
    <row r="372" spans="1:31" hidden="1" x14ac:dyDescent="0.35">
      <c r="A372" s="164" t="str">
        <f>IF(AND(F374=G374,H374=I374,J374=K374,F374="A"),"2016 - kwh",IF(AND(F374=G374,H374=I374,J374&lt;&gt;K374,F374="A"),"2017 - kwh",IF(AND(F374=G374,H374&lt;&gt;I374,F374="A"),"2018 - kwh","N/A")))</f>
        <v>N/A</v>
      </c>
      <c r="B372" s="164" t="str">
        <f>IF(F374&lt;&gt;G374,"2018 - kwh",IF(H374&lt;&gt;I374,"2017 - kwh",IF(J374&lt;&gt;K374,"2016 - kwh","N/A")))</f>
        <v>N/A</v>
      </c>
      <c r="C372" s="170" t="s">
        <v>401</v>
      </c>
      <c r="D372" s="171"/>
      <c r="E372" s="172" t="s">
        <v>285</v>
      </c>
      <c r="F372" s="163"/>
      <c r="G372" s="163"/>
      <c r="H372" s="163"/>
      <c r="I372" s="163"/>
      <c r="J372" s="163"/>
      <c r="K372" s="163"/>
      <c r="L372" s="163"/>
      <c r="M372" s="163"/>
      <c r="N372" s="163"/>
      <c r="O372" s="163"/>
      <c r="P372" s="164"/>
      <c r="Q372" s="164"/>
      <c r="R372" s="164"/>
      <c r="S372" s="164"/>
      <c r="T372" s="164"/>
      <c r="U372" s="164"/>
      <c r="V372" s="164"/>
      <c r="Z372" s="165"/>
      <c r="AA372" s="165" t="str">
        <f>IF(AND(F374=G374,H374=I374,F374="A"),"2016 - kwh","")</f>
        <v/>
      </c>
      <c r="AB372" s="165" t="str">
        <f>IF(OR(B372="2017 - kwh",B372="2018 - kwh"),"2016 - kwh","")</f>
        <v/>
      </c>
      <c r="AC372" s="165"/>
      <c r="AD372" s="165"/>
      <c r="AE372" s="165"/>
    </row>
    <row r="373" spans="1:31" hidden="1" x14ac:dyDescent="0.35">
      <c r="A373" s="164" t="str">
        <f>IF(AND(F374=G374,H374=I374,J374=K374,F374="A"),"2016 - kw",IF(AND(F374=G374,H374=I374,J374&lt;&gt;K374,F374="A"),"2017 - kw",IF(AND(F374=G374,H374&lt;&gt;I374,F374="A"),"2018 - kw","N/A")))</f>
        <v>N/A</v>
      </c>
      <c r="B373" s="164" t="str">
        <f>IF(F374&lt;&gt;G374,"2018 - kw",IF(H374&lt;&gt;I374,"2017 - kw",IF(J374&lt;&gt;K374,"2016 - kw","N/A")))</f>
        <v>N/A</v>
      </c>
      <c r="C373" s="173"/>
      <c r="D373" s="174" t="str">
        <f>D372 &amp; "kW"</f>
        <v>kW</v>
      </c>
      <c r="E373" s="175" t="s">
        <v>286</v>
      </c>
      <c r="F373" s="163"/>
      <c r="G373" s="163"/>
      <c r="H373" s="163"/>
      <c r="I373" s="163"/>
      <c r="J373" s="163"/>
      <c r="K373" s="163"/>
      <c r="L373" s="163"/>
      <c r="M373" s="163"/>
      <c r="N373" s="163"/>
      <c r="O373" s="163"/>
      <c r="P373" s="164"/>
      <c r="Q373" s="164"/>
      <c r="R373" s="164"/>
      <c r="S373" s="164"/>
      <c r="T373" s="164"/>
      <c r="U373" s="164"/>
      <c r="V373" s="164"/>
      <c r="Z373" s="165"/>
      <c r="AA373" s="165" t="str">
        <f>IF(AND(F374=G374,H374=I374,F374="A"),"2016 - kw","")</f>
        <v/>
      </c>
      <c r="AB373" s="165" t="str">
        <f>IF(OR(B373="2017 - kw",B373="2018 - kw"),"2016 - kw","")</f>
        <v/>
      </c>
      <c r="AC373" s="165"/>
      <c r="AD373" s="165"/>
      <c r="AE373" s="165"/>
    </row>
    <row r="374" spans="1:31" hidden="1" x14ac:dyDescent="0.35">
      <c r="A374" s="164"/>
      <c r="B374" s="164"/>
      <c r="C374" s="176"/>
      <c r="D374" s="177"/>
      <c r="E374" s="178" t="s">
        <v>287</v>
      </c>
      <c r="F374" s="160"/>
      <c r="G374" s="160"/>
      <c r="H374" s="160"/>
      <c r="I374" s="160"/>
      <c r="J374" s="160"/>
      <c r="K374" s="160"/>
      <c r="L374" s="160"/>
      <c r="M374" s="160"/>
      <c r="N374" s="160"/>
      <c r="O374" s="160"/>
      <c r="P374" s="164"/>
      <c r="Q374" s="164"/>
      <c r="R374" s="164"/>
      <c r="S374" s="164"/>
      <c r="T374" s="164"/>
      <c r="U374" s="164"/>
      <c r="V374" s="164"/>
      <c r="Z374" s="165"/>
      <c r="AA374" s="165"/>
      <c r="AB374" s="165"/>
      <c r="AC374" s="165"/>
      <c r="AD374" s="165"/>
      <c r="AE374" s="165"/>
    </row>
    <row r="375" spans="1:31" hidden="1" x14ac:dyDescent="0.35">
      <c r="A375" s="164" t="str">
        <f>IF(AND(F377=G377,H377=I377,J377=K377,F377="A"),"2016 - kwh",IF(AND(F377=G377,H377=I377,J377&lt;&gt;K377,F377="A"),"2017 - kwh",IF(AND(F377=G377,H377&lt;&gt;I377,F377="A"),"2018 - kwh","N/A")))</f>
        <v>N/A</v>
      </c>
      <c r="B375" s="164" t="str">
        <f>IF(F377&lt;&gt;G377,"2018 - kwh",IF(H377&lt;&gt;I377,"2017 - kwh",IF(J377&lt;&gt;K377,"2016 - kwh","N/A")))</f>
        <v>N/A</v>
      </c>
      <c r="C375" s="170" t="s">
        <v>402</v>
      </c>
      <c r="D375" s="171"/>
      <c r="E375" s="172" t="s">
        <v>285</v>
      </c>
      <c r="F375" s="163"/>
      <c r="G375" s="163"/>
      <c r="H375" s="163"/>
      <c r="I375" s="163"/>
      <c r="J375" s="163"/>
      <c r="K375" s="163"/>
      <c r="L375" s="163"/>
      <c r="M375" s="163"/>
      <c r="N375" s="163"/>
      <c r="O375" s="163"/>
      <c r="P375" s="164"/>
      <c r="Q375" s="164"/>
      <c r="R375" s="164"/>
      <c r="S375" s="164"/>
      <c r="T375" s="164"/>
      <c r="U375" s="164"/>
      <c r="V375" s="164"/>
      <c r="Z375" s="165"/>
      <c r="AA375" s="165" t="str">
        <f>IF(AND(F377=G377,H377=I377,F377="A"),"2016 - kwh","")</f>
        <v/>
      </c>
      <c r="AB375" s="165" t="str">
        <f>IF(OR(B375="2017 - kwh",B375="2018 - kwh"),"2016 - kwh","")</f>
        <v/>
      </c>
      <c r="AC375" s="165"/>
      <c r="AD375" s="165"/>
      <c r="AE375" s="165"/>
    </row>
    <row r="376" spans="1:31" hidden="1" x14ac:dyDescent="0.35">
      <c r="A376" s="164" t="str">
        <f>IF(AND(F377=G377,H377=I377,J377=K377,F377="A"),"2016 - kw",IF(AND(F377=G377,H377=I377,J377&lt;&gt;K377,F377="A"),"2017 - kw",IF(AND(F377=G377,H377&lt;&gt;I377,F377="A"),"2018 - kw","N/A")))</f>
        <v>N/A</v>
      </c>
      <c r="B376" s="164" t="str">
        <f>IF(F377&lt;&gt;G377,"2018 - kw",IF(H377&lt;&gt;I377,"2017 - kw",IF(J377&lt;&gt;K377,"2016 - kw","N/A")))</f>
        <v>N/A</v>
      </c>
      <c r="C376" s="173"/>
      <c r="D376" s="174" t="str">
        <f>D375 &amp; "kW"</f>
        <v>kW</v>
      </c>
      <c r="E376" s="175" t="s">
        <v>286</v>
      </c>
      <c r="F376" s="163"/>
      <c r="G376" s="163"/>
      <c r="H376" s="163"/>
      <c r="I376" s="163"/>
      <c r="J376" s="163"/>
      <c r="K376" s="163"/>
      <c r="L376" s="163"/>
      <c r="M376" s="163"/>
      <c r="N376" s="163"/>
      <c r="O376" s="163"/>
      <c r="P376" s="164"/>
      <c r="Q376" s="164"/>
      <c r="R376" s="164"/>
      <c r="S376" s="164"/>
      <c r="T376" s="164"/>
      <c r="U376" s="164"/>
      <c r="V376" s="164"/>
      <c r="Z376" s="165"/>
      <c r="AA376" s="165" t="str">
        <f>IF(AND(F377=G377,H377=I377,F377="A"),"2016 - kw","")</f>
        <v/>
      </c>
      <c r="AB376" s="165" t="str">
        <f>IF(OR(B376="2017 - kw",B376="2018 - kw"),"2016 - kw","")</f>
        <v/>
      </c>
      <c r="AC376" s="165"/>
      <c r="AD376" s="165"/>
      <c r="AE376" s="165"/>
    </row>
    <row r="377" spans="1:31" hidden="1" x14ac:dyDescent="0.35">
      <c r="A377" s="164"/>
      <c r="B377" s="164"/>
      <c r="C377" s="176"/>
      <c r="D377" s="177"/>
      <c r="E377" s="178" t="s">
        <v>287</v>
      </c>
      <c r="F377" s="160"/>
      <c r="G377" s="160"/>
      <c r="H377" s="160"/>
      <c r="I377" s="160"/>
      <c r="J377" s="160"/>
      <c r="K377" s="160"/>
      <c r="L377" s="160"/>
      <c r="M377" s="160"/>
      <c r="N377" s="160"/>
      <c r="O377" s="160"/>
      <c r="P377" s="164"/>
      <c r="Q377" s="164"/>
      <c r="R377" s="164"/>
      <c r="S377" s="164"/>
      <c r="T377" s="164"/>
      <c r="U377" s="164"/>
      <c r="V377" s="164"/>
      <c r="Z377" s="165"/>
      <c r="AA377" s="165"/>
      <c r="AB377" s="165"/>
      <c r="AC377" s="165"/>
      <c r="AD377" s="165"/>
      <c r="AE377" s="165"/>
    </row>
    <row r="378" spans="1:31" hidden="1" x14ac:dyDescent="0.35">
      <c r="A378" s="164" t="str">
        <f>IF(AND(F380=G380,H380=I380,J380=K380,F380="A"),"2016 - kwh",IF(AND(F380=G380,H380=I380,J380&lt;&gt;K380,F380="A"),"2017 - kwh",IF(AND(F380=G380,H380&lt;&gt;I380,F380="A"),"2018 - kwh","N/A")))</f>
        <v>N/A</v>
      </c>
      <c r="B378" s="164" t="str">
        <f>IF(F380&lt;&gt;G380,"2018 - kwh",IF(H380&lt;&gt;I380,"2017 - kwh",IF(J380&lt;&gt;K380,"2016 - kwh","N/A")))</f>
        <v>N/A</v>
      </c>
      <c r="C378" s="170" t="s">
        <v>403</v>
      </c>
      <c r="D378" s="171"/>
      <c r="E378" s="172" t="s">
        <v>285</v>
      </c>
      <c r="F378" s="163"/>
      <c r="G378" s="163"/>
      <c r="H378" s="163"/>
      <c r="I378" s="163"/>
      <c r="J378" s="163"/>
      <c r="K378" s="163"/>
      <c r="L378" s="163"/>
      <c r="M378" s="163"/>
      <c r="N378" s="163"/>
      <c r="O378" s="163"/>
      <c r="P378" s="164"/>
      <c r="Q378" s="164"/>
      <c r="R378" s="164"/>
      <c r="S378" s="164"/>
      <c r="T378" s="164"/>
      <c r="U378" s="164"/>
      <c r="V378" s="164"/>
      <c r="Z378" s="165"/>
      <c r="AA378" s="165" t="str">
        <f>IF(AND(F380=G380,H380=I380,F380="A"),"2016 - kwh","")</f>
        <v/>
      </c>
      <c r="AB378" s="165" t="str">
        <f>IF(OR(B378="2017 - kwh",B378="2018 - kwh"),"2016 - kwh","")</f>
        <v/>
      </c>
      <c r="AC378" s="165"/>
      <c r="AD378" s="165"/>
      <c r="AE378" s="165"/>
    </row>
    <row r="379" spans="1:31" hidden="1" x14ac:dyDescent="0.35">
      <c r="A379" s="164" t="str">
        <f>IF(AND(F380=G380,H380=I380,J380=K380,F380="A"),"2016 - kw",IF(AND(F380=G380,H380=I380,J380&lt;&gt;K380,F380="A"),"2017 - kw",IF(AND(F380=G380,H380&lt;&gt;I380,F380="A"),"2018 - kw","N/A")))</f>
        <v>N/A</v>
      </c>
      <c r="B379" s="164" t="str">
        <f>IF(F380&lt;&gt;G380,"2018 - kw",IF(H380&lt;&gt;I380,"2017 - kw",IF(J380&lt;&gt;K380,"2016 - kw","N/A")))</f>
        <v>N/A</v>
      </c>
      <c r="C379" s="173"/>
      <c r="D379" s="174" t="str">
        <f>D378 &amp; "kW"</f>
        <v>kW</v>
      </c>
      <c r="E379" s="175" t="s">
        <v>286</v>
      </c>
      <c r="F379" s="163"/>
      <c r="G379" s="163"/>
      <c r="H379" s="163"/>
      <c r="I379" s="163"/>
      <c r="J379" s="163"/>
      <c r="K379" s="163"/>
      <c r="L379" s="163"/>
      <c r="M379" s="163"/>
      <c r="N379" s="163"/>
      <c r="O379" s="163"/>
      <c r="P379" s="164"/>
      <c r="Q379" s="164"/>
      <c r="R379" s="164"/>
      <c r="S379" s="164"/>
      <c r="T379" s="164"/>
      <c r="U379" s="164"/>
      <c r="V379" s="164"/>
      <c r="Z379" s="165"/>
      <c r="AA379" s="165" t="str">
        <f>IF(AND(F380=G380,H380=I380,F380="A"),"2016 - kw","")</f>
        <v/>
      </c>
      <c r="AB379" s="165" t="str">
        <f>IF(OR(B379="2017 - kw",B379="2018 - kw"),"2016 - kw","")</f>
        <v/>
      </c>
      <c r="AC379" s="165"/>
      <c r="AD379" s="165"/>
      <c r="AE379" s="165"/>
    </row>
    <row r="380" spans="1:31" hidden="1" x14ac:dyDescent="0.35">
      <c r="A380" s="164"/>
      <c r="B380" s="164"/>
      <c r="C380" s="176"/>
      <c r="D380" s="177"/>
      <c r="E380" s="178" t="s">
        <v>287</v>
      </c>
      <c r="F380" s="160"/>
      <c r="G380" s="160"/>
      <c r="H380" s="160"/>
      <c r="I380" s="160"/>
      <c r="J380" s="160"/>
      <c r="K380" s="160"/>
      <c r="L380" s="160"/>
      <c r="M380" s="160"/>
      <c r="N380" s="160"/>
      <c r="O380" s="160"/>
      <c r="P380" s="164"/>
      <c r="Q380" s="164"/>
      <c r="R380" s="164"/>
      <c r="S380" s="164"/>
      <c r="T380" s="164"/>
      <c r="U380" s="164"/>
      <c r="V380" s="164"/>
      <c r="Z380" s="165"/>
      <c r="AA380" s="165"/>
      <c r="AB380" s="165"/>
      <c r="AC380" s="165"/>
      <c r="AD380" s="165"/>
      <c r="AE380" s="165"/>
    </row>
    <row r="381" spans="1:31" hidden="1" x14ac:dyDescent="0.35">
      <c r="A381" s="164" t="str">
        <f>IF(AND(F383=G383,H383=I383,J383=K383,F383="A"),"2016 - kwh",IF(AND(F383=G383,H383=I383,J383&lt;&gt;K383,F383="A"),"2017 - kwh",IF(AND(F383=G383,H383&lt;&gt;I383,F383="A"),"2018 - kwh","N/A")))</f>
        <v>N/A</v>
      </c>
      <c r="B381" s="164" t="str">
        <f>IF(F383&lt;&gt;G383,"2018 - kwh",IF(H383&lt;&gt;I383,"2017 - kwh",IF(J383&lt;&gt;K383,"2016 - kwh","N/A")))</f>
        <v>N/A</v>
      </c>
      <c r="C381" s="170" t="s">
        <v>404</v>
      </c>
      <c r="D381" s="171"/>
      <c r="E381" s="172" t="s">
        <v>285</v>
      </c>
      <c r="F381" s="163"/>
      <c r="G381" s="163"/>
      <c r="H381" s="163"/>
      <c r="I381" s="163"/>
      <c r="J381" s="163"/>
      <c r="K381" s="163"/>
      <c r="L381" s="163"/>
      <c r="M381" s="163"/>
      <c r="N381" s="163"/>
      <c r="O381" s="163"/>
      <c r="P381" s="164"/>
      <c r="Q381" s="164"/>
      <c r="R381" s="164"/>
      <c r="S381" s="164"/>
      <c r="T381" s="164"/>
      <c r="U381" s="164"/>
      <c r="V381" s="164"/>
      <c r="Z381" s="165"/>
      <c r="AA381" s="165" t="str">
        <f>IF(AND(F383=G383,H383=I383,F383="A"),"2016 - kwh","")</f>
        <v/>
      </c>
      <c r="AB381" s="165" t="str">
        <f>IF(OR(B381="2017 - kwh",B381="2018 - kwh"),"2016 - kwh","")</f>
        <v/>
      </c>
      <c r="AC381" s="165"/>
      <c r="AD381" s="165"/>
      <c r="AE381" s="165"/>
    </row>
    <row r="382" spans="1:31" hidden="1" x14ac:dyDescent="0.35">
      <c r="A382" s="164" t="str">
        <f>IF(AND(F383=G383,H383=I383,J383=K383,F383="A"),"2016 - kw",IF(AND(F383=G383,H383=I383,J383&lt;&gt;K383,F383="A"),"2017 - kw",IF(AND(F383=G383,H383&lt;&gt;I383,F383="A"),"2018 - kw","N/A")))</f>
        <v>N/A</v>
      </c>
      <c r="B382" s="164" t="str">
        <f>IF(F383&lt;&gt;G383,"2018 - kw",IF(H383&lt;&gt;I383,"2017 - kw",IF(J383&lt;&gt;K383,"2016 - kw","N/A")))</f>
        <v>N/A</v>
      </c>
      <c r="C382" s="173"/>
      <c r="D382" s="174" t="str">
        <f>D381 &amp; "kW"</f>
        <v>kW</v>
      </c>
      <c r="E382" s="175" t="s">
        <v>286</v>
      </c>
      <c r="F382" s="163"/>
      <c r="G382" s="163"/>
      <c r="H382" s="163"/>
      <c r="I382" s="163"/>
      <c r="J382" s="163"/>
      <c r="K382" s="163"/>
      <c r="L382" s="163"/>
      <c r="M382" s="163"/>
      <c r="N382" s="163"/>
      <c r="O382" s="163"/>
      <c r="P382" s="164"/>
      <c r="Q382" s="164"/>
      <c r="R382" s="164"/>
      <c r="S382" s="164"/>
      <c r="T382" s="164"/>
      <c r="U382" s="164"/>
      <c r="V382" s="164"/>
      <c r="Z382" s="165"/>
      <c r="AA382" s="165" t="str">
        <f>IF(AND(F383=G383,H383=I383,F383="A"),"2016 - kw","")</f>
        <v/>
      </c>
      <c r="AB382" s="165" t="str">
        <f>IF(OR(B382="2017 - kw",B382="2018 - kw"),"2016 - kw","")</f>
        <v/>
      </c>
      <c r="AC382" s="165"/>
      <c r="AD382" s="165"/>
      <c r="AE382" s="165"/>
    </row>
    <row r="383" spans="1:31" hidden="1" x14ac:dyDescent="0.35">
      <c r="A383" s="164"/>
      <c r="B383" s="164"/>
      <c r="C383" s="176"/>
      <c r="D383" s="177"/>
      <c r="E383" s="178" t="s">
        <v>287</v>
      </c>
      <c r="F383" s="160"/>
      <c r="G383" s="160"/>
      <c r="H383" s="160"/>
      <c r="I383" s="160"/>
      <c r="J383" s="160"/>
      <c r="K383" s="160"/>
      <c r="L383" s="160"/>
      <c r="M383" s="160"/>
      <c r="N383" s="160"/>
      <c r="O383" s="160"/>
      <c r="P383" s="164"/>
      <c r="Q383" s="164"/>
      <c r="R383" s="164"/>
      <c r="S383" s="164"/>
      <c r="T383" s="164"/>
      <c r="U383" s="164"/>
      <c r="V383" s="164"/>
      <c r="Z383" s="165"/>
      <c r="AA383" s="165"/>
      <c r="AB383" s="165"/>
      <c r="AC383" s="165"/>
      <c r="AD383" s="165"/>
      <c r="AE383" s="165"/>
    </row>
    <row r="384" spans="1:31" hidden="1" x14ac:dyDescent="0.35">
      <c r="A384" s="164" t="str">
        <f>IF(AND(F386=G386,H386=I386,J386=K386,F386="A"),"2016 - kwh",IF(AND(F386=G386,H386=I386,J386&lt;&gt;K386,F386="A"),"2017 - kwh",IF(AND(F386=G386,H386&lt;&gt;I386,F386="A"),"2018 - kwh","N/A")))</f>
        <v>N/A</v>
      </c>
      <c r="B384" s="164" t="str">
        <f>IF(F386&lt;&gt;G386,"2018 - kwh",IF(H386&lt;&gt;I386,"2017 - kwh",IF(J386&lt;&gt;K386,"2016 - kwh","N/A")))</f>
        <v>N/A</v>
      </c>
      <c r="C384" s="170" t="s">
        <v>405</v>
      </c>
      <c r="D384" s="171"/>
      <c r="E384" s="172" t="s">
        <v>285</v>
      </c>
      <c r="F384" s="163"/>
      <c r="G384" s="163"/>
      <c r="H384" s="163"/>
      <c r="I384" s="163"/>
      <c r="J384" s="163"/>
      <c r="K384" s="163"/>
      <c r="L384" s="163"/>
      <c r="M384" s="163"/>
      <c r="N384" s="163"/>
      <c r="O384" s="163"/>
      <c r="P384" s="164"/>
      <c r="Q384" s="164"/>
      <c r="R384" s="164"/>
      <c r="S384" s="164"/>
      <c r="T384" s="164"/>
      <c r="U384" s="164"/>
      <c r="V384" s="164"/>
      <c r="Z384" s="165"/>
      <c r="AA384" s="165" t="str">
        <f>IF(AND(F386=G386,H386=I386,F386="A"),"2016 - kwh","")</f>
        <v/>
      </c>
      <c r="AB384" s="165" t="str">
        <f>IF(OR(B384="2017 - kwh",B384="2018 - kwh"),"2016 - kwh","")</f>
        <v/>
      </c>
      <c r="AC384" s="165"/>
      <c r="AD384" s="165"/>
      <c r="AE384" s="165"/>
    </row>
    <row r="385" spans="1:31" hidden="1" x14ac:dyDescent="0.35">
      <c r="A385" s="164" t="str">
        <f>IF(AND(F386=G386,H386=I386,J386=K386,F386="A"),"2016 - kw",IF(AND(F386=G386,H386=I386,J386&lt;&gt;K386,F386="A"),"2017 - kw",IF(AND(F386=G386,H386&lt;&gt;I386,F386="A"),"2018 - kw","N/A")))</f>
        <v>N/A</v>
      </c>
      <c r="B385" s="164" t="str">
        <f>IF(F386&lt;&gt;G386,"2018 - kw",IF(H386&lt;&gt;I386,"2017 - kw",IF(J386&lt;&gt;K386,"2016 - kw","N/A")))</f>
        <v>N/A</v>
      </c>
      <c r="C385" s="173"/>
      <c r="D385" s="174" t="str">
        <f>D384 &amp; "kW"</f>
        <v>kW</v>
      </c>
      <c r="E385" s="175" t="s">
        <v>286</v>
      </c>
      <c r="F385" s="163"/>
      <c r="G385" s="163"/>
      <c r="H385" s="163"/>
      <c r="I385" s="163"/>
      <c r="J385" s="163"/>
      <c r="K385" s="163"/>
      <c r="L385" s="163"/>
      <c r="M385" s="163"/>
      <c r="N385" s="163"/>
      <c r="O385" s="163"/>
      <c r="P385" s="164"/>
      <c r="Q385" s="164"/>
      <c r="R385" s="164"/>
      <c r="S385" s="164"/>
      <c r="T385" s="164"/>
      <c r="U385" s="164"/>
      <c r="V385" s="164"/>
      <c r="Z385" s="165"/>
      <c r="AA385" s="165" t="str">
        <f>IF(AND(F386=G386,H386=I386,F386="A"),"2016 - kw","")</f>
        <v/>
      </c>
      <c r="AB385" s="165" t="str">
        <f>IF(OR(B385="2017 - kw",B385="2018 - kw"),"2016 - kw","")</f>
        <v/>
      </c>
      <c r="AC385" s="165"/>
      <c r="AD385" s="165"/>
      <c r="AE385" s="165"/>
    </row>
    <row r="386" spans="1:31" hidden="1" x14ac:dyDescent="0.35">
      <c r="A386" s="164"/>
      <c r="B386" s="164"/>
      <c r="C386" s="176"/>
      <c r="D386" s="177"/>
      <c r="E386" s="178" t="s">
        <v>287</v>
      </c>
      <c r="F386" s="160"/>
      <c r="G386" s="160"/>
      <c r="H386" s="160"/>
      <c r="I386" s="160"/>
      <c r="J386" s="160"/>
      <c r="K386" s="160"/>
      <c r="L386" s="160"/>
      <c r="M386" s="160"/>
      <c r="N386" s="160"/>
      <c r="O386" s="160"/>
      <c r="P386" s="164"/>
      <c r="Q386" s="164"/>
      <c r="R386" s="164"/>
      <c r="S386" s="164"/>
      <c r="T386" s="164"/>
      <c r="U386" s="164"/>
      <c r="V386" s="164"/>
      <c r="Z386" s="165"/>
      <c r="AA386" s="165"/>
      <c r="AB386" s="165"/>
      <c r="AC386" s="165"/>
      <c r="AD386" s="165"/>
      <c r="AE386" s="165"/>
    </row>
    <row r="387" spans="1:31" hidden="1" x14ac:dyDescent="0.35">
      <c r="A387" s="164" t="str">
        <f>IF(AND(F389=G389,H389=I389,J389=K389,F389="A"),"2016 - kwh",IF(AND(F389=G389,H389=I389,J389&lt;&gt;K389,F389="A"),"2017 - kwh",IF(AND(F389=G389,H389&lt;&gt;I389,F389="A"),"2018 - kwh","N/A")))</f>
        <v>N/A</v>
      </c>
      <c r="B387" s="164" t="str">
        <f>IF(F389&lt;&gt;G389,"2018 - kwh",IF(H389&lt;&gt;I389,"2017 - kwh",IF(J389&lt;&gt;K389,"2016 - kwh","N/A")))</f>
        <v>N/A</v>
      </c>
      <c r="C387" s="170" t="s">
        <v>406</v>
      </c>
      <c r="D387" s="171"/>
      <c r="E387" s="172" t="s">
        <v>285</v>
      </c>
      <c r="F387" s="163"/>
      <c r="G387" s="163"/>
      <c r="H387" s="163"/>
      <c r="I387" s="163"/>
      <c r="J387" s="163"/>
      <c r="K387" s="163"/>
      <c r="L387" s="163"/>
      <c r="M387" s="163"/>
      <c r="N387" s="163"/>
      <c r="O387" s="163"/>
      <c r="P387" s="164"/>
      <c r="Q387" s="164"/>
      <c r="R387" s="164"/>
      <c r="S387" s="164"/>
      <c r="T387" s="164"/>
      <c r="U387" s="164"/>
      <c r="V387" s="164"/>
      <c r="Z387" s="165"/>
      <c r="AA387" s="165" t="str">
        <f>IF(AND(F389=G389,H389=I389,F389="A"),"2016 - kwh","")</f>
        <v/>
      </c>
      <c r="AB387" s="165" t="str">
        <f>IF(OR(B387="2017 - kwh",B387="2018 - kwh"),"2016 - kwh","")</f>
        <v/>
      </c>
      <c r="AC387" s="165"/>
      <c r="AD387" s="165"/>
      <c r="AE387" s="165"/>
    </row>
    <row r="388" spans="1:31" hidden="1" x14ac:dyDescent="0.35">
      <c r="A388" s="164" t="str">
        <f>IF(AND(F389=G389,H389=I389,J389=K389,F389="A"),"2016 - kw",IF(AND(F389=G389,H389=I389,J389&lt;&gt;K389,F389="A"),"2017 - kw",IF(AND(F389=G389,H389&lt;&gt;I389,F389="A"),"2018 - kw","N/A")))</f>
        <v>N/A</v>
      </c>
      <c r="B388" s="164" t="str">
        <f>IF(F389&lt;&gt;G389,"2018 - kw",IF(H389&lt;&gt;I389,"2017 - kw",IF(J389&lt;&gt;K389,"2016 - kw","N/A")))</f>
        <v>N/A</v>
      </c>
      <c r="C388" s="173"/>
      <c r="D388" s="174" t="str">
        <f>D387 &amp; "kW"</f>
        <v>kW</v>
      </c>
      <c r="E388" s="175" t="s">
        <v>286</v>
      </c>
      <c r="F388" s="163"/>
      <c r="G388" s="163"/>
      <c r="H388" s="163"/>
      <c r="I388" s="163"/>
      <c r="J388" s="163"/>
      <c r="K388" s="163"/>
      <c r="L388" s="163"/>
      <c r="M388" s="163"/>
      <c r="N388" s="163"/>
      <c r="O388" s="163"/>
      <c r="P388" s="164"/>
      <c r="Q388" s="164"/>
      <c r="R388" s="164"/>
      <c r="S388" s="164"/>
      <c r="T388" s="164"/>
      <c r="U388" s="164"/>
      <c r="V388" s="164"/>
      <c r="Z388" s="165"/>
      <c r="AA388" s="165" t="str">
        <f>IF(AND(F389=G389,H389=I389,F389="A"),"2016 - kw","")</f>
        <v/>
      </c>
      <c r="AB388" s="165" t="str">
        <f>IF(OR(B388="2017 - kw",B388="2018 - kw"),"2016 - kw","")</f>
        <v/>
      </c>
      <c r="AC388" s="165"/>
      <c r="AD388" s="165"/>
      <c r="AE388" s="165"/>
    </row>
    <row r="389" spans="1:31" hidden="1" x14ac:dyDescent="0.35">
      <c r="A389" s="164"/>
      <c r="B389" s="164"/>
      <c r="C389" s="176"/>
      <c r="D389" s="177"/>
      <c r="E389" s="178" t="s">
        <v>287</v>
      </c>
      <c r="F389" s="160"/>
      <c r="G389" s="160"/>
      <c r="H389" s="160"/>
      <c r="I389" s="160"/>
      <c r="J389" s="160"/>
      <c r="K389" s="160"/>
      <c r="L389" s="160"/>
      <c r="M389" s="160"/>
      <c r="N389" s="160"/>
      <c r="O389" s="160"/>
      <c r="P389" s="164"/>
      <c r="Q389" s="164"/>
      <c r="R389" s="164"/>
      <c r="S389" s="164"/>
      <c r="T389" s="164"/>
      <c r="U389" s="164"/>
      <c r="V389" s="164"/>
      <c r="Z389" s="165"/>
      <c r="AA389" s="165"/>
      <c r="AB389" s="165"/>
      <c r="AC389" s="165"/>
      <c r="AD389" s="165"/>
      <c r="AE389" s="165"/>
    </row>
    <row r="390" spans="1:31" hidden="1" x14ac:dyDescent="0.35">
      <c r="A390" s="164" t="str">
        <f>IF(AND(F392=G392,H392=I392,J392=K392,F392="A"),"2016 - kwh",IF(AND(F392=G392,H392=I392,J392&lt;&gt;K392,F392="A"),"2017 - kwh",IF(AND(F392=G392,H392&lt;&gt;I392,F392="A"),"2018 - kwh","N/A")))</f>
        <v>N/A</v>
      </c>
      <c r="B390" s="164" t="str">
        <f>IF(F392&lt;&gt;G392,"2018 - kwh",IF(H392&lt;&gt;I392,"2017 - kwh",IF(J392&lt;&gt;K392,"2016 - kwh","N/A")))</f>
        <v>N/A</v>
      </c>
      <c r="C390" s="170" t="s">
        <v>407</v>
      </c>
      <c r="D390" s="171"/>
      <c r="E390" s="172" t="s">
        <v>285</v>
      </c>
      <c r="F390" s="163"/>
      <c r="G390" s="163"/>
      <c r="H390" s="163"/>
      <c r="I390" s="163"/>
      <c r="J390" s="163"/>
      <c r="K390" s="163"/>
      <c r="L390" s="163"/>
      <c r="M390" s="163"/>
      <c r="N390" s="163"/>
      <c r="O390" s="163"/>
      <c r="P390" s="164"/>
      <c r="Q390" s="164"/>
      <c r="R390" s="164"/>
      <c r="S390" s="164"/>
      <c r="T390" s="164"/>
      <c r="U390" s="164"/>
      <c r="V390" s="164"/>
      <c r="Z390" s="165"/>
      <c r="AA390" s="165" t="str">
        <f>IF(AND(F392=G392,H392=I392,F392="A"),"2016 - kwh","")</f>
        <v/>
      </c>
      <c r="AB390" s="165" t="str">
        <f>IF(OR(B390="2017 - kwh",B390="2018 - kwh"),"2016 - kwh","")</f>
        <v/>
      </c>
      <c r="AC390" s="165"/>
      <c r="AD390" s="165"/>
      <c r="AE390" s="165"/>
    </row>
    <row r="391" spans="1:31" hidden="1" x14ac:dyDescent="0.35">
      <c r="A391" s="164" t="str">
        <f>IF(AND(F392=G392,H392=I392,J392=K392,F392="A"),"2016 - kw",IF(AND(F392=G392,H392=I392,J392&lt;&gt;K392,F392="A"),"2017 - kw",IF(AND(F392=G392,H392&lt;&gt;I392,F392="A"),"2018 - kw","N/A")))</f>
        <v>N/A</v>
      </c>
      <c r="B391" s="164" t="str">
        <f>IF(F392&lt;&gt;G392,"2018 - kw",IF(H392&lt;&gt;I392,"2017 - kw",IF(J392&lt;&gt;K392,"2016 - kw","N/A")))</f>
        <v>N/A</v>
      </c>
      <c r="C391" s="173"/>
      <c r="D391" s="174" t="str">
        <f>D390 &amp; "kW"</f>
        <v>kW</v>
      </c>
      <c r="E391" s="175" t="s">
        <v>286</v>
      </c>
      <c r="F391" s="163"/>
      <c r="G391" s="163"/>
      <c r="H391" s="163"/>
      <c r="I391" s="163"/>
      <c r="J391" s="163"/>
      <c r="K391" s="163"/>
      <c r="L391" s="163"/>
      <c r="M391" s="163"/>
      <c r="N391" s="163"/>
      <c r="O391" s="163"/>
      <c r="P391" s="164"/>
      <c r="Q391" s="164"/>
      <c r="R391" s="164"/>
      <c r="S391" s="164"/>
      <c r="T391" s="164"/>
      <c r="U391" s="164"/>
      <c r="V391" s="164"/>
      <c r="Z391" s="165"/>
      <c r="AA391" s="165" t="str">
        <f>IF(AND(F392=G392,H392=I392,F392="A"),"2016 - kw","")</f>
        <v/>
      </c>
      <c r="AB391" s="165" t="str">
        <f>IF(OR(B391="2017 - kw",B391="2018 - kw"),"2016 - kw","")</f>
        <v/>
      </c>
      <c r="AC391" s="165"/>
      <c r="AD391" s="165"/>
      <c r="AE391" s="165"/>
    </row>
    <row r="392" spans="1:31" hidden="1" x14ac:dyDescent="0.35">
      <c r="A392" s="164"/>
      <c r="B392" s="164"/>
      <c r="C392" s="176"/>
      <c r="D392" s="177"/>
      <c r="E392" s="178" t="s">
        <v>287</v>
      </c>
      <c r="F392" s="160"/>
      <c r="G392" s="160"/>
      <c r="H392" s="160"/>
      <c r="I392" s="160"/>
      <c r="J392" s="160"/>
      <c r="K392" s="160"/>
      <c r="L392" s="160"/>
      <c r="M392" s="160"/>
      <c r="N392" s="160"/>
      <c r="O392" s="160"/>
      <c r="P392" s="164"/>
      <c r="Q392" s="164"/>
      <c r="R392" s="164"/>
      <c r="S392" s="164"/>
      <c r="T392" s="164"/>
      <c r="U392" s="164"/>
      <c r="V392" s="164"/>
      <c r="Z392" s="165"/>
      <c r="AA392" s="165"/>
      <c r="AB392" s="165"/>
      <c r="AC392" s="165"/>
      <c r="AD392" s="165"/>
      <c r="AE392" s="165"/>
    </row>
    <row r="393" spans="1:31" hidden="1" x14ac:dyDescent="0.35">
      <c r="A393" s="164" t="str">
        <f>IF(AND(F395=G395,H395=I395,J395=K395,F395="A"),"2016 - kwh",IF(AND(F395=G395,H395=I395,J395&lt;&gt;K395,F395="A"),"2017 - kwh",IF(AND(F395=G395,H395&lt;&gt;I395,F395="A"),"2018 - kwh","N/A")))</f>
        <v>N/A</v>
      </c>
      <c r="B393" s="164" t="str">
        <f>IF(F395&lt;&gt;G395,"2018 - kwh",IF(H395&lt;&gt;I395,"2017 - kwh",IF(J395&lt;&gt;K395,"2016 - kwh","N/A")))</f>
        <v>N/A</v>
      </c>
      <c r="C393" s="170" t="s">
        <v>408</v>
      </c>
      <c r="D393" s="171"/>
      <c r="E393" s="172" t="s">
        <v>285</v>
      </c>
      <c r="F393" s="163"/>
      <c r="G393" s="163"/>
      <c r="H393" s="163"/>
      <c r="I393" s="163"/>
      <c r="J393" s="163"/>
      <c r="K393" s="163"/>
      <c r="L393" s="163"/>
      <c r="M393" s="163"/>
      <c r="N393" s="163"/>
      <c r="O393" s="163"/>
      <c r="P393" s="164"/>
      <c r="Q393" s="164"/>
      <c r="R393" s="164"/>
      <c r="S393" s="164"/>
      <c r="T393" s="164"/>
      <c r="U393" s="164"/>
      <c r="V393" s="164"/>
      <c r="Z393" s="165"/>
      <c r="AA393" s="165" t="str">
        <f>IF(AND(F395=G395,H395=I395,F395="A"),"2016 - kwh","")</f>
        <v/>
      </c>
      <c r="AB393" s="165" t="str">
        <f>IF(OR(B393="2017 - kwh",B393="2018 - kwh"),"2016 - kwh","")</f>
        <v/>
      </c>
      <c r="AC393" s="165"/>
      <c r="AD393" s="165"/>
      <c r="AE393" s="165"/>
    </row>
    <row r="394" spans="1:31" hidden="1" x14ac:dyDescent="0.35">
      <c r="A394" s="164" t="str">
        <f>IF(AND(F395=G395,H395=I395,J395=K395,F395="A"),"2016 - kw",IF(AND(F395=G395,H395=I395,J395&lt;&gt;K395,F395="A"),"2017 - kw",IF(AND(F395=G395,H395&lt;&gt;I395,F395="A"),"2018 - kw","N/A")))</f>
        <v>N/A</v>
      </c>
      <c r="B394" s="164" t="str">
        <f>IF(F395&lt;&gt;G395,"2018 - kw",IF(H395&lt;&gt;I395,"2017 - kw",IF(J395&lt;&gt;K395,"2016 - kw","N/A")))</f>
        <v>N/A</v>
      </c>
      <c r="C394" s="173"/>
      <c r="D394" s="174" t="str">
        <f>D393 &amp; "kW"</f>
        <v>kW</v>
      </c>
      <c r="E394" s="175" t="s">
        <v>286</v>
      </c>
      <c r="F394" s="163"/>
      <c r="G394" s="163"/>
      <c r="H394" s="163"/>
      <c r="I394" s="163"/>
      <c r="J394" s="163"/>
      <c r="K394" s="163"/>
      <c r="L394" s="163"/>
      <c r="M394" s="163"/>
      <c r="N394" s="163"/>
      <c r="O394" s="163"/>
      <c r="P394" s="164"/>
      <c r="Q394" s="164"/>
      <c r="R394" s="164"/>
      <c r="S394" s="164"/>
      <c r="T394" s="164"/>
      <c r="U394" s="164"/>
      <c r="V394" s="164"/>
      <c r="Z394" s="165"/>
      <c r="AA394" s="165" t="str">
        <f>IF(AND(F395=G395,H395=I395,F395="A"),"2016 - kw","")</f>
        <v/>
      </c>
      <c r="AB394" s="165" t="str">
        <f>IF(OR(B394="2017 - kw",B394="2018 - kw"),"2016 - kw","")</f>
        <v/>
      </c>
      <c r="AC394" s="165"/>
      <c r="AD394" s="165"/>
      <c r="AE394" s="165"/>
    </row>
    <row r="395" spans="1:31" hidden="1" x14ac:dyDescent="0.35">
      <c r="A395" s="164"/>
      <c r="B395" s="164"/>
      <c r="C395" s="176"/>
      <c r="D395" s="177"/>
      <c r="E395" s="178" t="s">
        <v>287</v>
      </c>
      <c r="F395" s="160"/>
      <c r="G395" s="160"/>
      <c r="H395" s="160"/>
      <c r="I395" s="160"/>
      <c r="J395" s="160"/>
      <c r="K395" s="160"/>
      <c r="L395" s="160"/>
      <c r="M395" s="160"/>
      <c r="N395" s="160"/>
      <c r="O395" s="160"/>
      <c r="P395" s="164"/>
      <c r="Q395" s="164"/>
      <c r="R395" s="164"/>
      <c r="S395" s="164"/>
      <c r="T395" s="164"/>
      <c r="U395" s="164"/>
      <c r="V395" s="164"/>
      <c r="Z395" s="165"/>
      <c r="AA395" s="165"/>
      <c r="AB395" s="165"/>
      <c r="AC395" s="165"/>
      <c r="AD395" s="165"/>
      <c r="AE395" s="165"/>
    </row>
    <row r="396" spans="1:31" hidden="1" x14ac:dyDescent="0.35">
      <c r="A396" s="164" t="str">
        <f>IF(AND(F398=G398,H398=I398,J398=K398,F398="A"),"2016 - kwh",IF(AND(F398=G398,H398=I398,J398&lt;&gt;K398,F398="A"),"2017 - kwh",IF(AND(F398=G398,H398&lt;&gt;I398,F398="A"),"2018 - kwh","N/A")))</f>
        <v>N/A</v>
      </c>
      <c r="B396" s="164" t="str">
        <f>IF(F398&lt;&gt;G398,"2018 - kwh",IF(H398&lt;&gt;I398,"2017 - kwh",IF(J398&lt;&gt;K398,"2016 - kwh","N/A")))</f>
        <v>N/A</v>
      </c>
      <c r="C396" s="170" t="s">
        <v>409</v>
      </c>
      <c r="D396" s="171"/>
      <c r="E396" s="172" t="s">
        <v>285</v>
      </c>
      <c r="F396" s="163"/>
      <c r="G396" s="163"/>
      <c r="H396" s="163"/>
      <c r="I396" s="163"/>
      <c r="J396" s="163"/>
      <c r="K396" s="163"/>
      <c r="L396" s="163"/>
      <c r="M396" s="163"/>
      <c r="N396" s="163"/>
      <c r="O396" s="163"/>
      <c r="P396" s="164"/>
      <c r="Q396" s="164"/>
      <c r="R396" s="164"/>
      <c r="S396" s="164"/>
      <c r="T396" s="164"/>
      <c r="U396" s="164"/>
      <c r="V396" s="164"/>
      <c r="Z396" s="165"/>
      <c r="AA396" s="165" t="str">
        <f>IF(AND(F398=G398,H398=I398,F398="A"),"2016 - kwh","")</f>
        <v/>
      </c>
      <c r="AB396" s="165" t="str">
        <f>IF(OR(B396="2017 - kwh",B396="2018 - kwh"),"2016 - kwh","")</f>
        <v/>
      </c>
      <c r="AC396" s="165"/>
      <c r="AD396" s="165"/>
      <c r="AE396" s="165"/>
    </row>
    <row r="397" spans="1:31" hidden="1" x14ac:dyDescent="0.35">
      <c r="A397" s="164" t="str">
        <f>IF(AND(F398=G398,H398=I398,J398=K398,F398="A"),"2016 - kw",IF(AND(F398=G398,H398=I398,J398&lt;&gt;K398,F398="A"),"2017 - kw",IF(AND(F398=G398,H398&lt;&gt;I398,F398="A"),"2018 - kw","N/A")))</f>
        <v>N/A</v>
      </c>
      <c r="B397" s="164" t="str">
        <f>IF(F398&lt;&gt;G398,"2018 - kw",IF(H398&lt;&gt;I398,"2017 - kw",IF(J398&lt;&gt;K398,"2016 - kw","N/A")))</f>
        <v>N/A</v>
      </c>
      <c r="C397" s="173"/>
      <c r="D397" s="174" t="str">
        <f>D396 &amp; "kW"</f>
        <v>kW</v>
      </c>
      <c r="E397" s="175" t="s">
        <v>286</v>
      </c>
      <c r="F397" s="163"/>
      <c r="G397" s="163"/>
      <c r="H397" s="163"/>
      <c r="I397" s="163"/>
      <c r="J397" s="163"/>
      <c r="K397" s="163"/>
      <c r="L397" s="163"/>
      <c r="M397" s="163"/>
      <c r="N397" s="163"/>
      <c r="O397" s="163"/>
      <c r="P397" s="164"/>
      <c r="Q397" s="164"/>
      <c r="R397" s="164"/>
      <c r="S397" s="164"/>
      <c r="T397" s="164"/>
      <c r="U397" s="164"/>
      <c r="V397" s="164"/>
      <c r="Z397" s="165"/>
      <c r="AA397" s="165" t="str">
        <f>IF(AND(F398=G398,H398=I398,F398="A"),"2016 - kw","")</f>
        <v/>
      </c>
      <c r="AB397" s="165" t="str">
        <f>IF(OR(B397="2017 - kw",B397="2018 - kw"),"2016 - kw","")</f>
        <v/>
      </c>
      <c r="AC397" s="165"/>
      <c r="AD397" s="165"/>
      <c r="AE397" s="165"/>
    </row>
    <row r="398" spans="1:31" hidden="1" x14ac:dyDescent="0.35">
      <c r="A398" s="164"/>
      <c r="B398" s="164"/>
      <c r="C398" s="176"/>
      <c r="D398" s="177"/>
      <c r="E398" s="178" t="s">
        <v>287</v>
      </c>
      <c r="F398" s="160"/>
      <c r="G398" s="160"/>
      <c r="H398" s="160"/>
      <c r="I398" s="160"/>
      <c r="J398" s="160"/>
      <c r="K398" s="160"/>
      <c r="L398" s="160"/>
      <c r="M398" s="160"/>
      <c r="N398" s="160"/>
      <c r="O398" s="160"/>
      <c r="P398" s="164"/>
      <c r="Q398" s="164"/>
      <c r="R398" s="164"/>
      <c r="S398" s="164"/>
      <c r="T398" s="164"/>
      <c r="U398" s="164"/>
      <c r="V398" s="164"/>
      <c r="Z398" s="165"/>
      <c r="AA398" s="165"/>
      <c r="AB398" s="165"/>
      <c r="AC398" s="165"/>
      <c r="AD398" s="165"/>
      <c r="AE398" s="165"/>
    </row>
    <row r="399" spans="1:31" hidden="1" x14ac:dyDescent="0.35">
      <c r="A399" s="164" t="str">
        <f>IF(AND(F401=G401,H401=I401,J401=K401,F401="A"),"2016 - kwh",IF(AND(F401=G401,H401=I401,J401&lt;&gt;K401,F401="A"),"2017 - kwh",IF(AND(F401=G401,H401&lt;&gt;I401,F401="A"),"2018 - kwh","N/A")))</f>
        <v>N/A</v>
      </c>
      <c r="B399" s="164" t="str">
        <f>IF(F401&lt;&gt;G401,"2018 - kwh",IF(H401&lt;&gt;I401,"2017 - kwh",IF(J401&lt;&gt;K401,"2016 - kwh","N/A")))</f>
        <v>N/A</v>
      </c>
      <c r="C399" s="170" t="s">
        <v>410</v>
      </c>
      <c r="D399" s="171"/>
      <c r="E399" s="172" t="s">
        <v>285</v>
      </c>
      <c r="F399" s="163"/>
      <c r="G399" s="163"/>
      <c r="H399" s="163"/>
      <c r="I399" s="163"/>
      <c r="J399" s="163"/>
      <c r="K399" s="163"/>
      <c r="L399" s="163"/>
      <c r="M399" s="163"/>
      <c r="N399" s="163"/>
      <c r="O399" s="163"/>
      <c r="P399" s="164"/>
      <c r="Q399" s="164"/>
      <c r="R399" s="164"/>
      <c r="S399" s="164"/>
      <c r="T399" s="164"/>
      <c r="U399" s="164"/>
      <c r="V399" s="164"/>
      <c r="Z399" s="165"/>
      <c r="AA399" s="165" t="str">
        <f>IF(AND(F401=G401,H401=I401,F401="A"),"2016 - kwh","")</f>
        <v/>
      </c>
      <c r="AB399" s="165" t="str">
        <f>IF(OR(B399="2017 - kwh",B399="2018 - kwh"),"2016 - kwh","")</f>
        <v/>
      </c>
      <c r="AC399" s="165"/>
      <c r="AD399" s="165"/>
      <c r="AE399" s="165"/>
    </row>
    <row r="400" spans="1:31" hidden="1" x14ac:dyDescent="0.35">
      <c r="A400" s="164" t="str">
        <f>IF(AND(F401=G401,H401=I401,J401=K401,F401="A"),"2016 - kw",IF(AND(F401=G401,H401=I401,J401&lt;&gt;K401,F401="A"),"2017 - kw",IF(AND(F401=G401,H401&lt;&gt;I401,F401="A"),"2018 - kw","N/A")))</f>
        <v>N/A</v>
      </c>
      <c r="B400" s="164" t="str">
        <f>IF(F401&lt;&gt;G401,"2018 - kw",IF(H401&lt;&gt;I401,"2017 - kw",IF(J401&lt;&gt;K401,"2016 - kw","N/A")))</f>
        <v>N/A</v>
      </c>
      <c r="C400" s="173"/>
      <c r="D400" s="174" t="str">
        <f>D399 &amp; "kW"</f>
        <v>kW</v>
      </c>
      <c r="E400" s="175" t="s">
        <v>286</v>
      </c>
      <c r="F400" s="163"/>
      <c r="G400" s="163"/>
      <c r="H400" s="163"/>
      <c r="I400" s="163"/>
      <c r="J400" s="163"/>
      <c r="K400" s="163"/>
      <c r="L400" s="163"/>
      <c r="M400" s="163"/>
      <c r="N400" s="163"/>
      <c r="O400" s="163"/>
      <c r="P400" s="164"/>
      <c r="Q400" s="164"/>
      <c r="R400" s="164"/>
      <c r="S400" s="164"/>
      <c r="T400" s="164"/>
      <c r="U400" s="164"/>
      <c r="V400" s="164"/>
      <c r="Z400" s="165"/>
      <c r="AA400" s="165" t="str">
        <f>IF(AND(F401=G401,H401=I401,F401="A"),"2016 - kw","")</f>
        <v/>
      </c>
      <c r="AB400" s="165" t="str">
        <f>IF(OR(B400="2017 - kw",B400="2018 - kw"),"2016 - kw","")</f>
        <v/>
      </c>
      <c r="AC400" s="165"/>
      <c r="AD400" s="165"/>
      <c r="AE400" s="165"/>
    </row>
    <row r="401" spans="1:31" hidden="1" x14ac:dyDescent="0.35">
      <c r="A401" s="164"/>
      <c r="B401" s="164"/>
      <c r="C401" s="176"/>
      <c r="D401" s="177"/>
      <c r="E401" s="178" t="s">
        <v>287</v>
      </c>
      <c r="F401" s="160"/>
      <c r="G401" s="160"/>
      <c r="H401" s="160"/>
      <c r="I401" s="160"/>
      <c r="J401" s="160"/>
      <c r="K401" s="160"/>
      <c r="L401" s="160"/>
      <c r="M401" s="160"/>
      <c r="N401" s="160"/>
      <c r="O401" s="160"/>
      <c r="P401" s="164"/>
      <c r="Q401" s="164"/>
      <c r="R401" s="164"/>
      <c r="S401" s="164"/>
      <c r="T401" s="164"/>
      <c r="U401" s="164"/>
      <c r="V401" s="164"/>
      <c r="Z401" s="165"/>
      <c r="AA401" s="165"/>
      <c r="AB401" s="165"/>
      <c r="AC401" s="165"/>
      <c r="AD401" s="165"/>
      <c r="AE401" s="165"/>
    </row>
    <row r="402" spans="1:31" hidden="1" x14ac:dyDescent="0.35">
      <c r="A402" s="164" t="str">
        <f>IF(AND(F404=G404,H404=I404,J404=K404,F404="A"),"2016 - kwh",IF(AND(F404=G404,H404=I404,J404&lt;&gt;K404,F404="A"),"2017 - kwh",IF(AND(F404=G404,H404&lt;&gt;I404,F404="A"),"2018 - kwh","N/A")))</f>
        <v>N/A</v>
      </c>
      <c r="B402" s="164" t="str">
        <f>IF(F404&lt;&gt;G404,"2018 - kwh",IF(H404&lt;&gt;I404,"2017 - kwh",IF(J404&lt;&gt;K404,"2016 - kwh","N/A")))</f>
        <v>N/A</v>
      </c>
      <c r="C402" s="170" t="s">
        <v>411</v>
      </c>
      <c r="D402" s="171"/>
      <c r="E402" s="172" t="s">
        <v>285</v>
      </c>
      <c r="F402" s="163"/>
      <c r="G402" s="163"/>
      <c r="H402" s="163"/>
      <c r="I402" s="163"/>
      <c r="J402" s="163"/>
      <c r="K402" s="163"/>
      <c r="L402" s="163"/>
      <c r="M402" s="163"/>
      <c r="N402" s="163"/>
      <c r="O402" s="163"/>
      <c r="P402" s="164"/>
      <c r="Q402" s="164"/>
      <c r="R402" s="164"/>
      <c r="S402" s="164"/>
      <c r="T402" s="164"/>
      <c r="U402" s="164"/>
      <c r="V402" s="164"/>
      <c r="Z402" s="165"/>
      <c r="AA402" s="165" t="str">
        <f>IF(AND(F404=G404,H404=I404,F404="A"),"2016 - kwh","")</f>
        <v/>
      </c>
      <c r="AB402" s="165" t="str">
        <f>IF(OR(B402="2017 - kwh",B402="2018 - kwh"),"2016 - kwh","")</f>
        <v/>
      </c>
      <c r="AC402" s="165"/>
      <c r="AD402" s="165"/>
      <c r="AE402" s="165"/>
    </row>
    <row r="403" spans="1:31" hidden="1" x14ac:dyDescent="0.35">
      <c r="A403" s="164" t="str">
        <f>IF(AND(F404=G404,H404=I404,J404=K404,F404="A"),"2016 - kw",IF(AND(F404=G404,H404=I404,J404&lt;&gt;K404,F404="A"),"2017 - kw",IF(AND(F404=G404,H404&lt;&gt;I404,F404="A"),"2018 - kw","N/A")))</f>
        <v>N/A</v>
      </c>
      <c r="B403" s="164" t="str">
        <f>IF(F404&lt;&gt;G404,"2018 - kw",IF(H404&lt;&gt;I404,"2017 - kw",IF(J404&lt;&gt;K404,"2016 - kw","N/A")))</f>
        <v>N/A</v>
      </c>
      <c r="C403" s="173"/>
      <c r="D403" s="174" t="str">
        <f>D402 &amp; "kW"</f>
        <v>kW</v>
      </c>
      <c r="E403" s="175" t="s">
        <v>286</v>
      </c>
      <c r="F403" s="163"/>
      <c r="G403" s="163"/>
      <c r="H403" s="163"/>
      <c r="I403" s="163"/>
      <c r="J403" s="163"/>
      <c r="K403" s="163"/>
      <c r="L403" s="163"/>
      <c r="M403" s="163"/>
      <c r="N403" s="163"/>
      <c r="O403" s="163"/>
      <c r="P403" s="164"/>
      <c r="Q403" s="164"/>
      <c r="R403" s="164"/>
      <c r="S403" s="164"/>
      <c r="T403" s="164"/>
      <c r="U403" s="164"/>
      <c r="V403" s="164"/>
      <c r="Z403" s="165"/>
      <c r="AA403" s="165" t="str">
        <f>IF(AND(F404=G404,H404=I404,F404="A"),"2016 - kw","")</f>
        <v/>
      </c>
      <c r="AB403" s="165" t="str">
        <f>IF(OR(B403="2017 - kw",B403="2018 - kw"),"2016 - kw","")</f>
        <v/>
      </c>
      <c r="AC403" s="165"/>
      <c r="AD403" s="165"/>
      <c r="AE403" s="165"/>
    </row>
    <row r="404" spans="1:31" hidden="1" x14ac:dyDescent="0.35">
      <c r="A404" s="164"/>
      <c r="B404" s="164"/>
      <c r="C404" s="176"/>
      <c r="D404" s="177"/>
      <c r="E404" s="178" t="s">
        <v>287</v>
      </c>
      <c r="F404" s="160"/>
      <c r="G404" s="160"/>
      <c r="H404" s="160"/>
      <c r="I404" s="160"/>
      <c r="J404" s="160"/>
      <c r="K404" s="160"/>
      <c r="L404" s="160"/>
      <c r="M404" s="160"/>
      <c r="N404" s="160"/>
      <c r="O404" s="160"/>
      <c r="P404" s="164"/>
      <c r="Q404" s="164"/>
      <c r="R404" s="164"/>
      <c r="S404" s="164"/>
      <c r="T404" s="164"/>
      <c r="U404" s="164"/>
      <c r="V404" s="164"/>
      <c r="Z404" s="165"/>
      <c r="AA404" s="165"/>
      <c r="AB404" s="165"/>
      <c r="AC404" s="165"/>
      <c r="AD404" s="165"/>
      <c r="AE404" s="165"/>
    </row>
    <row r="405" spans="1:31" hidden="1" x14ac:dyDescent="0.35">
      <c r="A405" s="164" t="str">
        <f>IF(AND(F407=G407,H407=I407,J407=K407,F407="A"),"2016 - kwh",IF(AND(F407=G407,H407=I407,J407&lt;&gt;K407,F407="A"),"2017 - kwh",IF(AND(F407=G407,H407&lt;&gt;I407,F407="A"),"2018 - kwh","N/A")))</f>
        <v>N/A</v>
      </c>
      <c r="B405" s="164" t="str">
        <f>IF(F407&lt;&gt;G407,"2018 - kwh",IF(H407&lt;&gt;I407,"2017 - kwh",IF(J407&lt;&gt;K407,"2016 - kwh","N/A")))</f>
        <v>N/A</v>
      </c>
      <c r="C405" s="170" t="s">
        <v>412</v>
      </c>
      <c r="D405" s="171"/>
      <c r="E405" s="172" t="s">
        <v>285</v>
      </c>
      <c r="F405" s="163"/>
      <c r="G405" s="163"/>
      <c r="H405" s="163"/>
      <c r="I405" s="163"/>
      <c r="J405" s="163"/>
      <c r="K405" s="163"/>
      <c r="L405" s="163"/>
      <c r="M405" s="163"/>
      <c r="N405" s="163"/>
      <c r="O405" s="163"/>
      <c r="P405" s="164"/>
      <c r="Q405" s="164"/>
      <c r="R405" s="164"/>
      <c r="S405" s="164"/>
      <c r="T405" s="164"/>
      <c r="U405" s="164"/>
      <c r="V405" s="164"/>
      <c r="Z405" s="165"/>
      <c r="AA405" s="165" t="str">
        <f>IF(AND(F407=G407,H407=I407,F407="A"),"2016 - kwh","")</f>
        <v/>
      </c>
      <c r="AB405" s="165" t="str">
        <f>IF(OR(B405="2017 - kwh",B405="2018 - kwh"),"2016 - kwh","")</f>
        <v/>
      </c>
      <c r="AC405" s="165"/>
      <c r="AD405" s="165"/>
      <c r="AE405" s="165"/>
    </row>
    <row r="406" spans="1:31" hidden="1" x14ac:dyDescent="0.35">
      <c r="A406" s="164" t="str">
        <f>IF(AND(F407=G407,H407=I407,J407=K407,F407="A"),"2016 - kw",IF(AND(F407=G407,H407=I407,J407&lt;&gt;K407,F407="A"),"2017 - kw",IF(AND(F407=G407,H407&lt;&gt;I407,F407="A"),"2018 - kw","N/A")))</f>
        <v>N/A</v>
      </c>
      <c r="B406" s="164" t="str">
        <f>IF(F407&lt;&gt;G407,"2018 - kw",IF(H407&lt;&gt;I407,"2017 - kw",IF(J407&lt;&gt;K407,"2016 - kw","N/A")))</f>
        <v>N/A</v>
      </c>
      <c r="C406" s="173"/>
      <c r="D406" s="174" t="str">
        <f>D405 &amp; "kW"</f>
        <v>kW</v>
      </c>
      <c r="E406" s="175" t="s">
        <v>286</v>
      </c>
      <c r="F406" s="163"/>
      <c r="G406" s="163"/>
      <c r="H406" s="163"/>
      <c r="I406" s="163"/>
      <c r="J406" s="163"/>
      <c r="K406" s="163"/>
      <c r="L406" s="163"/>
      <c r="M406" s="163"/>
      <c r="N406" s="163"/>
      <c r="O406" s="163"/>
      <c r="P406" s="164"/>
      <c r="Q406" s="164"/>
      <c r="R406" s="164"/>
      <c r="S406" s="164"/>
      <c r="T406" s="164"/>
      <c r="U406" s="164"/>
      <c r="V406" s="164"/>
      <c r="Z406" s="165"/>
      <c r="AA406" s="165" t="str">
        <f>IF(AND(F407=G407,H407=I407,F407="A"),"2016 - kw","")</f>
        <v/>
      </c>
      <c r="AB406" s="165" t="str">
        <f>IF(OR(B406="2017 - kw",B406="2018 - kw"),"2016 - kw","")</f>
        <v/>
      </c>
      <c r="AC406" s="165"/>
      <c r="AD406" s="165"/>
      <c r="AE406" s="165"/>
    </row>
    <row r="407" spans="1:31" hidden="1" x14ac:dyDescent="0.35">
      <c r="A407" s="164"/>
      <c r="B407" s="164"/>
      <c r="C407" s="176"/>
      <c r="D407" s="177"/>
      <c r="E407" s="178" t="s">
        <v>287</v>
      </c>
      <c r="F407" s="160"/>
      <c r="G407" s="160"/>
      <c r="H407" s="160"/>
      <c r="I407" s="160"/>
      <c r="J407" s="160"/>
      <c r="K407" s="160"/>
      <c r="L407" s="160"/>
      <c r="M407" s="160"/>
      <c r="N407" s="160"/>
      <c r="O407" s="160"/>
      <c r="P407" s="164"/>
      <c r="Q407" s="164"/>
      <c r="R407" s="164"/>
      <c r="S407" s="164"/>
      <c r="T407" s="164"/>
      <c r="U407" s="164"/>
      <c r="V407" s="164"/>
      <c r="Z407" s="165"/>
      <c r="AA407" s="165"/>
      <c r="AB407" s="165"/>
      <c r="AC407" s="165"/>
      <c r="AD407" s="165"/>
      <c r="AE407" s="165"/>
    </row>
    <row r="408" spans="1:31" hidden="1" x14ac:dyDescent="0.35">
      <c r="A408" s="164" t="str">
        <f>IF(AND(F410=G410,H410=I410,J410=K410,F410="A"),"2016 - kwh",IF(AND(F410=G410,H410=I410,J410&lt;&gt;K410,F410="A"),"2017 - kwh",IF(AND(F410=G410,H410&lt;&gt;I410,F410="A"),"2018 - kwh","N/A")))</f>
        <v>N/A</v>
      </c>
      <c r="B408" s="164" t="str">
        <f>IF(F410&lt;&gt;G410,"2018 - kwh",IF(H410&lt;&gt;I410,"2017 - kwh",IF(J410&lt;&gt;K410,"2016 - kwh","N/A")))</f>
        <v>N/A</v>
      </c>
      <c r="C408" s="170" t="s">
        <v>413</v>
      </c>
      <c r="D408" s="171"/>
      <c r="E408" s="172" t="s">
        <v>285</v>
      </c>
      <c r="F408" s="163"/>
      <c r="G408" s="163"/>
      <c r="H408" s="163"/>
      <c r="I408" s="163"/>
      <c r="J408" s="163"/>
      <c r="K408" s="163"/>
      <c r="L408" s="163"/>
      <c r="M408" s="163"/>
      <c r="N408" s="163"/>
      <c r="O408" s="163"/>
      <c r="P408" s="164"/>
      <c r="Q408" s="164"/>
      <c r="R408" s="164"/>
      <c r="S408" s="164"/>
      <c r="T408" s="164"/>
      <c r="U408" s="164"/>
      <c r="V408" s="164"/>
      <c r="Z408" s="165"/>
      <c r="AA408" s="165" t="str">
        <f>IF(AND(F410=G410,H410=I410,F410="A"),"2016 - kwh","")</f>
        <v/>
      </c>
      <c r="AB408" s="165" t="str">
        <f>IF(OR(B408="2017 - kwh",B408="2018 - kwh"),"2016 - kwh","")</f>
        <v/>
      </c>
      <c r="AC408" s="165"/>
      <c r="AD408" s="165"/>
      <c r="AE408" s="165"/>
    </row>
    <row r="409" spans="1:31" hidden="1" x14ac:dyDescent="0.35">
      <c r="A409" s="164" t="str">
        <f>IF(AND(F410=G410,H410=I410,J410=K410,F410="A"),"2016 - kw",IF(AND(F410=G410,H410=I410,J410&lt;&gt;K410,F410="A"),"2017 - kw",IF(AND(F410=G410,H410&lt;&gt;I410,F410="A"),"2018 - kw","N/A")))</f>
        <v>N/A</v>
      </c>
      <c r="B409" s="164" t="str">
        <f>IF(F410&lt;&gt;G410,"2018 - kw",IF(H410&lt;&gt;I410,"2017 - kw",IF(J410&lt;&gt;K410,"2016 - kw","N/A")))</f>
        <v>N/A</v>
      </c>
      <c r="C409" s="173"/>
      <c r="D409" s="174" t="str">
        <f>D408 &amp; "kW"</f>
        <v>kW</v>
      </c>
      <c r="E409" s="175" t="s">
        <v>286</v>
      </c>
      <c r="F409" s="163"/>
      <c r="G409" s="163"/>
      <c r="H409" s="163"/>
      <c r="I409" s="163"/>
      <c r="J409" s="163"/>
      <c r="K409" s="163"/>
      <c r="L409" s="163"/>
      <c r="M409" s="163"/>
      <c r="N409" s="163"/>
      <c r="O409" s="163"/>
      <c r="P409" s="164"/>
      <c r="Q409" s="164"/>
      <c r="R409" s="164"/>
      <c r="S409" s="164"/>
      <c r="T409" s="164"/>
      <c r="U409" s="164"/>
      <c r="V409" s="164"/>
      <c r="Z409" s="165"/>
      <c r="AA409" s="165" t="str">
        <f>IF(AND(F410=G410,H410=I410,F410="A"),"2016 - kw","")</f>
        <v/>
      </c>
      <c r="AB409" s="165" t="str">
        <f>IF(OR(B409="2017 - kw",B409="2018 - kw"),"2016 - kw","")</f>
        <v/>
      </c>
      <c r="AC409" s="165"/>
      <c r="AD409" s="165"/>
      <c r="AE409" s="165"/>
    </row>
    <row r="410" spans="1:31" hidden="1" x14ac:dyDescent="0.35">
      <c r="A410" s="164"/>
      <c r="B410" s="164"/>
      <c r="C410" s="176"/>
      <c r="D410" s="177"/>
      <c r="E410" s="178" t="s">
        <v>287</v>
      </c>
      <c r="F410" s="160"/>
      <c r="G410" s="160"/>
      <c r="H410" s="160"/>
      <c r="I410" s="160"/>
      <c r="J410" s="160"/>
      <c r="K410" s="160"/>
      <c r="L410" s="160"/>
      <c r="M410" s="160"/>
      <c r="N410" s="160"/>
      <c r="O410" s="160"/>
      <c r="P410" s="164"/>
      <c r="Q410" s="164"/>
      <c r="R410" s="164"/>
      <c r="S410" s="164"/>
      <c r="T410" s="164"/>
      <c r="U410" s="164"/>
      <c r="V410" s="164"/>
      <c r="Z410" s="165"/>
      <c r="AA410" s="165"/>
      <c r="AB410" s="165"/>
      <c r="AC410" s="165"/>
      <c r="AD410" s="165"/>
      <c r="AE410" s="165"/>
    </row>
    <row r="411" spans="1:31" hidden="1" x14ac:dyDescent="0.35">
      <c r="A411" s="164" t="str">
        <f>IF(AND(F413=G413,H413=I413,J413=K413,F413="A"),"2016 - kwh",IF(AND(F413=G413,H413=I413,J413&lt;&gt;K413,F413="A"),"2017 - kwh",IF(AND(F413=G413,H413&lt;&gt;I413,F413="A"),"2018 - kwh","N/A")))</f>
        <v>N/A</v>
      </c>
      <c r="B411" s="164" t="str">
        <f>IF(F413&lt;&gt;G413,"2018 - kwh",IF(H413&lt;&gt;I413,"2017 - kwh",IF(J413&lt;&gt;K413,"2016 - kwh","N/A")))</f>
        <v>N/A</v>
      </c>
      <c r="C411" s="170" t="s">
        <v>414</v>
      </c>
      <c r="D411" s="171"/>
      <c r="E411" s="172" t="s">
        <v>285</v>
      </c>
      <c r="F411" s="163"/>
      <c r="G411" s="163"/>
      <c r="H411" s="163"/>
      <c r="I411" s="163"/>
      <c r="J411" s="163"/>
      <c r="K411" s="163"/>
      <c r="L411" s="163"/>
      <c r="M411" s="163"/>
      <c r="N411" s="163"/>
      <c r="O411" s="163"/>
      <c r="P411" s="164"/>
      <c r="Q411" s="164"/>
      <c r="R411" s="164"/>
      <c r="S411" s="164"/>
      <c r="T411" s="164"/>
      <c r="U411" s="164"/>
      <c r="V411" s="164"/>
      <c r="Z411" s="165"/>
      <c r="AA411" s="165" t="str">
        <f>IF(AND(F413=G413,H413=I413,F413="A"),"2016 - kwh","")</f>
        <v/>
      </c>
      <c r="AB411" s="165" t="str">
        <f>IF(OR(B411="2017 - kwh",B411="2018 - kwh"),"2016 - kwh","")</f>
        <v/>
      </c>
      <c r="AC411" s="165"/>
      <c r="AD411" s="165"/>
      <c r="AE411" s="165"/>
    </row>
    <row r="412" spans="1:31" hidden="1" x14ac:dyDescent="0.35">
      <c r="A412" s="164" t="str">
        <f>IF(AND(F413=G413,H413=I413,J413=K413,F413="A"),"2016 - kw",IF(AND(F413=G413,H413=I413,J413&lt;&gt;K413,F413="A"),"2017 - kw",IF(AND(F413=G413,H413&lt;&gt;I413,F413="A"),"2018 - kw","N/A")))</f>
        <v>N/A</v>
      </c>
      <c r="B412" s="164" t="str">
        <f>IF(F413&lt;&gt;G413,"2018 - kw",IF(H413&lt;&gt;I413,"2017 - kw",IF(J413&lt;&gt;K413,"2016 - kw","N/A")))</f>
        <v>N/A</v>
      </c>
      <c r="C412" s="173"/>
      <c r="D412" s="174" t="str">
        <f>D411 &amp; "kW"</f>
        <v>kW</v>
      </c>
      <c r="E412" s="175" t="s">
        <v>286</v>
      </c>
      <c r="F412" s="163"/>
      <c r="G412" s="163"/>
      <c r="H412" s="163"/>
      <c r="I412" s="163"/>
      <c r="J412" s="163"/>
      <c r="K412" s="163"/>
      <c r="L412" s="163"/>
      <c r="M412" s="163"/>
      <c r="N412" s="163"/>
      <c r="O412" s="163"/>
      <c r="P412" s="164"/>
      <c r="Q412" s="164"/>
      <c r="R412" s="164"/>
      <c r="S412" s="164"/>
      <c r="T412" s="164"/>
      <c r="U412" s="164"/>
      <c r="V412" s="164"/>
      <c r="Z412" s="165"/>
      <c r="AA412" s="165" t="str">
        <f>IF(AND(F413=G413,H413=I413,F413="A"),"2016 - kw","")</f>
        <v/>
      </c>
      <c r="AB412" s="165" t="str">
        <f>IF(OR(B412="2017 - kw",B412="2018 - kw"),"2016 - kw","")</f>
        <v/>
      </c>
      <c r="AC412" s="165"/>
      <c r="AD412" s="165"/>
      <c r="AE412" s="165"/>
    </row>
    <row r="413" spans="1:31" hidden="1" x14ac:dyDescent="0.35">
      <c r="A413" s="164"/>
      <c r="B413" s="164"/>
      <c r="C413" s="176"/>
      <c r="D413" s="177"/>
      <c r="E413" s="178" t="s">
        <v>287</v>
      </c>
      <c r="F413" s="160"/>
      <c r="G413" s="160"/>
      <c r="H413" s="160"/>
      <c r="I413" s="160"/>
      <c r="J413" s="160"/>
      <c r="K413" s="160"/>
      <c r="L413" s="160"/>
      <c r="M413" s="160"/>
      <c r="N413" s="160"/>
      <c r="O413" s="160"/>
      <c r="P413" s="164"/>
      <c r="Q413" s="164"/>
      <c r="R413" s="164"/>
      <c r="S413" s="164"/>
      <c r="T413" s="164"/>
      <c r="U413" s="164"/>
      <c r="V413" s="164"/>
      <c r="Z413" s="165"/>
      <c r="AA413" s="165"/>
      <c r="AB413" s="165"/>
      <c r="AC413" s="165"/>
      <c r="AD413" s="165"/>
      <c r="AE413" s="165"/>
    </row>
    <row r="414" spans="1:31" hidden="1" x14ac:dyDescent="0.35">
      <c r="A414" s="164" t="str">
        <f>IF(AND(F416=G416,H416=I416,J416=K416,F416="A"),"2016 - kwh",IF(AND(F416=G416,H416=I416,J416&lt;&gt;K416,F416="A"),"2017 - kwh",IF(AND(F416=G416,H416&lt;&gt;I416,F416="A"),"2018 - kwh","N/A")))</f>
        <v>N/A</v>
      </c>
      <c r="B414" s="164" t="str">
        <f>IF(F416&lt;&gt;G416,"2018 - kwh",IF(H416&lt;&gt;I416,"2017 - kwh",IF(J416&lt;&gt;K416,"2016 - kwh","N/A")))</f>
        <v>N/A</v>
      </c>
      <c r="C414" s="170" t="s">
        <v>415</v>
      </c>
      <c r="D414" s="171"/>
      <c r="E414" s="172" t="s">
        <v>285</v>
      </c>
      <c r="F414" s="163"/>
      <c r="G414" s="163"/>
      <c r="H414" s="163"/>
      <c r="I414" s="163"/>
      <c r="J414" s="163"/>
      <c r="K414" s="163"/>
      <c r="L414" s="163"/>
      <c r="M414" s="163"/>
      <c r="N414" s="163"/>
      <c r="O414" s="163"/>
      <c r="P414" s="164"/>
      <c r="Q414" s="164"/>
      <c r="R414" s="164"/>
      <c r="S414" s="164"/>
      <c r="T414" s="164"/>
      <c r="U414" s="164"/>
      <c r="V414" s="164"/>
      <c r="Z414" s="165"/>
      <c r="AA414" s="165" t="str">
        <f>IF(AND(F416=G416,H416=I416,F416="A"),"2016 - kwh","")</f>
        <v/>
      </c>
      <c r="AB414" s="165" t="str">
        <f>IF(OR(B414="2017 - kwh",B414="2018 - kwh"),"2016 - kwh","")</f>
        <v/>
      </c>
      <c r="AC414" s="165"/>
      <c r="AD414" s="165"/>
      <c r="AE414" s="165"/>
    </row>
    <row r="415" spans="1:31" hidden="1" x14ac:dyDescent="0.35">
      <c r="A415" s="164" t="str">
        <f>IF(AND(F416=G416,H416=I416,J416=K416,F416="A"),"2016 - kw",IF(AND(F416=G416,H416=I416,J416&lt;&gt;K416,F416="A"),"2017 - kw",IF(AND(F416=G416,H416&lt;&gt;I416,F416="A"),"2018 - kw","N/A")))</f>
        <v>N/A</v>
      </c>
      <c r="B415" s="164" t="str">
        <f>IF(F416&lt;&gt;G416,"2018 - kw",IF(H416&lt;&gt;I416,"2017 - kw",IF(J416&lt;&gt;K416,"2016 - kw","N/A")))</f>
        <v>N/A</v>
      </c>
      <c r="C415" s="173"/>
      <c r="D415" s="174" t="str">
        <f>D414 &amp; "kW"</f>
        <v>kW</v>
      </c>
      <c r="E415" s="175" t="s">
        <v>286</v>
      </c>
      <c r="F415" s="163"/>
      <c r="G415" s="163"/>
      <c r="H415" s="163"/>
      <c r="I415" s="163"/>
      <c r="J415" s="163"/>
      <c r="K415" s="163"/>
      <c r="L415" s="163"/>
      <c r="M415" s="163"/>
      <c r="N415" s="163"/>
      <c r="O415" s="163"/>
      <c r="P415" s="164"/>
      <c r="Q415" s="164"/>
      <c r="R415" s="164"/>
      <c r="S415" s="164"/>
      <c r="T415" s="164"/>
      <c r="U415" s="164"/>
      <c r="V415" s="164"/>
      <c r="Z415" s="165"/>
      <c r="AA415" s="165" t="str">
        <f>IF(AND(F416=G416,H416=I416,F416="A"),"2016 - kw","")</f>
        <v/>
      </c>
      <c r="AB415" s="165" t="str">
        <f>IF(OR(B415="2017 - kw",B415="2018 - kw"),"2016 - kw","")</f>
        <v/>
      </c>
      <c r="AC415" s="165"/>
      <c r="AD415" s="165"/>
      <c r="AE415" s="165"/>
    </row>
    <row r="416" spans="1:31" hidden="1" x14ac:dyDescent="0.35">
      <c r="A416" s="164"/>
      <c r="B416" s="164"/>
      <c r="C416" s="176"/>
      <c r="D416" s="177"/>
      <c r="E416" s="178" t="s">
        <v>287</v>
      </c>
      <c r="F416" s="160"/>
      <c r="G416" s="160"/>
      <c r="H416" s="160"/>
      <c r="I416" s="160"/>
      <c r="J416" s="160"/>
      <c r="K416" s="160"/>
      <c r="L416" s="160"/>
      <c r="M416" s="160"/>
      <c r="N416" s="160"/>
      <c r="O416" s="160"/>
      <c r="P416" s="164"/>
      <c r="Q416" s="164"/>
      <c r="R416" s="164"/>
      <c r="S416" s="164"/>
      <c r="T416" s="164"/>
      <c r="U416" s="164"/>
      <c r="V416" s="164"/>
      <c r="Z416" s="165"/>
      <c r="AA416" s="165"/>
      <c r="AB416" s="165"/>
      <c r="AC416" s="165"/>
      <c r="AD416" s="165"/>
      <c r="AE416" s="165"/>
    </row>
    <row r="417" spans="1:31" hidden="1" x14ac:dyDescent="0.35">
      <c r="A417" s="164" t="str">
        <f>IF(AND(F419=G419,H419=I419,J419=K419,F419="A"),"2016 - kwh",IF(AND(F419=G419,H419=I419,J419&lt;&gt;K419,F419="A"),"2017 - kwh",IF(AND(F419=G419,H419&lt;&gt;I419,F419="A"),"2018 - kwh","N/A")))</f>
        <v>N/A</v>
      </c>
      <c r="B417" s="164" t="str">
        <f>IF(F419&lt;&gt;G419,"2018 - kwh",IF(H419&lt;&gt;I419,"2017 - kwh",IF(J419&lt;&gt;K419,"2016 - kwh","N/A")))</f>
        <v>N/A</v>
      </c>
      <c r="C417" s="170" t="s">
        <v>416</v>
      </c>
      <c r="D417" s="171"/>
      <c r="E417" s="172" t="s">
        <v>285</v>
      </c>
      <c r="F417" s="163"/>
      <c r="G417" s="163"/>
      <c r="H417" s="163"/>
      <c r="I417" s="163"/>
      <c r="J417" s="163"/>
      <c r="K417" s="163"/>
      <c r="L417" s="163"/>
      <c r="M417" s="163"/>
      <c r="N417" s="163"/>
      <c r="O417" s="163"/>
      <c r="P417" s="164"/>
      <c r="Q417" s="164"/>
      <c r="R417" s="164"/>
      <c r="S417" s="164"/>
      <c r="T417" s="164"/>
      <c r="U417" s="164"/>
      <c r="V417" s="164"/>
      <c r="Z417" s="165"/>
      <c r="AA417" s="165" t="str">
        <f>IF(AND(F419=G419,H419=I419,F419="A"),"2016 - kwh","")</f>
        <v/>
      </c>
      <c r="AB417" s="165" t="str">
        <f>IF(OR(B417="2017 - kwh",B417="2018 - kwh"),"2016 - kwh","")</f>
        <v/>
      </c>
      <c r="AC417" s="165"/>
      <c r="AD417" s="165"/>
      <c r="AE417" s="165"/>
    </row>
    <row r="418" spans="1:31" hidden="1" x14ac:dyDescent="0.35">
      <c r="A418" s="164" t="str">
        <f>IF(AND(F419=G419,H419=I419,J419=K419,F419="A"),"2016 - kw",IF(AND(F419=G419,H419=I419,J419&lt;&gt;K419,F419="A"),"2017 - kw",IF(AND(F419=G419,H419&lt;&gt;I419,F419="A"),"2018 - kw","N/A")))</f>
        <v>N/A</v>
      </c>
      <c r="B418" s="164" t="str">
        <f>IF(F419&lt;&gt;G419,"2018 - kw",IF(H419&lt;&gt;I419,"2017 - kw",IF(J419&lt;&gt;K419,"2016 - kw","N/A")))</f>
        <v>N/A</v>
      </c>
      <c r="C418" s="173"/>
      <c r="D418" s="174" t="str">
        <f>D417 &amp; "kW"</f>
        <v>kW</v>
      </c>
      <c r="E418" s="175" t="s">
        <v>286</v>
      </c>
      <c r="F418" s="163"/>
      <c r="G418" s="163"/>
      <c r="H418" s="163"/>
      <c r="I418" s="163"/>
      <c r="J418" s="163"/>
      <c r="K418" s="163"/>
      <c r="L418" s="163"/>
      <c r="M418" s="163"/>
      <c r="N418" s="163"/>
      <c r="O418" s="163"/>
      <c r="P418" s="164"/>
      <c r="Q418" s="164"/>
      <c r="R418" s="164"/>
      <c r="S418" s="164"/>
      <c r="T418" s="164"/>
      <c r="U418" s="164"/>
      <c r="V418" s="164"/>
      <c r="Z418" s="165"/>
      <c r="AA418" s="165" t="str">
        <f>IF(AND(F419=G419,H419=I419,F419="A"),"2016 - kw","")</f>
        <v/>
      </c>
      <c r="AB418" s="165" t="str">
        <f>IF(OR(B418="2017 - kw",B418="2018 - kw"),"2016 - kw","")</f>
        <v/>
      </c>
      <c r="AC418" s="165"/>
      <c r="AD418" s="165"/>
      <c r="AE418" s="165"/>
    </row>
    <row r="419" spans="1:31" hidden="1" x14ac:dyDescent="0.35">
      <c r="A419" s="164"/>
      <c r="B419" s="164"/>
      <c r="C419" s="176"/>
      <c r="D419" s="177"/>
      <c r="E419" s="178" t="s">
        <v>287</v>
      </c>
      <c r="F419" s="160"/>
      <c r="G419" s="160"/>
      <c r="H419" s="160"/>
      <c r="I419" s="160"/>
      <c r="J419" s="160"/>
      <c r="K419" s="160"/>
      <c r="L419" s="160"/>
      <c r="M419" s="160"/>
      <c r="N419" s="160"/>
      <c r="O419" s="160"/>
      <c r="P419" s="164"/>
      <c r="Q419" s="164"/>
      <c r="R419" s="164"/>
      <c r="S419" s="164"/>
      <c r="T419" s="164"/>
      <c r="U419" s="164"/>
      <c r="V419" s="164"/>
      <c r="Z419" s="165"/>
      <c r="AA419" s="165"/>
      <c r="AB419" s="165"/>
      <c r="AC419" s="165"/>
      <c r="AD419" s="165"/>
      <c r="AE419" s="165"/>
    </row>
    <row r="420" spans="1:31" hidden="1" x14ac:dyDescent="0.35">
      <c r="A420" s="164" t="str">
        <f>IF(AND(F422=G422,H422=I422,J422=K422,F422="A"),"2016 - kwh",IF(AND(F422=G422,H422=I422,J422&lt;&gt;K422,F422="A"),"2017 - kwh",IF(AND(F422=G422,H422&lt;&gt;I422,F422="A"),"2018 - kwh","N/A")))</f>
        <v>N/A</v>
      </c>
      <c r="B420" s="164" t="str">
        <f>IF(F422&lt;&gt;G422,"2018 - kwh",IF(H422&lt;&gt;I422,"2017 - kwh",IF(J422&lt;&gt;K422,"2016 - kwh","N/A")))</f>
        <v>N/A</v>
      </c>
      <c r="C420" s="170" t="s">
        <v>417</v>
      </c>
      <c r="D420" s="171"/>
      <c r="E420" s="172" t="s">
        <v>285</v>
      </c>
      <c r="F420" s="163"/>
      <c r="G420" s="163"/>
      <c r="H420" s="163"/>
      <c r="I420" s="163"/>
      <c r="J420" s="163"/>
      <c r="K420" s="163"/>
      <c r="L420" s="163"/>
      <c r="M420" s="163"/>
      <c r="N420" s="163"/>
      <c r="O420" s="163"/>
      <c r="P420" s="164"/>
      <c r="Q420" s="164"/>
      <c r="R420" s="164"/>
      <c r="S420" s="164"/>
      <c r="T420" s="164"/>
      <c r="U420" s="164"/>
      <c r="V420" s="164"/>
      <c r="Z420" s="165"/>
      <c r="AA420" s="165" t="str">
        <f>IF(AND(F422=G422,H422=I422,F422="A"),"2016 - kwh","")</f>
        <v/>
      </c>
      <c r="AB420" s="165" t="str">
        <f>IF(OR(B420="2017 - kwh",B420="2018 - kwh"),"2016 - kwh","")</f>
        <v/>
      </c>
      <c r="AC420" s="165"/>
      <c r="AD420" s="165"/>
      <c r="AE420" s="165"/>
    </row>
    <row r="421" spans="1:31" hidden="1" x14ac:dyDescent="0.35">
      <c r="A421" s="164" t="str">
        <f>IF(AND(F422=G422,H422=I422,J422=K422,F422="A"),"2016 - kw",IF(AND(F422=G422,H422=I422,J422&lt;&gt;K422,F422="A"),"2017 - kw",IF(AND(F422=G422,H422&lt;&gt;I422,F422="A"),"2018 - kw","N/A")))</f>
        <v>N/A</v>
      </c>
      <c r="B421" s="164" t="str">
        <f>IF(F422&lt;&gt;G422,"2018 - kw",IF(H422&lt;&gt;I422,"2017 - kw",IF(J422&lt;&gt;K422,"2016 - kw","N/A")))</f>
        <v>N/A</v>
      </c>
      <c r="C421" s="173"/>
      <c r="D421" s="174" t="str">
        <f>D420 &amp; "kW"</f>
        <v>kW</v>
      </c>
      <c r="E421" s="175" t="s">
        <v>286</v>
      </c>
      <c r="F421" s="163"/>
      <c r="G421" s="163"/>
      <c r="H421" s="163"/>
      <c r="I421" s="163"/>
      <c r="J421" s="163"/>
      <c r="K421" s="163"/>
      <c r="L421" s="163"/>
      <c r="M421" s="163"/>
      <c r="N421" s="163"/>
      <c r="O421" s="163"/>
      <c r="P421" s="164"/>
      <c r="Q421" s="164"/>
      <c r="R421" s="164"/>
      <c r="S421" s="164"/>
      <c r="T421" s="164"/>
      <c r="U421" s="164"/>
      <c r="V421" s="164"/>
      <c r="Z421" s="165"/>
      <c r="AA421" s="165" t="str">
        <f>IF(AND(F422=G422,H422=I422,F422="A"),"2016 - kw","")</f>
        <v/>
      </c>
      <c r="AB421" s="165" t="str">
        <f>IF(OR(B421="2017 - kw",B421="2018 - kw"),"2016 - kw","")</f>
        <v/>
      </c>
      <c r="AC421" s="165"/>
      <c r="AD421" s="165"/>
      <c r="AE421" s="165"/>
    </row>
    <row r="422" spans="1:31" hidden="1" x14ac:dyDescent="0.35">
      <c r="A422" s="164"/>
      <c r="B422" s="164"/>
      <c r="C422" s="176"/>
      <c r="D422" s="177"/>
      <c r="E422" s="178" t="s">
        <v>287</v>
      </c>
      <c r="F422" s="160"/>
      <c r="G422" s="160"/>
      <c r="H422" s="160"/>
      <c r="I422" s="160"/>
      <c r="J422" s="160"/>
      <c r="K422" s="160"/>
      <c r="L422" s="160"/>
      <c r="M422" s="160"/>
      <c r="N422" s="160"/>
      <c r="O422" s="160"/>
      <c r="P422" s="164"/>
      <c r="Q422" s="164"/>
      <c r="R422" s="164"/>
      <c r="S422" s="164"/>
      <c r="T422" s="164"/>
      <c r="U422" s="164"/>
      <c r="V422" s="164"/>
      <c r="Z422" s="165"/>
      <c r="AA422" s="165"/>
      <c r="AB422" s="165"/>
      <c r="AC422" s="165"/>
      <c r="AD422" s="165"/>
      <c r="AE422" s="165"/>
    </row>
    <row r="423" spans="1:31" hidden="1" x14ac:dyDescent="0.35">
      <c r="A423" s="164" t="str">
        <f>IF(AND(F425=G425,H425=I425,J425=K425,F425="A"),"2016 - kwh",IF(AND(F425=G425,H425=I425,J425&lt;&gt;K425,F425="A"),"2017 - kwh",IF(AND(F425=G425,H425&lt;&gt;I425,F425="A"),"2018 - kwh","N/A")))</f>
        <v>N/A</v>
      </c>
      <c r="B423" s="164" t="str">
        <f>IF(F425&lt;&gt;G425,"2018 - kwh",IF(H425&lt;&gt;I425,"2017 - kwh",IF(J425&lt;&gt;K425,"2016 - kwh","N/A")))</f>
        <v>N/A</v>
      </c>
      <c r="C423" s="170" t="s">
        <v>418</v>
      </c>
      <c r="D423" s="171"/>
      <c r="E423" s="172" t="s">
        <v>285</v>
      </c>
      <c r="F423" s="163"/>
      <c r="G423" s="163"/>
      <c r="H423" s="163"/>
      <c r="I423" s="163"/>
      <c r="J423" s="163"/>
      <c r="K423" s="163"/>
      <c r="L423" s="163"/>
      <c r="M423" s="163"/>
      <c r="N423" s="163"/>
      <c r="O423" s="163"/>
      <c r="P423" s="164"/>
      <c r="Q423" s="164"/>
      <c r="R423" s="164"/>
      <c r="S423" s="164"/>
      <c r="T423" s="164"/>
      <c r="U423" s="164"/>
      <c r="V423" s="164"/>
      <c r="Z423" s="165"/>
      <c r="AA423" s="165" t="str">
        <f>IF(AND(F425=G425,H425=I425,F425="A"),"2016 - kwh","")</f>
        <v/>
      </c>
      <c r="AB423" s="165" t="str">
        <f>IF(OR(B423="2017 - kwh",B423="2018 - kwh"),"2016 - kwh","")</f>
        <v/>
      </c>
      <c r="AC423" s="165"/>
      <c r="AD423" s="165"/>
      <c r="AE423" s="165"/>
    </row>
    <row r="424" spans="1:31" hidden="1" x14ac:dyDescent="0.35">
      <c r="A424" s="164" t="str">
        <f>IF(AND(F425=G425,H425=I425,J425=K425,F425="A"),"2016 - kw",IF(AND(F425=G425,H425=I425,J425&lt;&gt;K425,F425="A"),"2017 - kw",IF(AND(F425=G425,H425&lt;&gt;I425,F425="A"),"2018 - kw","N/A")))</f>
        <v>N/A</v>
      </c>
      <c r="B424" s="164" t="str">
        <f>IF(F425&lt;&gt;G425,"2018 - kw",IF(H425&lt;&gt;I425,"2017 - kw",IF(J425&lt;&gt;K425,"2016 - kw","N/A")))</f>
        <v>N/A</v>
      </c>
      <c r="C424" s="173"/>
      <c r="D424" s="174" t="str">
        <f>D423 &amp; "kW"</f>
        <v>kW</v>
      </c>
      <c r="E424" s="175" t="s">
        <v>286</v>
      </c>
      <c r="F424" s="163"/>
      <c r="G424" s="163"/>
      <c r="H424" s="163"/>
      <c r="I424" s="163"/>
      <c r="J424" s="163"/>
      <c r="K424" s="163"/>
      <c r="L424" s="163"/>
      <c r="M424" s="163"/>
      <c r="N424" s="163"/>
      <c r="O424" s="163"/>
      <c r="P424" s="164"/>
      <c r="Q424" s="164"/>
      <c r="R424" s="164"/>
      <c r="S424" s="164"/>
      <c r="T424" s="164"/>
      <c r="U424" s="164"/>
      <c r="V424" s="164"/>
      <c r="Z424" s="165"/>
      <c r="AA424" s="165" t="str">
        <f>IF(AND(F425=G425,H425=I425,F425="A"),"2016 - kw","")</f>
        <v/>
      </c>
      <c r="AB424" s="165" t="str">
        <f>IF(OR(B424="2017 - kw",B424="2018 - kw"),"2016 - kw","")</f>
        <v/>
      </c>
      <c r="AC424" s="165"/>
      <c r="AD424" s="165"/>
      <c r="AE424" s="165"/>
    </row>
    <row r="425" spans="1:31" hidden="1" x14ac:dyDescent="0.35">
      <c r="A425" s="164"/>
      <c r="B425" s="164"/>
      <c r="C425" s="176"/>
      <c r="D425" s="177"/>
      <c r="E425" s="178" t="s">
        <v>287</v>
      </c>
      <c r="F425" s="160"/>
      <c r="G425" s="160"/>
      <c r="H425" s="160"/>
      <c r="I425" s="160"/>
      <c r="J425" s="160"/>
      <c r="K425" s="160"/>
      <c r="L425" s="160"/>
      <c r="M425" s="160"/>
      <c r="N425" s="160"/>
      <c r="O425" s="160"/>
      <c r="P425" s="164"/>
      <c r="Q425" s="164"/>
      <c r="R425" s="164"/>
      <c r="S425" s="164"/>
      <c r="T425" s="164"/>
      <c r="U425" s="164"/>
      <c r="V425" s="164"/>
      <c r="Z425" s="165"/>
      <c r="AA425" s="165"/>
      <c r="AB425" s="165"/>
      <c r="AC425" s="165"/>
      <c r="AD425" s="165"/>
      <c r="AE425" s="165"/>
    </row>
    <row r="426" spans="1:31" hidden="1" x14ac:dyDescent="0.35">
      <c r="A426" s="164" t="str">
        <f>IF(AND(F428=G428,H428=I428,J428=K428,F428="A"),"2016 - kwh",IF(AND(F428=G428,H428=I428,J428&lt;&gt;K428,F428="A"),"2017 - kwh",IF(AND(F428=G428,H428&lt;&gt;I428,F428="A"),"2018 - kwh","N/A")))</f>
        <v>N/A</v>
      </c>
      <c r="B426" s="164" t="str">
        <f>IF(F428&lt;&gt;G428,"2018 - kwh",IF(H428&lt;&gt;I428,"2017 - kwh",IF(J428&lt;&gt;K428,"2016 - kwh","N/A")))</f>
        <v>N/A</v>
      </c>
      <c r="C426" s="170" t="s">
        <v>419</v>
      </c>
      <c r="D426" s="171"/>
      <c r="E426" s="172" t="s">
        <v>285</v>
      </c>
      <c r="F426" s="163"/>
      <c r="G426" s="163"/>
      <c r="H426" s="163"/>
      <c r="I426" s="163"/>
      <c r="J426" s="163"/>
      <c r="K426" s="163"/>
      <c r="L426" s="163"/>
      <c r="M426" s="163"/>
      <c r="N426" s="163"/>
      <c r="O426" s="163"/>
      <c r="P426" s="164"/>
      <c r="Q426" s="164"/>
      <c r="R426" s="164"/>
      <c r="S426" s="164"/>
      <c r="T426" s="164"/>
      <c r="U426" s="164"/>
      <c r="V426" s="164"/>
      <c r="Z426" s="165"/>
      <c r="AA426" s="165" t="str">
        <f>IF(AND(F428=G428,H428=I428,F428="A"),"2016 - kwh","")</f>
        <v/>
      </c>
      <c r="AB426" s="165" t="str">
        <f>IF(OR(B426="2017 - kwh",B426="2018 - kwh"),"2016 - kwh","")</f>
        <v/>
      </c>
      <c r="AC426" s="165"/>
      <c r="AD426" s="165"/>
      <c r="AE426" s="165"/>
    </row>
    <row r="427" spans="1:31" hidden="1" x14ac:dyDescent="0.35">
      <c r="A427" s="164" t="str">
        <f>IF(AND(F428=G428,H428=I428,J428=K428,F428="A"),"2016 - kw",IF(AND(F428=G428,H428=I428,J428&lt;&gt;K428,F428="A"),"2017 - kw",IF(AND(F428=G428,H428&lt;&gt;I428,F428="A"),"2018 - kw","N/A")))</f>
        <v>N/A</v>
      </c>
      <c r="B427" s="164" t="str">
        <f>IF(F428&lt;&gt;G428,"2018 - kw",IF(H428&lt;&gt;I428,"2017 - kw",IF(J428&lt;&gt;K428,"2016 - kw","N/A")))</f>
        <v>N/A</v>
      </c>
      <c r="C427" s="173"/>
      <c r="D427" s="174" t="str">
        <f>D426 &amp; "kW"</f>
        <v>kW</v>
      </c>
      <c r="E427" s="175" t="s">
        <v>286</v>
      </c>
      <c r="F427" s="163"/>
      <c r="G427" s="163"/>
      <c r="H427" s="163"/>
      <c r="I427" s="163"/>
      <c r="J427" s="163"/>
      <c r="K427" s="163"/>
      <c r="L427" s="163"/>
      <c r="M427" s="163"/>
      <c r="N427" s="163"/>
      <c r="O427" s="163"/>
      <c r="P427" s="164"/>
      <c r="Q427" s="164"/>
      <c r="R427" s="164"/>
      <c r="S427" s="164"/>
      <c r="T427" s="164"/>
      <c r="U427" s="164"/>
      <c r="V427" s="164"/>
      <c r="Z427" s="165"/>
      <c r="AA427" s="165" t="str">
        <f>IF(AND(F428=G428,H428=I428,F428="A"),"2016 - kw","")</f>
        <v/>
      </c>
      <c r="AB427" s="165" t="str">
        <f>IF(OR(B427="2017 - kw",B427="2018 - kw"),"2016 - kw","")</f>
        <v/>
      </c>
      <c r="AC427" s="165"/>
      <c r="AD427" s="165"/>
      <c r="AE427" s="165"/>
    </row>
    <row r="428" spans="1:31" hidden="1" x14ac:dyDescent="0.35">
      <c r="A428" s="164"/>
      <c r="B428" s="164"/>
      <c r="C428" s="176"/>
      <c r="D428" s="177"/>
      <c r="E428" s="178" t="s">
        <v>287</v>
      </c>
      <c r="F428" s="160"/>
      <c r="G428" s="160"/>
      <c r="H428" s="160"/>
      <c r="I428" s="160"/>
      <c r="J428" s="160"/>
      <c r="K428" s="160"/>
      <c r="L428" s="160"/>
      <c r="M428" s="160"/>
      <c r="N428" s="160"/>
      <c r="O428" s="160"/>
      <c r="P428" s="164"/>
      <c r="Q428" s="164"/>
      <c r="R428" s="164"/>
      <c r="S428" s="164"/>
      <c r="T428" s="164"/>
      <c r="U428" s="164"/>
      <c r="V428" s="164"/>
      <c r="Z428" s="165"/>
      <c r="AA428" s="165"/>
      <c r="AB428" s="165"/>
      <c r="AC428" s="165"/>
      <c r="AD428" s="165"/>
      <c r="AE428" s="165"/>
    </row>
    <row r="429" spans="1:31" hidden="1" x14ac:dyDescent="0.35">
      <c r="A429" s="164" t="str">
        <f>IF(AND(F431=G431,H431=I431,J431=K431,F431="A"),"2016 - kwh",IF(AND(F431=G431,H431=I431,J431&lt;&gt;K431,F431="A"),"2017 - kwh",IF(AND(F431=G431,H431&lt;&gt;I431,F431="A"),"2018 - kwh","N/A")))</f>
        <v>N/A</v>
      </c>
      <c r="B429" s="164" t="str">
        <f>IF(F431&lt;&gt;G431,"2018 - kwh",IF(H431&lt;&gt;I431,"2017 - kwh",IF(J431&lt;&gt;K431,"2016 - kwh","N/A")))</f>
        <v>N/A</v>
      </c>
      <c r="C429" s="170" t="s">
        <v>420</v>
      </c>
      <c r="D429" s="171"/>
      <c r="E429" s="172" t="s">
        <v>285</v>
      </c>
      <c r="F429" s="163"/>
      <c r="G429" s="163"/>
      <c r="H429" s="163"/>
      <c r="I429" s="163"/>
      <c r="J429" s="163"/>
      <c r="K429" s="163"/>
      <c r="L429" s="163"/>
      <c r="M429" s="163"/>
      <c r="N429" s="163"/>
      <c r="O429" s="163"/>
      <c r="P429" s="164"/>
      <c r="Q429" s="164"/>
      <c r="R429" s="164"/>
      <c r="S429" s="164"/>
      <c r="T429" s="164"/>
      <c r="U429" s="164"/>
      <c r="V429" s="164"/>
      <c r="Z429" s="165"/>
      <c r="AA429" s="165" t="str">
        <f>IF(AND(F431=G431,H431=I431,F431="A"),"2016 - kwh","")</f>
        <v/>
      </c>
      <c r="AB429" s="165" t="str">
        <f>IF(OR(B429="2017 - kwh",B429="2018 - kwh"),"2016 - kwh","")</f>
        <v/>
      </c>
      <c r="AC429" s="165"/>
      <c r="AD429" s="165"/>
      <c r="AE429" s="165"/>
    </row>
    <row r="430" spans="1:31" hidden="1" x14ac:dyDescent="0.35">
      <c r="A430" s="164" t="str">
        <f>IF(AND(F431=G431,H431=I431,J431=K431,F431="A"),"2016 - kw",IF(AND(F431=G431,H431=I431,J431&lt;&gt;K431,F431="A"),"2017 - kw",IF(AND(F431=G431,H431&lt;&gt;I431,F431="A"),"2018 - kw","N/A")))</f>
        <v>N/A</v>
      </c>
      <c r="B430" s="164" t="str">
        <f>IF(F431&lt;&gt;G431,"2018 - kw",IF(H431&lt;&gt;I431,"2017 - kw",IF(J431&lt;&gt;K431,"2016 - kw","N/A")))</f>
        <v>N/A</v>
      </c>
      <c r="C430" s="173"/>
      <c r="D430" s="174" t="str">
        <f>D429 &amp; "kW"</f>
        <v>kW</v>
      </c>
      <c r="E430" s="175" t="s">
        <v>286</v>
      </c>
      <c r="F430" s="163"/>
      <c r="G430" s="163"/>
      <c r="H430" s="163"/>
      <c r="I430" s="163"/>
      <c r="J430" s="163"/>
      <c r="K430" s="163"/>
      <c r="L430" s="163"/>
      <c r="M430" s="163"/>
      <c r="N430" s="163"/>
      <c r="O430" s="163"/>
      <c r="P430" s="164"/>
      <c r="Q430" s="164"/>
      <c r="R430" s="164"/>
      <c r="S430" s="164"/>
      <c r="T430" s="164"/>
      <c r="U430" s="164"/>
      <c r="V430" s="164"/>
      <c r="Z430" s="165"/>
      <c r="AA430" s="165" t="str">
        <f>IF(AND(F431=G431,H431=I431,F431="A"),"2016 - kw","")</f>
        <v/>
      </c>
      <c r="AB430" s="165" t="str">
        <f>IF(OR(B430="2017 - kw",B430="2018 - kw"),"2016 - kw","")</f>
        <v/>
      </c>
      <c r="AC430" s="165"/>
      <c r="AD430" s="165"/>
      <c r="AE430" s="165"/>
    </row>
    <row r="431" spans="1:31" hidden="1" x14ac:dyDescent="0.35">
      <c r="A431" s="164"/>
      <c r="B431" s="164"/>
      <c r="C431" s="176"/>
      <c r="D431" s="179"/>
      <c r="E431" s="178" t="s">
        <v>287</v>
      </c>
      <c r="F431" s="160"/>
      <c r="G431" s="160"/>
      <c r="H431" s="160"/>
      <c r="I431" s="160"/>
      <c r="J431" s="160"/>
      <c r="K431" s="160"/>
      <c r="L431" s="160"/>
      <c r="M431" s="160"/>
      <c r="N431" s="160"/>
      <c r="O431" s="160"/>
      <c r="P431" s="164"/>
      <c r="Q431" s="164"/>
      <c r="R431" s="164"/>
      <c r="S431" s="164"/>
      <c r="T431" s="164"/>
      <c r="U431" s="164"/>
      <c r="V431" s="164"/>
      <c r="Z431" s="165"/>
      <c r="AA431" s="165"/>
      <c r="AB431" s="165"/>
      <c r="AC431" s="165"/>
      <c r="AD431" s="165"/>
      <c r="AE431" s="165"/>
    </row>
    <row r="432" spans="1:31" hidden="1" x14ac:dyDescent="0.35">
      <c r="A432" s="164" t="str">
        <f>IF(AND(F434=G434,H434=I434,J434=K434,F434="A"),"2016 - kwh",IF(AND(F434=G434,H434=I434,J434&lt;&gt;K434,F434="A"),"2017 - kwh",IF(AND(F434=G434,H434&lt;&gt;I434,F434="A"),"2018 - kwh","N/A")))</f>
        <v>N/A</v>
      </c>
      <c r="B432" s="164" t="str">
        <f>IF(F434&lt;&gt;G434,"2018 - kwh",IF(H434&lt;&gt;I434,"2017 - kwh",IF(J434&lt;&gt;K434,"2016 - kwh","N/A")))</f>
        <v>N/A</v>
      </c>
      <c r="C432" s="170" t="s">
        <v>421</v>
      </c>
      <c r="D432" s="171"/>
      <c r="E432" s="172" t="s">
        <v>285</v>
      </c>
      <c r="F432" s="163"/>
      <c r="G432" s="163"/>
      <c r="H432" s="163"/>
      <c r="I432" s="163"/>
      <c r="J432" s="163"/>
      <c r="K432" s="163"/>
      <c r="L432" s="163"/>
      <c r="M432" s="163"/>
      <c r="N432" s="163"/>
      <c r="O432" s="163"/>
      <c r="P432" s="164"/>
      <c r="Q432" s="164"/>
      <c r="R432" s="164"/>
      <c r="S432" s="164"/>
      <c r="T432" s="164"/>
      <c r="U432" s="164"/>
      <c r="V432" s="164"/>
      <c r="Z432" s="165"/>
      <c r="AA432" s="165" t="str">
        <f>IF(AND(F434=G434,H434=I434,F434="A"),"2016 - kwh","")</f>
        <v/>
      </c>
      <c r="AB432" s="165" t="str">
        <f>IF(OR(B432="2017 - kwh",B432="2018 - kwh"),"2016 - kwh","")</f>
        <v/>
      </c>
      <c r="AC432" s="165"/>
      <c r="AD432" s="165"/>
      <c r="AE432" s="165"/>
    </row>
    <row r="433" spans="1:31" hidden="1" x14ac:dyDescent="0.35">
      <c r="A433" s="164" t="str">
        <f>IF(AND(F434=G434,H434=I434,J434=K434,F434="A"),"2016 - kw",IF(AND(F434=G434,H434=I434,J434&lt;&gt;K434,F434="A"),"2017 - kw",IF(AND(F434=G434,H434&lt;&gt;I434,F434="A"),"2018 - kw","N/A")))</f>
        <v>N/A</v>
      </c>
      <c r="B433" s="164" t="str">
        <f>IF(F434&lt;&gt;G434,"2018 - kw",IF(H434&lt;&gt;I434,"2017 - kw",IF(J434&lt;&gt;K434,"2016 - kw","N/A")))</f>
        <v>N/A</v>
      </c>
      <c r="C433" s="173"/>
      <c r="D433" s="174" t="str">
        <f>D432 &amp; "kW"</f>
        <v>kW</v>
      </c>
      <c r="E433" s="175" t="s">
        <v>286</v>
      </c>
      <c r="F433" s="163"/>
      <c r="G433" s="163"/>
      <c r="H433" s="163"/>
      <c r="I433" s="163"/>
      <c r="J433" s="163"/>
      <c r="K433" s="163"/>
      <c r="L433" s="163"/>
      <c r="M433" s="163"/>
      <c r="N433" s="163"/>
      <c r="O433" s="163"/>
      <c r="P433" s="164"/>
      <c r="Q433" s="164"/>
      <c r="R433" s="164"/>
      <c r="S433" s="164"/>
      <c r="T433" s="164"/>
      <c r="U433" s="164"/>
      <c r="V433" s="164"/>
      <c r="Z433" s="165"/>
      <c r="AA433" s="165" t="str">
        <f>IF(AND(F434=G434,H434=I434,F434="A"),"2016 - kw","")</f>
        <v/>
      </c>
      <c r="AB433" s="165" t="str">
        <f>IF(OR(B433="2017 - kw",B433="2018 - kw"),"2016 - kw","")</f>
        <v/>
      </c>
      <c r="AC433" s="165"/>
      <c r="AD433" s="165"/>
      <c r="AE433" s="165"/>
    </row>
    <row r="434" spans="1:31" hidden="1" x14ac:dyDescent="0.35">
      <c r="A434" s="164"/>
      <c r="B434" s="164"/>
      <c r="C434" s="176"/>
      <c r="D434" s="177"/>
      <c r="E434" s="178" t="s">
        <v>287</v>
      </c>
      <c r="F434" s="160"/>
      <c r="G434" s="160"/>
      <c r="H434" s="160"/>
      <c r="I434" s="160"/>
      <c r="J434" s="160"/>
      <c r="K434" s="160"/>
      <c r="L434" s="160"/>
      <c r="M434" s="160"/>
      <c r="N434" s="160"/>
      <c r="O434" s="160"/>
      <c r="P434" s="164"/>
      <c r="Q434" s="164"/>
      <c r="R434" s="164"/>
      <c r="S434" s="164"/>
      <c r="T434" s="164"/>
      <c r="U434" s="164"/>
      <c r="V434" s="164"/>
      <c r="Z434" s="165"/>
      <c r="AA434" s="165"/>
      <c r="AB434" s="165"/>
      <c r="AC434" s="165"/>
      <c r="AD434" s="165"/>
      <c r="AE434" s="165"/>
    </row>
    <row r="435" spans="1:31" hidden="1" x14ac:dyDescent="0.35">
      <c r="A435" s="164" t="str">
        <f>IF(AND(F437=G437,H437=I437,J437=K437,F437="A"),"2016 - kwh",IF(AND(F437=G437,H437=I437,J437&lt;&gt;K437,F437="A"),"2017 - kwh",IF(AND(F437=G437,H437&lt;&gt;I437,F437="A"),"2018 - kwh","N/A")))</f>
        <v>N/A</v>
      </c>
      <c r="B435" s="164" t="str">
        <f>IF(F437&lt;&gt;G437,"2018 - kwh",IF(H437&lt;&gt;I437,"2017 - kwh",IF(J437&lt;&gt;K437,"2016 - kwh","N/A")))</f>
        <v>N/A</v>
      </c>
      <c r="C435" s="170" t="s">
        <v>422</v>
      </c>
      <c r="D435" s="171"/>
      <c r="E435" s="172" t="s">
        <v>285</v>
      </c>
      <c r="F435" s="163"/>
      <c r="G435" s="163"/>
      <c r="H435" s="163"/>
      <c r="I435" s="163"/>
      <c r="J435" s="163"/>
      <c r="K435" s="163"/>
      <c r="L435" s="163"/>
      <c r="M435" s="163"/>
      <c r="N435" s="163"/>
      <c r="O435" s="163"/>
      <c r="P435" s="164"/>
      <c r="Q435" s="164"/>
      <c r="R435" s="164"/>
      <c r="S435" s="164"/>
      <c r="T435" s="164"/>
      <c r="U435" s="164"/>
      <c r="V435" s="164"/>
      <c r="Z435" s="165"/>
      <c r="AA435" s="165" t="str">
        <f>IF(AND(F437=G437,H437=I437,F437="A"),"2016 - kwh","")</f>
        <v/>
      </c>
      <c r="AB435" s="165" t="str">
        <f>IF(OR(B435="2017 - kwh",B435="2018 - kwh"),"2016 - kwh","")</f>
        <v/>
      </c>
      <c r="AC435" s="165"/>
      <c r="AD435" s="165"/>
      <c r="AE435" s="165"/>
    </row>
    <row r="436" spans="1:31" hidden="1" x14ac:dyDescent="0.35">
      <c r="A436" s="164" t="str">
        <f>IF(AND(F437=G437,H437=I437,J437=K437,F437="A"),"2016 - kw",IF(AND(F437=G437,H437=I437,J437&lt;&gt;K437,F437="A"),"2017 - kw",IF(AND(F437=G437,H437&lt;&gt;I437,F437="A"),"2018 - kw","N/A")))</f>
        <v>N/A</v>
      </c>
      <c r="B436" s="164" t="str">
        <f>IF(F437&lt;&gt;G437,"2018 - kw",IF(H437&lt;&gt;I437,"2017 - kw",IF(J437&lt;&gt;K437,"2016 - kw","N/A")))</f>
        <v>N/A</v>
      </c>
      <c r="C436" s="173"/>
      <c r="D436" s="174" t="str">
        <f>D435 &amp; "kW"</f>
        <v>kW</v>
      </c>
      <c r="E436" s="175" t="s">
        <v>286</v>
      </c>
      <c r="F436" s="163"/>
      <c r="G436" s="163"/>
      <c r="H436" s="163"/>
      <c r="I436" s="163"/>
      <c r="J436" s="163"/>
      <c r="K436" s="163"/>
      <c r="L436" s="163"/>
      <c r="M436" s="163"/>
      <c r="N436" s="163"/>
      <c r="O436" s="163"/>
      <c r="P436" s="164"/>
      <c r="Q436" s="164"/>
      <c r="R436" s="164"/>
      <c r="S436" s="164"/>
      <c r="T436" s="164"/>
      <c r="U436" s="164"/>
      <c r="V436" s="164"/>
      <c r="Z436" s="165"/>
      <c r="AA436" s="165" t="str">
        <f>IF(AND(F437=G437,H437=I437,F437="A"),"2016 - kw","")</f>
        <v/>
      </c>
      <c r="AB436" s="165" t="str">
        <f>IF(OR(B436="2017 - kw",B436="2018 - kw"),"2016 - kw","")</f>
        <v/>
      </c>
      <c r="AC436" s="165"/>
      <c r="AD436" s="165"/>
      <c r="AE436" s="165"/>
    </row>
    <row r="437" spans="1:31" hidden="1" x14ac:dyDescent="0.35">
      <c r="A437" s="164"/>
      <c r="B437" s="164"/>
      <c r="C437" s="176"/>
      <c r="D437" s="177"/>
      <c r="E437" s="178" t="s">
        <v>287</v>
      </c>
      <c r="F437" s="160"/>
      <c r="G437" s="160"/>
      <c r="H437" s="160"/>
      <c r="I437" s="160"/>
      <c r="J437" s="160"/>
      <c r="K437" s="160"/>
      <c r="L437" s="160"/>
      <c r="M437" s="160"/>
      <c r="N437" s="160"/>
      <c r="O437" s="160"/>
      <c r="P437" s="164"/>
      <c r="Q437" s="164"/>
      <c r="R437" s="164"/>
      <c r="S437" s="164"/>
      <c r="T437" s="164"/>
      <c r="U437" s="164"/>
      <c r="V437" s="164"/>
      <c r="Z437" s="165"/>
      <c r="AA437" s="165"/>
      <c r="AB437" s="165"/>
      <c r="AC437" s="165"/>
      <c r="AD437" s="165"/>
      <c r="AE437" s="165"/>
    </row>
    <row r="438" spans="1:31" hidden="1" x14ac:dyDescent="0.35">
      <c r="A438" s="164" t="str">
        <f>IF(AND(F440=G440,H440=I440,J440=K440,F440="A"),"2016 - kwh",IF(AND(F440=G440,H440=I440,J440&lt;&gt;K440,F440="A"),"2017 - kwh",IF(AND(F440=G440,H440&lt;&gt;I440,F440="A"),"2018 - kwh","N/A")))</f>
        <v>N/A</v>
      </c>
      <c r="B438" s="164" t="str">
        <f>IF(F440&lt;&gt;G440,"2018 - kwh",IF(H440&lt;&gt;I440,"2017 - kwh",IF(J440&lt;&gt;K440,"2016 - kwh","N/A")))</f>
        <v>N/A</v>
      </c>
      <c r="C438" s="170" t="s">
        <v>423</v>
      </c>
      <c r="D438" s="171"/>
      <c r="E438" s="172" t="s">
        <v>285</v>
      </c>
      <c r="F438" s="163"/>
      <c r="G438" s="163"/>
      <c r="H438" s="163"/>
      <c r="I438" s="163"/>
      <c r="J438" s="163"/>
      <c r="K438" s="163"/>
      <c r="L438" s="163"/>
      <c r="M438" s="163"/>
      <c r="N438" s="163"/>
      <c r="O438" s="163"/>
      <c r="P438" s="164"/>
      <c r="Q438" s="164"/>
      <c r="R438" s="164"/>
      <c r="S438" s="164"/>
      <c r="T438" s="164"/>
      <c r="U438" s="164"/>
      <c r="V438" s="164"/>
      <c r="Z438" s="165"/>
      <c r="AA438" s="165" t="str">
        <f>IF(AND(F440=G440,H440=I440,F440="A"),"2016 - kwh","")</f>
        <v/>
      </c>
      <c r="AB438" s="165" t="str">
        <f>IF(OR(B438="2017 - kwh",B438="2018 - kwh"),"2016 - kwh","")</f>
        <v/>
      </c>
      <c r="AC438" s="165"/>
      <c r="AD438" s="165"/>
      <c r="AE438" s="165"/>
    </row>
    <row r="439" spans="1:31" hidden="1" x14ac:dyDescent="0.35">
      <c r="A439" s="164" t="str">
        <f>IF(AND(F440=G440,H440=I440,J440=K440,F440="A"),"2016 - kw",IF(AND(F440=G440,H440=I440,J440&lt;&gt;K440,F440="A"),"2017 - kw",IF(AND(F440=G440,H440&lt;&gt;I440,F440="A"),"2018 - kw","N/A")))</f>
        <v>N/A</v>
      </c>
      <c r="B439" s="164" t="str">
        <f>IF(F440&lt;&gt;G440,"2018 - kw",IF(H440&lt;&gt;I440,"2017 - kw",IF(J440&lt;&gt;K440,"2016 - kw","N/A")))</f>
        <v>N/A</v>
      </c>
      <c r="C439" s="173"/>
      <c r="D439" s="174" t="str">
        <f>D438 &amp; "kW"</f>
        <v>kW</v>
      </c>
      <c r="E439" s="175" t="s">
        <v>286</v>
      </c>
      <c r="F439" s="163"/>
      <c r="G439" s="163"/>
      <c r="H439" s="163"/>
      <c r="I439" s="163"/>
      <c r="J439" s="163"/>
      <c r="K439" s="163"/>
      <c r="L439" s="163"/>
      <c r="M439" s="163"/>
      <c r="N439" s="163"/>
      <c r="O439" s="163"/>
      <c r="P439" s="164"/>
      <c r="Q439" s="164"/>
      <c r="R439" s="164"/>
      <c r="S439" s="164"/>
      <c r="T439" s="164"/>
      <c r="U439" s="164"/>
      <c r="V439" s="164"/>
      <c r="Z439" s="165"/>
      <c r="AA439" s="165" t="str">
        <f>IF(AND(F440=G440,H440=I440,F440="A"),"2016 - kw","")</f>
        <v/>
      </c>
      <c r="AB439" s="165" t="str">
        <f>IF(OR(B439="2017 - kw",B439="2018 - kw"),"2016 - kw","")</f>
        <v/>
      </c>
      <c r="AC439" s="165"/>
      <c r="AD439" s="165"/>
      <c r="AE439" s="165"/>
    </row>
    <row r="440" spans="1:31" hidden="1" x14ac:dyDescent="0.35">
      <c r="A440" s="164"/>
      <c r="B440" s="164"/>
      <c r="C440" s="176"/>
      <c r="D440" s="177"/>
      <c r="E440" s="178" t="s">
        <v>287</v>
      </c>
      <c r="F440" s="160"/>
      <c r="G440" s="160"/>
      <c r="H440" s="160"/>
      <c r="I440" s="160"/>
      <c r="J440" s="160"/>
      <c r="K440" s="160"/>
      <c r="L440" s="160"/>
      <c r="M440" s="160"/>
      <c r="N440" s="160"/>
      <c r="O440" s="160"/>
      <c r="P440" s="164"/>
      <c r="Q440" s="164"/>
      <c r="R440" s="164"/>
      <c r="S440" s="164"/>
      <c r="T440" s="164"/>
      <c r="U440" s="164"/>
      <c r="V440" s="164"/>
      <c r="Z440" s="165"/>
      <c r="AA440" s="165"/>
      <c r="AB440" s="165"/>
      <c r="AC440" s="165"/>
      <c r="AD440" s="165"/>
      <c r="AE440" s="165"/>
    </row>
    <row r="441" spans="1:31" hidden="1" x14ac:dyDescent="0.35">
      <c r="A441" s="164" t="str">
        <f>IF(AND(F443=G443,H443=I443,J443=K443,F443="A"),"2016 - kwh",IF(AND(F443=G443,H443=I443,J443&lt;&gt;K443,F443="A"),"2017 - kwh",IF(AND(F443=G443,H443&lt;&gt;I443,F443="A"),"2018 - kwh","N/A")))</f>
        <v>N/A</v>
      </c>
      <c r="B441" s="164" t="str">
        <f>IF(F443&lt;&gt;G443,"2018 - kwh",IF(H443&lt;&gt;I443,"2017 - kwh",IF(J443&lt;&gt;K443,"2016 - kwh","N/A")))</f>
        <v>N/A</v>
      </c>
      <c r="C441" s="170" t="s">
        <v>424</v>
      </c>
      <c r="D441" s="171"/>
      <c r="E441" s="172" t="s">
        <v>285</v>
      </c>
      <c r="F441" s="163"/>
      <c r="G441" s="163"/>
      <c r="H441" s="163"/>
      <c r="I441" s="163"/>
      <c r="J441" s="163"/>
      <c r="K441" s="163"/>
      <c r="L441" s="163"/>
      <c r="M441" s="163"/>
      <c r="N441" s="163"/>
      <c r="O441" s="163"/>
      <c r="P441" s="164"/>
      <c r="Q441" s="164"/>
      <c r="R441" s="164"/>
      <c r="S441" s="164"/>
      <c r="T441" s="164"/>
      <c r="U441" s="164"/>
      <c r="V441" s="164"/>
      <c r="Z441" s="165"/>
      <c r="AA441" s="165" t="str">
        <f>IF(AND(F443=G443,H443=I443,F443="A"),"2016 - kwh","")</f>
        <v/>
      </c>
      <c r="AB441" s="165" t="str">
        <f>IF(OR(B441="2017 - kwh",B441="2018 - kwh"),"2016 - kwh","")</f>
        <v/>
      </c>
      <c r="AC441" s="165"/>
      <c r="AD441" s="165"/>
      <c r="AE441" s="165"/>
    </row>
    <row r="442" spans="1:31" hidden="1" x14ac:dyDescent="0.35">
      <c r="A442" s="164" t="str">
        <f>IF(AND(F443=G443,H443=I443,J443=K443,F443="A"),"2016 - kw",IF(AND(F443=G443,H443=I443,J443&lt;&gt;K443,F443="A"),"2017 - kw",IF(AND(F443=G443,H443&lt;&gt;I443,F443="A"),"2018 - kw","N/A")))</f>
        <v>N/A</v>
      </c>
      <c r="B442" s="164" t="str">
        <f>IF(F443&lt;&gt;G443,"2018 - kw",IF(H443&lt;&gt;I443,"2017 - kw",IF(J443&lt;&gt;K443,"2016 - kw","N/A")))</f>
        <v>N/A</v>
      </c>
      <c r="C442" s="173"/>
      <c r="D442" s="174" t="str">
        <f>D441 &amp; "kW"</f>
        <v>kW</v>
      </c>
      <c r="E442" s="175" t="s">
        <v>286</v>
      </c>
      <c r="F442" s="163"/>
      <c r="G442" s="163"/>
      <c r="H442" s="163"/>
      <c r="I442" s="163"/>
      <c r="J442" s="163"/>
      <c r="K442" s="163"/>
      <c r="L442" s="163"/>
      <c r="M442" s="163"/>
      <c r="N442" s="163"/>
      <c r="O442" s="163"/>
      <c r="P442" s="164"/>
      <c r="Q442" s="164"/>
      <c r="R442" s="164"/>
      <c r="S442" s="164"/>
      <c r="T442" s="164"/>
      <c r="U442" s="164"/>
      <c r="V442" s="164"/>
      <c r="Z442" s="165"/>
      <c r="AA442" s="165" t="str">
        <f>IF(AND(F443=G443,H443=I443,F443="A"),"2016 - kw","")</f>
        <v/>
      </c>
      <c r="AB442" s="165" t="str">
        <f>IF(OR(B442="2017 - kw",B442="2018 - kw"),"2016 - kw","")</f>
        <v/>
      </c>
      <c r="AC442" s="165"/>
      <c r="AD442" s="165"/>
      <c r="AE442" s="165"/>
    </row>
    <row r="443" spans="1:31" hidden="1" x14ac:dyDescent="0.35">
      <c r="A443" s="164"/>
      <c r="B443" s="164"/>
      <c r="C443" s="176"/>
      <c r="D443" s="177"/>
      <c r="E443" s="178" t="s">
        <v>287</v>
      </c>
      <c r="F443" s="160"/>
      <c r="G443" s="160"/>
      <c r="H443" s="160"/>
      <c r="I443" s="160"/>
      <c r="J443" s="160"/>
      <c r="K443" s="160"/>
      <c r="L443" s="160"/>
      <c r="M443" s="160"/>
      <c r="N443" s="160"/>
      <c r="O443" s="160"/>
      <c r="P443" s="164"/>
      <c r="Q443" s="164"/>
      <c r="R443" s="164"/>
      <c r="S443" s="164"/>
      <c r="T443" s="164"/>
      <c r="U443" s="164"/>
      <c r="V443" s="164"/>
      <c r="Z443" s="165"/>
      <c r="AA443" s="165"/>
      <c r="AB443" s="165"/>
      <c r="AC443" s="165"/>
      <c r="AD443" s="165"/>
      <c r="AE443" s="165"/>
    </row>
    <row r="444" spans="1:31" hidden="1" x14ac:dyDescent="0.35">
      <c r="A444" s="164" t="str">
        <f>IF(AND(F446=G446,H446=I446,J446=K446,F446="A"),"2016 - kwh",IF(AND(F446=G446,H446=I446,J446&lt;&gt;K446,F446="A"),"2017 - kwh",IF(AND(F446=G446,H446&lt;&gt;I446,F446="A"),"2018 - kwh","N/A")))</f>
        <v>N/A</v>
      </c>
      <c r="B444" s="164" t="str">
        <f>IF(F446&lt;&gt;G446,"2018 - kwh",IF(H446&lt;&gt;I446,"2017 - kwh",IF(J446&lt;&gt;K446,"2016 - kwh","N/A")))</f>
        <v>N/A</v>
      </c>
      <c r="C444" s="170" t="s">
        <v>425</v>
      </c>
      <c r="D444" s="171"/>
      <c r="E444" s="172" t="s">
        <v>285</v>
      </c>
      <c r="F444" s="163"/>
      <c r="G444" s="163"/>
      <c r="H444" s="163"/>
      <c r="I444" s="163"/>
      <c r="J444" s="163"/>
      <c r="K444" s="163"/>
      <c r="L444" s="163"/>
      <c r="M444" s="163"/>
      <c r="N444" s="163"/>
      <c r="O444" s="163"/>
      <c r="P444" s="164"/>
      <c r="Q444" s="164"/>
      <c r="R444" s="164"/>
      <c r="S444" s="164"/>
      <c r="T444" s="164"/>
      <c r="U444" s="164"/>
      <c r="V444" s="164"/>
      <c r="Z444" s="165"/>
      <c r="AA444" s="165" t="str">
        <f>IF(AND(F446=G446,H446=I446,F446="A"),"2016 - kwh","")</f>
        <v/>
      </c>
      <c r="AB444" s="165" t="str">
        <f>IF(OR(B444="2017 - kwh",B444="2018 - kwh"),"2016 - kwh","")</f>
        <v/>
      </c>
      <c r="AC444" s="165"/>
      <c r="AD444" s="165"/>
      <c r="AE444" s="165"/>
    </row>
    <row r="445" spans="1:31" hidden="1" x14ac:dyDescent="0.35">
      <c r="A445" s="164" t="str">
        <f>IF(AND(F446=G446,H446=I446,J446=K446,F446="A"),"2016 - kw",IF(AND(F446=G446,H446=I446,J446&lt;&gt;K446,F446="A"),"2017 - kw",IF(AND(F446=G446,H446&lt;&gt;I446,F446="A"),"2018 - kw","N/A")))</f>
        <v>N/A</v>
      </c>
      <c r="B445" s="164" t="str">
        <f>IF(F446&lt;&gt;G446,"2018 - kw",IF(H446&lt;&gt;I446,"2017 - kw",IF(J446&lt;&gt;K446,"2016 - kw","N/A")))</f>
        <v>N/A</v>
      </c>
      <c r="C445" s="173"/>
      <c r="D445" s="174" t="str">
        <f>D444 &amp; "kW"</f>
        <v>kW</v>
      </c>
      <c r="E445" s="175" t="s">
        <v>286</v>
      </c>
      <c r="F445" s="163"/>
      <c r="G445" s="163"/>
      <c r="H445" s="163"/>
      <c r="I445" s="163"/>
      <c r="J445" s="163"/>
      <c r="K445" s="163"/>
      <c r="L445" s="163"/>
      <c r="M445" s="163"/>
      <c r="N445" s="163"/>
      <c r="O445" s="163"/>
      <c r="P445" s="164"/>
      <c r="Q445" s="164"/>
      <c r="R445" s="164"/>
      <c r="S445" s="164"/>
      <c r="T445" s="164"/>
      <c r="U445" s="164"/>
      <c r="V445" s="164"/>
      <c r="Z445" s="165"/>
      <c r="AA445" s="165" t="str">
        <f>IF(AND(F446=G446,H446=I446,F446="A"),"2016 - kw","")</f>
        <v/>
      </c>
      <c r="AB445" s="165" t="str">
        <f>IF(OR(B445="2017 - kw",B445="2018 - kw"),"2016 - kw","")</f>
        <v/>
      </c>
      <c r="AC445" s="165"/>
      <c r="AD445" s="165"/>
      <c r="AE445" s="165"/>
    </row>
    <row r="446" spans="1:31" hidden="1" x14ac:dyDescent="0.35">
      <c r="A446" s="164"/>
      <c r="B446" s="164"/>
      <c r="C446" s="176"/>
      <c r="D446" s="177"/>
      <c r="E446" s="178" t="s">
        <v>287</v>
      </c>
      <c r="F446" s="160"/>
      <c r="G446" s="160"/>
      <c r="H446" s="160"/>
      <c r="I446" s="160"/>
      <c r="J446" s="160"/>
      <c r="K446" s="160"/>
      <c r="L446" s="160"/>
      <c r="M446" s="160"/>
      <c r="N446" s="160"/>
      <c r="O446" s="160"/>
      <c r="P446" s="164"/>
      <c r="Q446" s="164"/>
      <c r="R446" s="164"/>
      <c r="S446" s="164"/>
      <c r="T446" s="164"/>
      <c r="U446" s="164"/>
      <c r="V446" s="164"/>
      <c r="Z446" s="165"/>
      <c r="AA446" s="165"/>
      <c r="AB446" s="165"/>
      <c r="AC446" s="165"/>
      <c r="AD446" s="165"/>
      <c r="AE446" s="165"/>
    </row>
    <row r="447" spans="1:31" hidden="1" x14ac:dyDescent="0.35">
      <c r="A447" s="164" t="str">
        <f>IF(AND(F449=G449,H449=I449,J449=K449,F449="A"),"2016 - kwh",IF(AND(F449=G449,H449=I449,J449&lt;&gt;K449,F449="A"),"2017 - kwh",IF(AND(F449=G449,H449&lt;&gt;I449,F449="A"),"2018 - kwh","N/A")))</f>
        <v>N/A</v>
      </c>
      <c r="B447" s="164" t="str">
        <f>IF(F449&lt;&gt;G449,"2018 - kwh",IF(H449&lt;&gt;I449,"2017 - kwh",IF(J449&lt;&gt;K449,"2016 - kwh","N/A")))</f>
        <v>N/A</v>
      </c>
      <c r="C447" s="170" t="s">
        <v>426</v>
      </c>
      <c r="D447" s="171"/>
      <c r="E447" s="172" t="s">
        <v>285</v>
      </c>
      <c r="F447" s="163"/>
      <c r="G447" s="163"/>
      <c r="H447" s="163"/>
      <c r="I447" s="163"/>
      <c r="J447" s="163"/>
      <c r="K447" s="163"/>
      <c r="L447" s="163"/>
      <c r="M447" s="163"/>
      <c r="N447" s="163"/>
      <c r="O447" s="163"/>
      <c r="P447" s="164"/>
      <c r="Q447" s="164"/>
      <c r="R447" s="164"/>
      <c r="S447" s="164"/>
      <c r="T447" s="164"/>
      <c r="U447" s="164"/>
      <c r="V447" s="164"/>
      <c r="Z447" s="165"/>
      <c r="AA447" s="165" t="str">
        <f>IF(AND(F449=G449,H449=I449,F449="A"),"2016 - kwh","")</f>
        <v/>
      </c>
      <c r="AB447" s="165" t="str">
        <f>IF(OR(B447="2017 - kwh",B447="2018 - kwh"),"2016 - kwh","")</f>
        <v/>
      </c>
      <c r="AC447" s="165"/>
      <c r="AD447" s="165"/>
      <c r="AE447" s="165"/>
    </row>
    <row r="448" spans="1:31" hidden="1" x14ac:dyDescent="0.35">
      <c r="A448" s="164" t="str">
        <f>IF(AND(F449=G449,H449=I449,J449=K449,F449="A"),"2016 - kw",IF(AND(F449=G449,H449=I449,J449&lt;&gt;K449,F449="A"),"2017 - kw",IF(AND(F449=G449,H449&lt;&gt;I449,F449="A"),"2018 - kw","N/A")))</f>
        <v>N/A</v>
      </c>
      <c r="B448" s="164" t="str">
        <f>IF(F449&lt;&gt;G449,"2018 - kw",IF(H449&lt;&gt;I449,"2017 - kw",IF(J449&lt;&gt;K449,"2016 - kw","N/A")))</f>
        <v>N/A</v>
      </c>
      <c r="C448" s="173"/>
      <c r="D448" s="174" t="str">
        <f>D447 &amp; "kW"</f>
        <v>kW</v>
      </c>
      <c r="E448" s="175" t="s">
        <v>286</v>
      </c>
      <c r="F448" s="163"/>
      <c r="G448" s="163"/>
      <c r="H448" s="163"/>
      <c r="I448" s="163"/>
      <c r="J448" s="163"/>
      <c r="K448" s="163"/>
      <c r="L448" s="163"/>
      <c r="M448" s="163"/>
      <c r="N448" s="163"/>
      <c r="O448" s="163"/>
      <c r="P448" s="164"/>
      <c r="Q448" s="164"/>
      <c r="R448" s="164"/>
      <c r="S448" s="164"/>
      <c r="T448" s="164"/>
      <c r="U448" s="164"/>
      <c r="V448" s="164"/>
      <c r="Z448" s="165"/>
      <c r="AA448" s="165" t="str">
        <f>IF(AND(F449=G449,H449=I449,F449="A"),"2016 - kw","")</f>
        <v/>
      </c>
      <c r="AB448" s="165" t="str">
        <f>IF(OR(B448="2017 - kw",B448="2018 - kw"),"2016 - kw","")</f>
        <v/>
      </c>
      <c r="AC448" s="165"/>
      <c r="AD448" s="165"/>
      <c r="AE448" s="165"/>
    </row>
    <row r="449" spans="1:31" hidden="1" x14ac:dyDescent="0.35">
      <c r="A449" s="164"/>
      <c r="B449" s="164"/>
      <c r="C449" s="176"/>
      <c r="D449" s="177"/>
      <c r="E449" s="178" t="s">
        <v>287</v>
      </c>
      <c r="F449" s="160"/>
      <c r="G449" s="160"/>
      <c r="H449" s="160"/>
      <c r="I449" s="160"/>
      <c r="J449" s="160"/>
      <c r="K449" s="160"/>
      <c r="L449" s="160"/>
      <c r="M449" s="160"/>
      <c r="N449" s="160"/>
      <c r="O449" s="160"/>
      <c r="P449" s="164"/>
      <c r="Q449" s="164"/>
      <c r="R449" s="164"/>
      <c r="S449" s="164"/>
      <c r="T449" s="164"/>
      <c r="U449" s="164"/>
      <c r="V449" s="164"/>
      <c r="Z449" s="165"/>
      <c r="AA449" s="165"/>
      <c r="AB449" s="165"/>
      <c r="AC449" s="165"/>
      <c r="AD449" s="165"/>
      <c r="AE449" s="165"/>
    </row>
    <row r="450" spans="1:31" hidden="1" x14ac:dyDescent="0.35">
      <c r="A450" s="164" t="str">
        <f>IF(AND(F452=G452,H452=I452,J452=K452,F452="A"),"2016 - kwh",IF(AND(F452=G452,H452=I452,J452&lt;&gt;K452,F452="A"),"2017 - kwh",IF(AND(F452=G452,H452&lt;&gt;I452,F452="A"),"2018 - kwh","N/A")))</f>
        <v>N/A</v>
      </c>
      <c r="B450" s="164" t="str">
        <f>IF(F452&lt;&gt;G452,"2018 - kwh",IF(H452&lt;&gt;I452,"2017 - kwh",IF(J452&lt;&gt;K452,"2016 - kwh","N/A")))</f>
        <v>N/A</v>
      </c>
      <c r="C450" s="170" t="s">
        <v>427</v>
      </c>
      <c r="D450" s="171"/>
      <c r="E450" s="172" t="s">
        <v>285</v>
      </c>
      <c r="F450" s="163"/>
      <c r="G450" s="163"/>
      <c r="H450" s="163"/>
      <c r="I450" s="163"/>
      <c r="J450" s="163"/>
      <c r="K450" s="163"/>
      <c r="L450" s="163"/>
      <c r="M450" s="163"/>
      <c r="N450" s="163"/>
      <c r="O450" s="163"/>
      <c r="P450" s="164"/>
      <c r="Q450" s="164"/>
      <c r="R450" s="164"/>
      <c r="S450" s="164"/>
      <c r="T450" s="164"/>
      <c r="U450" s="164"/>
      <c r="V450" s="164"/>
      <c r="Z450" s="165"/>
      <c r="AA450" s="165" t="str">
        <f>IF(AND(F452=G452,H452=I452,F452="A"),"2016 - kwh","")</f>
        <v/>
      </c>
      <c r="AB450" s="165" t="str">
        <f>IF(OR(B450="2017 - kwh",B450="2018 - kwh"),"2016 - kwh","")</f>
        <v/>
      </c>
      <c r="AC450" s="165"/>
      <c r="AD450" s="165"/>
      <c r="AE450" s="165"/>
    </row>
    <row r="451" spans="1:31" hidden="1" x14ac:dyDescent="0.35">
      <c r="A451" s="164" t="str">
        <f>IF(AND(F452=G452,H452=I452,J452=K452,F452="A"),"2016 - kw",IF(AND(F452=G452,H452=I452,J452&lt;&gt;K452,F452="A"),"2017 - kw",IF(AND(F452=G452,H452&lt;&gt;I452,F452="A"),"2018 - kw","N/A")))</f>
        <v>N/A</v>
      </c>
      <c r="B451" s="164" t="str">
        <f>IF(F452&lt;&gt;G452,"2018 - kw",IF(H452&lt;&gt;I452,"2017 - kw",IF(J452&lt;&gt;K452,"2016 - kw","N/A")))</f>
        <v>N/A</v>
      </c>
      <c r="C451" s="173"/>
      <c r="D451" s="174" t="str">
        <f>D450 &amp; "kW"</f>
        <v>kW</v>
      </c>
      <c r="E451" s="175" t="s">
        <v>286</v>
      </c>
      <c r="F451" s="163"/>
      <c r="G451" s="163"/>
      <c r="H451" s="163"/>
      <c r="I451" s="163"/>
      <c r="J451" s="163"/>
      <c r="K451" s="163"/>
      <c r="L451" s="163"/>
      <c r="M451" s="163"/>
      <c r="N451" s="163"/>
      <c r="O451" s="163"/>
      <c r="P451" s="164"/>
      <c r="Q451" s="164"/>
      <c r="R451" s="164"/>
      <c r="S451" s="164"/>
      <c r="T451" s="164"/>
      <c r="U451" s="164"/>
      <c r="V451" s="164"/>
      <c r="Z451" s="165"/>
      <c r="AA451" s="165" t="str">
        <f>IF(AND(F452=G452,H452=I452,F452="A"),"2016 - kw","")</f>
        <v/>
      </c>
      <c r="AB451" s="165" t="str">
        <f>IF(OR(B451="2017 - kw",B451="2018 - kw"),"2016 - kw","")</f>
        <v/>
      </c>
      <c r="AC451" s="165"/>
      <c r="AD451" s="165"/>
      <c r="AE451" s="165"/>
    </row>
    <row r="452" spans="1:31" hidden="1" x14ac:dyDescent="0.35">
      <c r="A452" s="164"/>
      <c r="B452" s="164"/>
      <c r="C452" s="176"/>
      <c r="D452" s="177"/>
      <c r="E452" s="178" t="s">
        <v>287</v>
      </c>
      <c r="F452" s="160"/>
      <c r="G452" s="160"/>
      <c r="H452" s="160"/>
      <c r="I452" s="160"/>
      <c r="J452" s="160"/>
      <c r="K452" s="160"/>
      <c r="L452" s="160"/>
      <c r="M452" s="160"/>
      <c r="N452" s="160"/>
      <c r="O452" s="160"/>
      <c r="P452" s="164"/>
      <c r="Q452" s="164"/>
      <c r="R452" s="164"/>
      <c r="S452" s="164"/>
      <c r="T452" s="164"/>
      <c r="U452" s="164"/>
      <c r="V452" s="164"/>
      <c r="Z452" s="165"/>
      <c r="AA452" s="165"/>
      <c r="AB452" s="165"/>
      <c r="AC452" s="165"/>
      <c r="AD452" s="165"/>
      <c r="AE452" s="165"/>
    </row>
    <row r="453" spans="1:31" hidden="1" x14ac:dyDescent="0.35">
      <c r="A453" s="164" t="str">
        <f>IF(AND(F455=G455,H455=I455,J455=K455,F455="A"),"2016 - kwh",IF(AND(F455=G455,H455=I455,J455&lt;&gt;K455,F455="A"),"2017 - kwh",IF(AND(F455=G455,H455&lt;&gt;I455,F455="A"),"2018 - kwh","N/A")))</f>
        <v>N/A</v>
      </c>
      <c r="B453" s="164" t="str">
        <f>IF(F455&lt;&gt;G455,"2018 - kwh",IF(H455&lt;&gt;I455,"2017 - kwh",IF(J455&lt;&gt;K455,"2016 - kwh","N/A")))</f>
        <v>N/A</v>
      </c>
      <c r="C453" s="170" t="s">
        <v>428</v>
      </c>
      <c r="D453" s="171"/>
      <c r="E453" s="172" t="s">
        <v>285</v>
      </c>
      <c r="F453" s="163"/>
      <c r="G453" s="163"/>
      <c r="H453" s="163"/>
      <c r="I453" s="163"/>
      <c r="J453" s="163"/>
      <c r="K453" s="163"/>
      <c r="L453" s="163"/>
      <c r="M453" s="163"/>
      <c r="N453" s="163"/>
      <c r="O453" s="163"/>
      <c r="P453" s="164"/>
      <c r="Q453" s="164"/>
      <c r="R453" s="164"/>
      <c r="S453" s="164"/>
      <c r="T453" s="164"/>
      <c r="U453" s="164"/>
      <c r="V453" s="164"/>
      <c r="Z453" s="165"/>
      <c r="AA453" s="165" t="str">
        <f>IF(AND(F455=G455,H455=I455,F455="A"),"2016 - kwh","")</f>
        <v/>
      </c>
      <c r="AB453" s="165" t="str">
        <f>IF(OR(B453="2017 - kwh",B453="2018 - kwh"),"2016 - kwh","")</f>
        <v/>
      </c>
      <c r="AC453" s="165"/>
      <c r="AD453" s="165"/>
      <c r="AE453" s="165"/>
    </row>
    <row r="454" spans="1:31" hidden="1" x14ac:dyDescent="0.35">
      <c r="A454" s="164" t="str">
        <f>IF(AND(F455=G455,H455=I455,J455=K455,F455="A"),"2016 - kw",IF(AND(F455=G455,H455=I455,J455&lt;&gt;K455,F455="A"),"2017 - kw",IF(AND(F455=G455,H455&lt;&gt;I455,F455="A"),"2018 - kw","N/A")))</f>
        <v>N/A</v>
      </c>
      <c r="B454" s="164" t="str">
        <f>IF(F455&lt;&gt;G455,"2018 - kw",IF(H455&lt;&gt;I455,"2017 - kw",IF(J455&lt;&gt;K455,"2016 - kw","N/A")))</f>
        <v>N/A</v>
      </c>
      <c r="C454" s="173"/>
      <c r="D454" s="174" t="str">
        <f>D453 &amp; "kW"</f>
        <v>kW</v>
      </c>
      <c r="E454" s="175" t="s">
        <v>286</v>
      </c>
      <c r="F454" s="163"/>
      <c r="G454" s="163"/>
      <c r="H454" s="163"/>
      <c r="I454" s="163"/>
      <c r="J454" s="163"/>
      <c r="K454" s="163"/>
      <c r="L454" s="163"/>
      <c r="M454" s="163"/>
      <c r="N454" s="163"/>
      <c r="O454" s="163"/>
      <c r="P454" s="164"/>
      <c r="Q454" s="164"/>
      <c r="R454" s="164"/>
      <c r="S454" s="164"/>
      <c r="T454" s="164"/>
      <c r="U454" s="164"/>
      <c r="V454" s="164"/>
      <c r="Z454" s="165"/>
      <c r="AA454" s="165" t="str">
        <f>IF(AND(F455=G455,H455=I455,F455="A"),"2016 - kw","")</f>
        <v/>
      </c>
      <c r="AB454" s="165" t="str">
        <f>IF(OR(B454="2017 - kw",B454="2018 - kw"),"2016 - kw","")</f>
        <v/>
      </c>
      <c r="AC454" s="165"/>
      <c r="AD454" s="165"/>
      <c r="AE454" s="165"/>
    </row>
    <row r="455" spans="1:31" hidden="1" x14ac:dyDescent="0.35">
      <c r="A455" s="164"/>
      <c r="B455" s="164"/>
      <c r="C455" s="176"/>
      <c r="D455" s="177"/>
      <c r="E455" s="178" t="s">
        <v>287</v>
      </c>
      <c r="F455" s="160"/>
      <c r="G455" s="160"/>
      <c r="H455" s="160"/>
      <c r="I455" s="160"/>
      <c r="J455" s="160"/>
      <c r="K455" s="160"/>
      <c r="L455" s="160"/>
      <c r="M455" s="160"/>
      <c r="N455" s="160"/>
      <c r="O455" s="160"/>
      <c r="P455" s="164"/>
      <c r="Q455" s="164"/>
      <c r="R455" s="164"/>
      <c r="S455" s="164"/>
      <c r="T455" s="164"/>
      <c r="U455" s="164"/>
      <c r="V455" s="164"/>
      <c r="Z455" s="165"/>
      <c r="AA455" s="165"/>
      <c r="AB455" s="165"/>
      <c r="AC455" s="165"/>
      <c r="AD455" s="165"/>
      <c r="AE455" s="165"/>
    </row>
    <row r="456" spans="1:31" hidden="1" x14ac:dyDescent="0.35">
      <c r="A456" s="164" t="str">
        <f>IF(AND(F458=G458,H458=I458,J458=K458,F458="A"),"2016 - kwh",IF(AND(F458=G458,H458=I458,J458&lt;&gt;K458,F458="A"),"2017 - kwh",IF(AND(F458=G458,H458&lt;&gt;I458,F458="A"),"2018 - kwh","N/A")))</f>
        <v>N/A</v>
      </c>
      <c r="B456" s="164" t="str">
        <f>IF(F458&lt;&gt;G458,"2018 - kwh",IF(H458&lt;&gt;I458,"2017 - kwh",IF(J458&lt;&gt;K458,"2016 - kwh","N/A")))</f>
        <v>N/A</v>
      </c>
      <c r="C456" s="170" t="s">
        <v>429</v>
      </c>
      <c r="D456" s="171"/>
      <c r="E456" s="172" t="s">
        <v>285</v>
      </c>
      <c r="F456" s="163"/>
      <c r="G456" s="163"/>
      <c r="H456" s="163"/>
      <c r="I456" s="163"/>
      <c r="J456" s="163"/>
      <c r="K456" s="163"/>
      <c r="L456" s="163"/>
      <c r="M456" s="163"/>
      <c r="N456" s="163"/>
      <c r="O456" s="163"/>
      <c r="P456" s="164"/>
      <c r="Q456" s="164"/>
      <c r="R456" s="164"/>
      <c r="S456" s="164"/>
      <c r="T456" s="164"/>
      <c r="U456" s="164"/>
      <c r="V456" s="164"/>
      <c r="Z456" s="165"/>
      <c r="AA456" s="165" t="str">
        <f>IF(AND(F458=G458,H458=I458,F458="A"),"2016 - kwh","")</f>
        <v/>
      </c>
      <c r="AB456" s="165" t="str">
        <f>IF(OR(B456="2017 - kwh",B456="2018 - kwh"),"2016 - kwh","")</f>
        <v/>
      </c>
      <c r="AC456" s="165"/>
      <c r="AD456" s="165"/>
      <c r="AE456" s="165"/>
    </row>
    <row r="457" spans="1:31" hidden="1" x14ac:dyDescent="0.35">
      <c r="A457" s="164" t="str">
        <f>IF(AND(F458=G458,H458=I458,J458=K458,F458="A"),"2016 - kw",IF(AND(F458=G458,H458=I458,J458&lt;&gt;K458,F458="A"),"2017 - kw",IF(AND(F458=G458,H458&lt;&gt;I458,F458="A"),"2018 - kw","N/A")))</f>
        <v>N/A</v>
      </c>
      <c r="B457" s="164" t="str">
        <f>IF(F458&lt;&gt;G458,"2018 - kw",IF(H458&lt;&gt;I458,"2017 - kw",IF(J458&lt;&gt;K458,"2016 - kw","N/A")))</f>
        <v>N/A</v>
      </c>
      <c r="C457" s="173"/>
      <c r="D457" s="174" t="str">
        <f>D456 &amp; "kW"</f>
        <v>kW</v>
      </c>
      <c r="E457" s="175" t="s">
        <v>286</v>
      </c>
      <c r="F457" s="163"/>
      <c r="G457" s="163"/>
      <c r="H457" s="163"/>
      <c r="I457" s="163"/>
      <c r="J457" s="163"/>
      <c r="K457" s="163"/>
      <c r="L457" s="163"/>
      <c r="M457" s="163"/>
      <c r="N457" s="163"/>
      <c r="O457" s="163"/>
      <c r="P457" s="164"/>
      <c r="Q457" s="164"/>
      <c r="R457" s="164"/>
      <c r="S457" s="164"/>
      <c r="T457" s="164"/>
      <c r="U457" s="164"/>
      <c r="V457" s="164"/>
      <c r="Z457" s="165"/>
      <c r="AA457" s="165" t="str">
        <f>IF(AND(F458=G458,H458=I458,F458="A"),"2016 - kw","")</f>
        <v/>
      </c>
      <c r="AB457" s="165" t="str">
        <f>IF(OR(B457="2017 - kw",B457="2018 - kw"),"2016 - kw","")</f>
        <v/>
      </c>
      <c r="AC457" s="165"/>
      <c r="AD457" s="165"/>
      <c r="AE457" s="165"/>
    </row>
    <row r="458" spans="1:31" hidden="1" x14ac:dyDescent="0.35">
      <c r="A458" s="164"/>
      <c r="B458" s="164"/>
      <c r="C458" s="176"/>
      <c r="D458" s="177"/>
      <c r="E458" s="178" t="s">
        <v>287</v>
      </c>
      <c r="F458" s="160"/>
      <c r="G458" s="160"/>
      <c r="H458" s="160"/>
      <c r="I458" s="160"/>
      <c r="J458" s="160"/>
      <c r="K458" s="160"/>
      <c r="L458" s="160"/>
      <c r="M458" s="160"/>
      <c r="N458" s="160"/>
      <c r="O458" s="160"/>
      <c r="P458" s="164"/>
      <c r="Q458" s="164"/>
      <c r="R458" s="164"/>
      <c r="S458" s="164"/>
      <c r="T458" s="164"/>
      <c r="U458" s="164"/>
      <c r="V458" s="164"/>
      <c r="Z458" s="165"/>
      <c r="AA458" s="165"/>
      <c r="AB458" s="165"/>
      <c r="AC458" s="165"/>
      <c r="AD458" s="165"/>
      <c r="AE458" s="165"/>
    </row>
    <row r="459" spans="1:31" hidden="1" x14ac:dyDescent="0.35">
      <c r="A459" s="164" t="str">
        <f>IF(AND(F461=G461,H461=I461,J461=K461,F461="A"),"2016 - kwh",IF(AND(F461=G461,H461=I461,J461&lt;&gt;K461,F461="A"),"2017 - kwh",IF(AND(F461=G461,H461&lt;&gt;I461,F461="A"),"2018 - kwh","N/A")))</f>
        <v>N/A</v>
      </c>
      <c r="B459" s="164" t="str">
        <f>IF(F461&lt;&gt;G461,"2018 - kwh",IF(H461&lt;&gt;I461,"2017 - kwh",IF(J461&lt;&gt;K461,"2016 - kwh","N/A")))</f>
        <v>N/A</v>
      </c>
      <c r="C459" s="170" t="s">
        <v>430</v>
      </c>
      <c r="D459" s="171"/>
      <c r="E459" s="172" t="s">
        <v>285</v>
      </c>
      <c r="F459" s="163"/>
      <c r="G459" s="163"/>
      <c r="H459" s="163"/>
      <c r="I459" s="163"/>
      <c r="J459" s="163"/>
      <c r="K459" s="163"/>
      <c r="L459" s="163"/>
      <c r="M459" s="163"/>
      <c r="N459" s="163"/>
      <c r="O459" s="163"/>
      <c r="P459" s="164"/>
      <c r="Q459" s="164"/>
      <c r="R459" s="164"/>
      <c r="S459" s="164"/>
      <c r="T459" s="164"/>
      <c r="U459" s="164"/>
      <c r="V459" s="164"/>
      <c r="Z459" s="165"/>
      <c r="AA459" s="165" t="str">
        <f>IF(AND(F461=G461,H461=I461,F461="A"),"2016 - kwh","")</f>
        <v/>
      </c>
      <c r="AB459" s="165" t="str">
        <f>IF(OR(B459="2017 - kwh",B459="2018 - kwh"),"2016 - kwh","")</f>
        <v/>
      </c>
      <c r="AC459" s="165"/>
      <c r="AD459" s="165"/>
      <c r="AE459" s="165"/>
    </row>
    <row r="460" spans="1:31" hidden="1" x14ac:dyDescent="0.35">
      <c r="A460" s="164" t="str">
        <f>IF(AND(F461=G461,H461=I461,J461=K461,F461="A"),"2016 - kw",IF(AND(F461=G461,H461=I461,J461&lt;&gt;K461,F461="A"),"2017 - kw",IF(AND(F461=G461,H461&lt;&gt;I461,F461="A"),"2018 - kw","N/A")))</f>
        <v>N/A</v>
      </c>
      <c r="B460" s="164" t="str">
        <f>IF(F461&lt;&gt;G461,"2018 - kw",IF(H461&lt;&gt;I461,"2017 - kw",IF(J461&lt;&gt;K461,"2016 - kw","N/A")))</f>
        <v>N/A</v>
      </c>
      <c r="C460" s="173"/>
      <c r="D460" s="174" t="str">
        <f>D459 &amp; "kW"</f>
        <v>kW</v>
      </c>
      <c r="E460" s="175" t="s">
        <v>286</v>
      </c>
      <c r="F460" s="163"/>
      <c r="G460" s="163"/>
      <c r="H460" s="163"/>
      <c r="I460" s="163"/>
      <c r="J460" s="163"/>
      <c r="K460" s="163"/>
      <c r="L460" s="163"/>
      <c r="M460" s="163"/>
      <c r="N460" s="163"/>
      <c r="O460" s="163"/>
      <c r="P460" s="164"/>
      <c r="Q460" s="164"/>
      <c r="R460" s="164"/>
      <c r="S460" s="164"/>
      <c r="T460" s="164"/>
      <c r="U460" s="164"/>
      <c r="V460" s="164"/>
      <c r="Z460" s="165"/>
      <c r="AA460" s="165" t="str">
        <f>IF(AND(F461=G461,H461=I461,F461="A"),"2016 - kw","")</f>
        <v/>
      </c>
      <c r="AB460" s="165" t="str">
        <f>IF(OR(B460="2017 - kw",B460="2018 - kw"),"2016 - kw","")</f>
        <v/>
      </c>
      <c r="AC460" s="165"/>
      <c r="AD460" s="165"/>
      <c r="AE460" s="165"/>
    </row>
    <row r="461" spans="1:31" hidden="1" x14ac:dyDescent="0.35">
      <c r="A461" s="164"/>
      <c r="B461" s="164"/>
      <c r="C461" s="176"/>
      <c r="D461" s="177"/>
      <c r="E461" s="178" t="s">
        <v>287</v>
      </c>
      <c r="F461" s="160"/>
      <c r="G461" s="160"/>
      <c r="H461" s="160"/>
      <c r="I461" s="160"/>
      <c r="J461" s="160"/>
      <c r="K461" s="160"/>
      <c r="L461" s="160"/>
      <c r="M461" s="160"/>
      <c r="N461" s="160"/>
      <c r="O461" s="160"/>
      <c r="P461" s="164"/>
      <c r="Q461" s="164"/>
      <c r="R461" s="164"/>
      <c r="S461" s="164"/>
      <c r="T461" s="164"/>
      <c r="U461" s="164"/>
      <c r="V461" s="164"/>
      <c r="Z461" s="165"/>
      <c r="AA461" s="165"/>
      <c r="AB461" s="165"/>
      <c r="AC461" s="165"/>
      <c r="AD461" s="165"/>
      <c r="AE461" s="165"/>
    </row>
    <row r="462" spans="1:31" hidden="1" x14ac:dyDescent="0.35">
      <c r="A462" s="164" t="str">
        <f>IF(AND(F464=G464,H464=I464,J464=K464,F464="A"),"2016 - kwh",IF(AND(F464=G464,H464=I464,J464&lt;&gt;K464,F464="A"),"2017 - kwh",IF(AND(F464=G464,H464&lt;&gt;I464,F464="A"),"2018 - kwh","N/A")))</f>
        <v>N/A</v>
      </c>
      <c r="B462" s="164" t="str">
        <f>IF(F464&lt;&gt;G464,"2018 - kwh",IF(H464&lt;&gt;I464,"2017 - kwh",IF(J464&lt;&gt;K464,"2016 - kwh","N/A")))</f>
        <v>N/A</v>
      </c>
      <c r="C462" s="170" t="s">
        <v>431</v>
      </c>
      <c r="D462" s="171"/>
      <c r="E462" s="172" t="s">
        <v>285</v>
      </c>
      <c r="F462" s="163"/>
      <c r="G462" s="163"/>
      <c r="H462" s="163"/>
      <c r="I462" s="163"/>
      <c r="J462" s="163"/>
      <c r="K462" s="163"/>
      <c r="L462" s="163"/>
      <c r="M462" s="163"/>
      <c r="N462" s="163"/>
      <c r="O462" s="163"/>
      <c r="P462" s="164"/>
      <c r="Q462" s="164"/>
      <c r="R462" s="164"/>
      <c r="S462" s="164"/>
      <c r="T462" s="164"/>
      <c r="U462" s="164"/>
      <c r="V462" s="164"/>
      <c r="Z462" s="165"/>
      <c r="AA462" s="165" t="str">
        <f>IF(AND(F464=G464,H464=I464,F464="A"),"2016 - kwh","")</f>
        <v/>
      </c>
      <c r="AB462" s="165" t="str">
        <f>IF(OR(B462="2017 - kwh",B462="2018 - kwh"),"2016 - kwh","")</f>
        <v/>
      </c>
      <c r="AC462" s="165"/>
      <c r="AD462" s="165"/>
      <c r="AE462" s="165"/>
    </row>
    <row r="463" spans="1:31" hidden="1" x14ac:dyDescent="0.35">
      <c r="A463" s="164" t="str">
        <f>IF(AND(F464=G464,H464=I464,J464=K464,F464="A"),"2016 - kw",IF(AND(F464=G464,H464=I464,J464&lt;&gt;K464,F464="A"),"2017 - kw",IF(AND(F464=G464,H464&lt;&gt;I464,F464="A"),"2018 - kw","N/A")))</f>
        <v>N/A</v>
      </c>
      <c r="B463" s="164" t="str">
        <f>IF(F464&lt;&gt;G464,"2018 - kw",IF(H464&lt;&gt;I464,"2017 - kw",IF(J464&lt;&gt;K464,"2016 - kw","N/A")))</f>
        <v>N/A</v>
      </c>
      <c r="C463" s="173"/>
      <c r="D463" s="174" t="str">
        <f>D462 &amp; "kW"</f>
        <v>kW</v>
      </c>
      <c r="E463" s="175" t="s">
        <v>286</v>
      </c>
      <c r="F463" s="163"/>
      <c r="G463" s="163"/>
      <c r="H463" s="163"/>
      <c r="I463" s="163"/>
      <c r="J463" s="163"/>
      <c r="K463" s="163"/>
      <c r="L463" s="163"/>
      <c r="M463" s="163"/>
      <c r="N463" s="163"/>
      <c r="O463" s="163"/>
      <c r="P463" s="164"/>
      <c r="Q463" s="164"/>
      <c r="R463" s="164"/>
      <c r="S463" s="164"/>
      <c r="T463" s="164"/>
      <c r="U463" s="164"/>
      <c r="V463" s="164"/>
      <c r="Z463" s="165"/>
      <c r="AA463" s="165" t="str">
        <f>IF(AND(F464=G464,H464=I464,F464="A"),"2016 - kw","")</f>
        <v/>
      </c>
      <c r="AB463" s="165" t="str">
        <f>IF(OR(B463="2017 - kw",B463="2018 - kw"),"2016 - kw","")</f>
        <v/>
      </c>
      <c r="AC463" s="165"/>
      <c r="AD463" s="165"/>
      <c r="AE463" s="165"/>
    </row>
    <row r="464" spans="1:31" hidden="1" x14ac:dyDescent="0.35">
      <c r="A464" s="164"/>
      <c r="B464" s="164"/>
      <c r="C464" s="176"/>
      <c r="D464" s="177"/>
      <c r="E464" s="178" t="s">
        <v>287</v>
      </c>
      <c r="F464" s="160"/>
      <c r="G464" s="160"/>
      <c r="H464" s="160"/>
      <c r="I464" s="160"/>
      <c r="J464" s="160"/>
      <c r="K464" s="160"/>
      <c r="L464" s="160"/>
      <c r="M464" s="160"/>
      <c r="N464" s="160"/>
      <c r="O464" s="160"/>
      <c r="P464" s="164"/>
      <c r="Q464" s="164"/>
      <c r="R464" s="164"/>
      <c r="S464" s="164"/>
      <c r="T464" s="164"/>
      <c r="U464" s="164"/>
      <c r="V464" s="164"/>
      <c r="Z464" s="165"/>
      <c r="AA464" s="165"/>
      <c r="AB464" s="165"/>
      <c r="AC464" s="165"/>
      <c r="AD464" s="165"/>
      <c r="AE464" s="165"/>
    </row>
    <row r="465" spans="1:31" hidden="1" x14ac:dyDescent="0.35">
      <c r="A465" s="164" t="str">
        <f>IF(AND(F467=G467,H467=I467,J467=K467,F467="A"),"2016 - kwh",IF(AND(F467=G467,H467=I467,J467&lt;&gt;K467,F467="A"),"2017 - kwh",IF(AND(F467=G467,H467&lt;&gt;I467,F467="A"),"2018 - kwh","N/A")))</f>
        <v>N/A</v>
      </c>
      <c r="B465" s="164" t="str">
        <f>IF(F467&lt;&gt;G467,"2018 - kwh",IF(H467&lt;&gt;I467,"2017 - kwh",IF(J467&lt;&gt;K467,"2016 - kwh","N/A")))</f>
        <v>N/A</v>
      </c>
      <c r="C465" s="170" t="s">
        <v>432</v>
      </c>
      <c r="D465" s="171"/>
      <c r="E465" s="172" t="s">
        <v>285</v>
      </c>
      <c r="F465" s="163"/>
      <c r="G465" s="163"/>
      <c r="H465" s="163"/>
      <c r="I465" s="163"/>
      <c r="J465" s="163"/>
      <c r="K465" s="163"/>
      <c r="L465" s="163"/>
      <c r="M465" s="163"/>
      <c r="N465" s="163"/>
      <c r="O465" s="163"/>
      <c r="P465" s="164"/>
      <c r="Q465" s="164"/>
      <c r="R465" s="164"/>
      <c r="S465" s="164"/>
      <c r="T465" s="164"/>
      <c r="U465" s="164"/>
      <c r="V465" s="164"/>
      <c r="Z465" s="165"/>
      <c r="AA465" s="165" t="str">
        <f>IF(AND(F467=G467,H467=I467,F467="A"),"2016 - kwh","")</f>
        <v/>
      </c>
      <c r="AB465" s="165" t="str">
        <f>IF(OR(B465="2017 - kwh",B465="2018 - kwh"),"2016 - kwh","")</f>
        <v/>
      </c>
      <c r="AC465" s="165"/>
      <c r="AD465" s="165"/>
      <c r="AE465" s="165"/>
    </row>
    <row r="466" spans="1:31" hidden="1" x14ac:dyDescent="0.35">
      <c r="A466" s="164" t="str">
        <f>IF(AND(F467=G467,H467=I467,J467=K467,F467="A"),"2016 - kw",IF(AND(F467=G467,H467=I467,J467&lt;&gt;K467,F467="A"),"2017 - kw",IF(AND(F467=G467,H467&lt;&gt;I467,F467="A"),"2018 - kw","N/A")))</f>
        <v>N/A</v>
      </c>
      <c r="B466" s="164" t="str">
        <f>IF(F467&lt;&gt;G467,"2018 - kw",IF(H467&lt;&gt;I467,"2017 - kw",IF(J467&lt;&gt;K467,"2016 - kw","N/A")))</f>
        <v>N/A</v>
      </c>
      <c r="C466" s="173"/>
      <c r="D466" s="174" t="str">
        <f>D465 &amp; "kW"</f>
        <v>kW</v>
      </c>
      <c r="E466" s="175" t="s">
        <v>286</v>
      </c>
      <c r="F466" s="163"/>
      <c r="G466" s="163"/>
      <c r="H466" s="163"/>
      <c r="I466" s="163"/>
      <c r="J466" s="163"/>
      <c r="K466" s="163"/>
      <c r="L466" s="163"/>
      <c r="M466" s="163"/>
      <c r="N466" s="163"/>
      <c r="O466" s="163"/>
      <c r="P466" s="164"/>
      <c r="Q466" s="164"/>
      <c r="R466" s="164"/>
      <c r="S466" s="164"/>
      <c r="T466" s="164"/>
      <c r="U466" s="164"/>
      <c r="V466" s="164"/>
      <c r="Z466" s="165"/>
      <c r="AA466" s="165" t="str">
        <f>IF(AND(F467=G467,H467=I467,F467="A"),"2016 - kw","")</f>
        <v/>
      </c>
      <c r="AB466" s="165" t="str">
        <f>IF(OR(B466="2017 - kw",B466="2018 - kw"),"2016 - kw","")</f>
        <v/>
      </c>
      <c r="AC466" s="165"/>
      <c r="AD466" s="165"/>
      <c r="AE466" s="165"/>
    </row>
    <row r="467" spans="1:31" hidden="1" x14ac:dyDescent="0.35">
      <c r="A467" s="164"/>
      <c r="B467" s="164"/>
      <c r="C467" s="176"/>
      <c r="D467" s="177"/>
      <c r="E467" s="178" t="s">
        <v>287</v>
      </c>
      <c r="F467" s="160"/>
      <c r="G467" s="160"/>
      <c r="H467" s="160"/>
      <c r="I467" s="160"/>
      <c r="J467" s="160"/>
      <c r="K467" s="160"/>
      <c r="L467" s="160"/>
      <c r="M467" s="160"/>
      <c r="N467" s="160"/>
      <c r="O467" s="160"/>
      <c r="P467" s="164"/>
      <c r="Q467" s="164"/>
      <c r="R467" s="164"/>
      <c r="S467" s="164"/>
      <c r="T467" s="164"/>
      <c r="U467" s="164"/>
      <c r="V467" s="164"/>
      <c r="Z467" s="165"/>
      <c r="AA467" s="165"/>
      <c r="AB467" s="165"/>
      <c r="AC467" s="165"/>
      <c r="AD467" s="165"/>
      <c r="AE467" s="165"/>
    </row>
    <row r="468" spans="1:31" hidden="1" x14ac:dyDescent="0.35">
      <c r="A468" s="164" t="str">
        <f>IF(AND(F470=G470,H470=I470,J470=K470,F470="A"),"2016 - kwh",IF(AND(F470=G470,H470=I470,J470&lt;&gt;K470,F470="A"),"2017 - kwh",IF(AND(F470=G470,H470&lt;&gt;I470,F470="A"),"2018 - kwh","N/A")))</f>
        <v>N/A</v>
      </c>
      <c r="B468" s="164" t="str">
        <f>IF(F470&lt;&gt;G470,"2018 - kwh",IF(H470&lt;&gt;I470,"2017 - kwh",IF(J470&lt;&gt;K470,"2016 - kwh","N/A")))</f>
        <v>N/A</v>
      </c>
      <c r="C468" s="170" t="s">
        <v>433</v>
      </c>
      <c r="D468" s="171"/>
      <c r="E468" s="172" t="s">
        <v>285</v>
      </c>
      <c r="F468" s="163"/>
      <c r="G468" s="163"/>
      <c r="H468" s="163"/>
      <c r="I468" s="163"/>
      <c r="J468" s="163"/>
      <c r="K468" s="163"/>
      <c r="L468" s="163"/>
      <c r="M468" s="163"/>
      <c r="N468" s="163"/>
      <c r="O468" s="163"/>
      <c r="P468" s="164"/>
      <c r="Q468" s="164"/>
      <c r="R468" s="164"/>
      <c r="S468" s="164"/>
      <c r="T468" s="164"/>
      <c r="U468" s="164"/>
      <c r="V468" s="164"/>
      <c r="Z468" s="165"/>
      <c r="AA468" s="165" t="str">
        <f>IF(AND(F470=G470,H470=I470,F470="A"),"2016 - kwh","")</f>
        <v/>
      </c>
      <c r="AB468" s="165" t="str">
        <f>IF(OR(B468="2017 - kwh",B468="2018 - kwh"),"2016 - kwh","")</f>
        <v/>
      </c>
      <c r="AC468" s="165"/>
      <c r="AD468" s="165"/>
      <c r="AE468" s="165"/>
    </row>
    <row r="469" spans="1:31" hidden="1" x14ac:dyDescent="0.35">
      <c r="A469" s="164" t="str">
        <f>IF(AND(F470=G470,H470=I470,J470=K470,F470="A"),"2016 - kw",IF(AND(F470=G470,H470=I470,J470&lt;&gt;K470,F470="A"),"2017 - kw",IF(AND(F470=G470,H470&lt;&gt;I470,F470="A"),"2018 - kw","N/A")))</f>
        <v>N/A</v>
      </c>
      <c r="B469" s="164" t="str">
        <f>IF(F470&lt;&gt;G470,"2018 - kw",IF(H470&lt;&gt;I470,"2017 - kw",IF(J470&lt;&gt;K470,"2016 - kw","N/A")))</f>
        <v>N/A</v>
      </c>
      <c r="C469" s="173"/>
      <c r="D469" s="174" t="str">
        <f>D468 &amp; "kW"</f>
        <v>kW</v>
      </c>
      <c r="E469" s="175" t="s">
        <v>286</v>
      </c>
      <c r="F469" s="163"/>
      <c r="G469" s="163"/>
      <c r="H469" s="163"/>
      <c r="I469" s="163"/>
      <c r="J469" s="163"/>
      <c r="K469" s="163"/>
      <c r="L469" s="163"/>
      <c r="M469" s="163"/>
      <c r="N469" s="163"/>
      <c r="O469" s="163"/>
      <c r="P469" s="164"/>
      <c r="Q469" s="164"/>
      <c r="R469" s="164"/>
      <c r="S469" s="164"/>
      <c r="T469" s="164"/>
      <c r="U469" s="164"/>
      <c r="V469" s="164"/>
      <c r="Z469" s="165"/>
      <c r="AA469" s="165" t="str">
        <f>IF(AND(F470=G470,H470=I470,F470="A"),"2016 - kw","")</f>
        <v/>
      </c>
      <c r="AB469" s="165" t="str">
        <f>IF(OR(B469="2017 - kw",B469="2018 - kw"),"2016 - kw","")</f>
        <v/>
      </c>
      <c r="AC469" s="165"/>
      <c r="AD469" s="165"/>
      <c r="AE469" s="165"/>
    </row>
    <row r="470" spans="1:31" hidden="1" x14ac:dyDescent="0.35">
      <c r="A470" s="164"/>
      <c r="B470" s="164"/>
      <c r="C470" s="176"/>
      <c r="D470" s="177"/>
      <c r="E470" s="178" t="s">
        <v>287</v>
      </c>
      <c r="F470" s="160"/>
      <c r="G470" s="160"/>
      <c r="H470" s="160"/>
      <c r="I470" s="160"/>
      <c r="J470" s="160"/>
      <c r="K470" s="160"/>
      <c r="L470" s="160"/>
      <c r="M470" s="160"/>
      <c r="N470" s="160"/>
      <c r="O470" s="160"/>
      <c r="P470" s="164"/>
      <c r="Q470" s="164"/>
      <c r="R470" s="164"/>
      <c r="S470" s="164"/>
      <c r="T470" s="164"/>
      <c r="U470" s="164"/>
      <c r="V470" s="164"/>
      <c r="Z470" s="165"/>
      <c r="AA470" s="165"/>
      <c r="AB470" s="165"/>
      <c r="AC470" s="165"/>
      <c r="AD470" s="165"/>
      <c r="AE470" s="165"/>
    </row>
    <row r="471" spans="1:31" hidden="1" x14ac:dyDescent="0.35">
      <c r="A471" s="164" t="str">
        <f>IF(AND(F473=G473,H473=I473,J473=K473,F473="A"),"2016 - kwh",IF(AND(F473=G473,H473=I473,J473&lt;&gt;K473,F473="A"),"2017 - kwh",IF(AND(F473=G473,H473&lt;&gt;I473,F473="A"),"2018 - kwh","N/A")))</f>
        <v>N/A</v>
      </c>
      <c r="B471" s="164" t="str">
        <f>IF(F473&lt;&gt;G473,"2018 - kwh",IF(H473&lt;&gt;I473,"2017 - kwh",IF(J473&lt;&gt;K473,"2016 - kwh","N/A")))</f>
        <v>N/A</v>
      </c>
      <c r="C471" s="170" t="s">
        <v>434</v>
      </c>
      <c r="D471" s="171"/>
      <c r="E471" s="172" t="s">
        <v>285</v>
      </c>
      <c r="F471" s="163"/>
      <c r="G471" s="163"/>
      <c r="H471" s="163"/>
      <c r="I471" s="163"/>
      <c r="J471" s="163"/>
      <c r="K471" s="163"/>
      <c r="L471" s="163"/>
      <c r="M471" s="163"/>
      <c r="N471" s="163"/>
      <c r="O471" s="163"/>
      <c r="P471" s="164"/>
      <c r="Q471" s="164"/>
      <c r="R471" s="164"/>
      <c r="S471" s="164"/>
      <c r="T471" s="164"/>
      <c r="U471" s="164"/>
      <c r="V471" s="164"/>
      <c r="Z471" s="165"/>
      <c r="AA471" s="165" t="str">
        <f>IF(AND(F473=G473,H473=I473,F473="A"),"2016 - kwh","")</f>
        <v/>
      </c>
      <c r="AB471" s="165" t="str">
        <f>IF(OR(B471="2017 - kwh",B471="2018 - kwh"),"2016 - kwh","")</f>
        <v/>
      </c>
      <c r="AC471" s="165"/>
      <c r="AD471" s="165"/>
      <c r="AE471" s="165"/>
    </row>
    <row r="472" spans="1:31" hidden="1" x14ac:dyDescent="0.35">
      <c r="A472" s="164" t="str">
        <f>IF(AND(F473=G473,H473=I473,J473=K473,F473="A"),"2016 - kw",IF(AND(F473=G473,H473=I473,J473&lt;&gt;K473,F473="A"),"2017 - kw",IF(AND(F473=G473,H473&lt;&gt;I473,F473="A"),"2018 - kw","N/A")))</f>
        <v>N/A</v>
      </c>
      <c r="B472" s="164" t="str">
        <f>IF(F473&lt;&gt;G473,"2018 - kw",IF(H473&lt;&gt;I473,"2017 - kw",IF(J473&lt;&gt;K473,"2016 - kw","N/A")))</f>
        <v>N/A</v>
      </c>
      <c r="C472" s="173"/>
      <c r="D472" s="174" t="str">
        <f>D471 &amp; "kW"</f>
        <v>kW</v>
      </c>
      <c r="E472" s="175" t="s">
        <v>286</v>
      </c>
      <c r="F472" s="163"/>
      <c r="G472" s="163"/>
      <c r="H472" s="163"/>
      <c r="I472" s="163"/>
      <c r="J472" s="163"/>
      <c r="K472" s="163"/>
      <c r="L472" s="163"/>
      <c r="M472" s="163"/>
      <c r="N472" s="163"/>
      <c r="O472" s="163"/>
      <c r="P472" s="164"/>
      <c r="Q472" s="164"/>
      <c r="R472" s="164"/>
      <c r="S472" s="164"/>
      <c r="T472" s="164"/>
      <c r="U472" s="164"/>
      <c r="V472" s="164"/>
      <c r="Z472" s="165"/>
      <c r="AA472" s="165" t="str">
        <f>IF(AND(F473=G473,H473=I473,F473="A"),"2016 - kw","")</f>
        <v/>
      </c>
      <c r="AB472" s="165" t="str">
        <f>IF(OR(B472="2017 - kw",B472="2018 - kw"),"2016 - kw","")</f>
        <v/>
      </c>
      <c r="AC472" s="165"/>
      <c r="AD472" s="165"/>
      <c r="AE472" s="165"/>
    </row>
    <row r="473" spans="1:31" hidden="1" x14ac:dyDescent="0.35">
      <c r="A473" s="164"/>
      <c r="B473" s="164"/>
      <c r="C473" s="176"/>
      <c r="D473" s="177"/>
      <c r="E473" s="178" t="s">
        <v>287</v>
      </c>
      <c r="F473" s="160"/>
      <c r="G473" s="160"/>
      <c r="H473" s="160"/>
      <c r="I473" s="160"/>
      <c r="J473" s="160"/>
      <c r="K473" s="160"/>
      <c r="L473" s="160"/>
      <c r="M473" s="160"/>
      <c r="N473" s="160"/>
      <c r="O473" s="160"/>
      <c r="P473" s="164"/>
      <c r="Q473" s="164"/>
      <c r="R473" s="164"/>
      <c r="S473" s="164"/>
      <c r="T473" s="164"/>
      <c r="U473" s="164"/>
      <c r="V473" s="164"/>
      <c r="Z473" s="165"/>
      <c r="AA473" s="165"/>
      <c r="AB473" s="165"/>
      <c r="AC473" s="165"/>
      <c r="AD473" s="165"/>
      <c r="AE473" s="165"/>
    </row>
    <row r="474" spans="1:31" hidden="1" x14ac:dyDescent="0.35">
      <c r="A474" s="164" t="str">
        <f>IF(AND(F476=G476,H476=I476,J476=K476,F476="A"),"2016 - kwh",IF(AND(F476=G476,H476=I476,J476&lt;&gt;K476,F476="A"),"2017 - kwh",IF(AND(F476=G476,H476&lt;&gt;I476,F476="A"),"2018 - kwh","N/A")))</f>
        <v>N/A</v>
      </c>
      <c r="B474" s="164" t="str">
        <f>IF(F476&lt;&gt;G476,"2018 - kwh",IF(H476&lt;&gt;I476,"2017 - kwh",IF(J476&lt;&gt;K476,"2016 - kwh","N/A")))</f>
        <v>N/A</v>
      </c>
      <c r="C474" s="170" t="s">
        <v>435</v>
      </c>
      <c r="D474" s="171"/>
      <c r="E474" s="172" t="s">
        <v>285</v>
      </c>
      <c r="F474" s="163"/>
      <c r="G474" s="163"/>
      <c r="H474" s="163"/>
      <c r="I474" s="163"/>
      <c r="J474" s="163"/>
      <c r="K474" s="163"/>
      <c r="L474" s="163"/>
      <c r="M474" s="163"/>
      <c r="N474" s="163"/>
      <c r="O474" s="163"/>
      <c r="P474" s="164"/>
      <c r="Q474" s="164"/>
      <c r="R474" s="164"/>
      <c r="S474" s="164"/>
      <c r="T474" s="164"/>
      <c r="U474" s="164"/>
      <c r="V474" s="164"/>
      <c r="Z474" s="165"/>
      <c r="AA474" s="165" t="str">
        <f>IF(AND(F476=G476,H476=I476,F476="A"),"2016 - kwh","")</f>
        <v/>
      </c>
      <c r="AB474" s="165" t="str">
        <f>IF(OR(B474="2017 - kwh",B474="2018 - kwh"),"2016 - kwh","")</f>
        <v/>
      </c>
      <c r="AC474" s="165"/>
      <c r="AD474" s="165"/>
      <c r="AE474" s="165"/>
    </row>
    <row r="475" spans="1:31" hidden="1" x14ac:dyDescent="0.35">
      <c r="A475" s="164" t="str">
        <f>IF(AND(F476=G476,H476=I476,J476=K476,F476="A"),"2016 - kw",IF(AND(F476=G476,H476=I476,J476&lt;&gt;K476,F476="A"),"2017 - kw",IF(AND(F476=G476,H476&lt;&gt;I476,F476="A"),"2018 - kw","N/A")))</f>
        <v>N/A</v>
      </c>
      <c r="B475" s="164" t="str">
        <f>IF(F476&lt;&gt;G476,"2018 - kw",IF(H476&lt;&gt;I476,"2017 - kw",IF(J476&lt;&gt;K476,"2016 - kw","N/A")))</f>
        <v>N/A</v>
      </c>
      <c r="C475" s="173"/>
      <c r="D475" s="174" t="str">
        <f>D474 &amp; "kW"</f>
        <v>kW</v>
      </c>
      <c r="E475" s="175" t="s">
        <v>286</v>
      </c>
      <c r="F475" s="163"/>
      <c r="G475" s="163"/>
      <c r="H475" s="163"/>
      <c r="I475" s="163"/>
      <c r="J475" s="163"/>
      <c r="K475" s="163"/>
      <c r="L475" s="163"/>
      <c r="M475" s="163"/>
      <c r="N475" s="163"/>
      <c r="O475" s="163"/>
      <c r="P475" s="164"/>
      <c r="Q475" s="164"/>
      <c r="R475" s="164"/>
      <c r="S475" s="164"/>
      <c r="T475" s="164"/>
      <c r="U475" s="164"/>
      <c r="V475" s="164"/>
      <c r="Z475" s="165"/>
      <c r="AA475" s="165" t="str">
        <f>IF(AND(F476=G476,H476=I476,F476="A"),"2016 - kw","")</f>
        <v/>
      </c>
      <c r="AB475" s="165" t="str">
        <f>IF(OR(B475="2017 - kw",B475="2018 - kw"),"2016 - kw","")</f>
        <v/>
      </c>
      <c r="AC475" s="165"/>
      <c r="AD475" s="165"/>
      <c r="AE475" s="165"/>
    </row>
    <row r="476" spans="1:31" hidden="1" x14ac:dyDescent="0.35">
      <c r="A476" s="164"/>
      <c r="B476" s="164"/>
      <c r="C476" s="176"/>
      <c r="D476" s="177"/>
      <c r="E476" s="178" t="s">
        <v>287</v>
      </c>
      <c r="F476" s="160"/>
      <c r="G476" s="160"/>
      <c r="H476" s="160"/>
      <c r="I476" s="160"/>
      <c r="J476" s="160"/>
      <c r="K476" s="160"/>
      <c r="L476" s="160"/>
      <c r="M476" s="160"/>
      <c r="N476" s="160"/>
      <c r="O476" s="160"/>
      <c r="P476" s="164"/>
      <c r="Q476" s="164"/>
      <c r="R476" s="164"/>
      <c r="S476" s="164"/>
      <c r="T476" s="164"/>
      <c r="U476" s="164"/>
      <c r="V476" s="164"/>
      <c r="Z476" s="165"/>
      <c r="AA476" s="165"/>
      <c r="AB476" s="165"/>
      <c r="AC476" s="165"/>
      <c r="AD476" s="165"/>
      <c r="AE476" s="165"/>
    </row>
    <row r="477" spans="1:31" hidden="1" x14ac:dyDescent="0.35">
      <c r="A477" s="164" t="str">
        <f>IF(AND(F479=G479,H479=I479,J479=K479,F479="A"),"2016 - kwh",IF(AND(F479=G479,H479=I479,J479&lt;&gt;K479,F479="A"),"2017 - kwh",IF(AND(F479=G479,H479&lt;&gt;I479,F479="A"),"2018 - kwh","N/A")))</f>
        <v>N/A</v>
      </c>
      <c r="B477" s="164" t="str">
        <f>IF(F479&lt;&gt;G479,"2018 - kwh",IF(H479&lt;&gt;I479,"2017 - kwh",IF(J479&lt;&gt;K479,"2016 - kwh","N/A")))</f>
        <v>N/A</v>
      </c>
      <c r="C477" s="180" t="s">
        <v>436</v>
      </c>
      <c r="D477" s="171"/>
      <c r="E477" s="172" t="s">
        <v>285</v>
      </c>
      <c r="F477" s="163"/>
      <c r="G477" s="163"/>
      <c r="H477" s="163"/>
      <c r="I477" s="163"/>
      <c r="J477" s="163"/>
      <c r="K477" s="163"/>
      <c r="L477" s="163"/>
      <c r="M477" s="163"/>
      <c r="N477" s="163"/>
      <c r="O477" s="163"/>
      <c r="P477" s="164"/>
      <c r="Q477" s="164"/>
      <c r="R477" s="164"/>
      <c r="S477" s="164"/>
      <c r="T477" s="164"/>
      <c r="U477" s="164"/>
      <c r="V477" s="164"/>
      <c r="Z477" s="165"/>
      <c r="AA477" s="165" t="str">
        <f>IF(AND(F479=G479,H479=I479,F479="A"),"2016 - kwh","")</f>
        <v/>
      </c>
      <c r="AB477" s="165" t="str">
        <f>IF(OR(B477="2017 - kwh",B477="2018 - kwh"),"2016 - kwh","")</f>
        <v/>
      </c>
      <c r="AC477" s="165"/>
      <c r="AD477" s="165"/>
      <c r="AE477" s="165"/>
    </row>
    <row r="478" spans="1:31" hidden="1" x14ac:dyDescent="0.35">
      <c r="A478" s="164" t="str">
        <f>IF(AND(F479=G479,H479=I479,J479=K479,F479="A"),"2016 - kw",IF(AND(F479=G479,H479=I479,J479&lt;&gt;K479,F479="A"),"2017 - kw",IF(AND(F479=G479,H479&lt;&gt;I479,F479="A"),"2018 - kw","N/A")))</f>
        <v>N/A</v>
      </c>
      <c r="B478" s="164" t="str">
        <f>IF(F479&lt;&gt;G479,"2018 - kw",IF(H479&lt;&gt;I479,"2017 - kw",IF(J479&lt;&gt;K479,"2016 - kw","N/A")))</f>
        <v>N/A</v>
      </c>
      <c r="C478" s="181"/>
      <c r="D478" s="174" t="str">
        <f>D477 &amp; "kW"</f>
        <v>kW</v>
      </c>
      <c r="E478" s="175" t="s">
        <v>286</v>
      </c>
      <c r="F478" s="163"/>
      <c r="G478" s="163"/>
      <c r="H478" s="163"/>
      <c r="I478" s="163"/>
      <c r="J478" s="163"/>
      <c r="K478" s="163"/>
      <c r="L478" s="163"/>
      <c r="M478" s="163"/>
      <c r="N478" s="163"/>
      <c r="O478" s="163"/>
      <c r="P478" s="164"/>
      <c r="Q478" s="164"/>
      <c r="R478" s="164"/>
      <c r="S478" s="164"/>
      <c r="T478" s="164"/>
      <c r="U478" s="164"/>
      <c r="V478" s="164"/>
      <c r="Z478" s="165"/>
      <c r="AA478" s="165" t="str">
        <f>IF(AND(F479=G479,H479=I479,F479="A"),"2016 - kw","")</f>
        <v/>
      </c>
      <c r="AB478" s="165" t="str">
        <f>IF(OR(B478="2017 - kw",B478="2018 - kw"),"2016 - kw","")</f>
        <v/>
      </c>
      <c r="AC478" s="165"/>
      <c r="AD478" s="165"/>
      <c r="AE478" s="165"/>
    </row>
    <row r="479" spans="1:31" hidden="1" x14ac:dyDescent="0.35">
      <c r="A479" s="164"/>
      <c r="B479" s="164"/>
      <c r="C479" s="176"/>
      <c r="D479" s="177"/>
      <c r="E479" s="178" t="s">
        <v>287</v>
      </c>
      <c r="F479" s="160"/>
      <c r="G479" s="160"/>
      <c r="H479" s="160"/>
      <c r="I479" s="160"/>
      <c r="J479" s="160"/>
      <c r="K479" s="160"/>
      <c r="L479" s="160"/>
      <c r="M479" s="160"/>
      <c r="N479" s="160"/>
      <c r="O479" s="160"/>
      <c r="P479" s="164"/>
      <c r="Q479" s="164"/>
      <c r="R479" s="164"/>
      <c r="S479" s="164"/>
      <c r="T479" s="164"/>
      <c r="U479" s="164"/>
      <c r="V479" s="164"/>
      <c r="Z479" s="165"/>
      <c r="AA479" s="165"/>
      <c r="AB479" s="165"/>
      <c r="AC479" s="165"/>
      <c r="AD479" s="165"/>
      <c r="AE479" s="165"/>
    </row>
    <row r="480" spans="1:31" ht="14.25" customHeight="1" x14ac:dyDescent="0.35">
      <c r="A480" s="164"/>
      <c r="B480" s="164"/>
      <c r="D480" s="182"/>
      <c r="P480" s="164"/>
      <c r="Q480" s="164"/>
      <c r="R480" s="164"/>
      <c r="S480" s="164"/>
      <c r="T480" s="164"/>
      <c r="U480" s="164"/>
      <c r="V480" s="164"/>
      <c r="Z480" s="165"/>
      <c r="AA480" s="165"/>
      <c r="AB480" s="165"/>
      <c r="AC480" s="165"/>
      <c r="AD480" s="165"/>
      <c r="AE480" s="165"/>
    </row>
    <row r="481" spans="1:29" x14ac:dyDescent="0.35">
      <c r="A481" s="164"/>
      <c r="B481" s="164"/>
      <c r="F481" s="183"/>
      <c r="P481" s="164"/>
      <c r="Q481" s="164"/>
      <c r="R481" s="164"/>
      <c r="S481" s="164"/>
      <c r="T481" s="164"/>
      <c r="U481" s="164"/>
      <c r="V481" s="164"/>
      <c r="Z481" s="164"/>
      <c r="AA481" s="164"/>
      <c r="AB481" s="164"/>
      <c r="AC481" s="164"/>
    </row>
    <row r="482" spans="1:29" x14ac:dyDescent="0.35">
      <c r="A482" s="164"/>
      <c r="B482" s="164"/>
      <c r="E482" s="184"/>
      <c r="F482" s="185"/>
      <c r="P482" s="164"/>
      <c r="Q482" s="164"/>
      <c r="R482" s="164"/>
      <c r="S482" s="164"/>
      <c r="T482" s="164"/>
      <c r="U482" s="164"/>
      <c r="V482" s="164"/>
    </row>
    <row r="483" spans="1:29" x14ac:dyDescent="0.35">
      <c r="A483" s="164"/>
      <c r="B483" s="164"/>
      <c r="F483" s="183"/>
      <c r="P483" s="164"/>
      <c r="Q483" s="164"/>
      <c r="R483" s="164"/>
      <c r="S483" s="164"/>
      <c r="T483" s="164"/>
      <c r="U483" s="164"/>
      <c r="V483" s="164"/>
    </row>
    <row r="484" spans="1:29" x14ac:dyDescent="0.35">
      <c r="C484" s="186"/>
      <c r="F484" s="183"/>
      <c r="P484" s="164"/>
      <c r="Q484" s="164"/>
      <c r="R484" s="164"/>
      <c r="S484" s="164"/>
      <c r="T484" s="164"/>
      <c r="U484" s="164"/>
      <c r="V484" s="164"/>
    </row>
    <row r="485" spans="1:29" x14ac:dyDescent="0.35">
      <c r="P485" s="164"/>
      <c r="Q485" s="164"/>
      <c r="R485" s="164"/>
      <c r="S485" s="164"/>
      <c r="T485" s="164"/>
      <c r="U485" s="164"/>
      <c r="V485" s="164"/>
    </row>
    <row r="487" spans="1:29" ht="77.150000000000006" customHeight="1" x14ac:dyDescent="0.35">
      <c r="A487" s="159" t="s">
        <v>437</v>
      </c>
      <c r="B487" s="152" t="s">
        <v>438</v>
      </c>
      <c r="C487" s="163"/>
    </row>
    <row r="488" spans="1:29" ht="83.25" customHeight="1" x14ac:dyDescent="0.35">
      <c r="B488" s="187" t="s">
        <v>439</v>
      </c>
    </row>
    <row r="490" spans="1:29" ht="50.25" customHeight="1" x14ac:dyDescent="0.35">
      <c r="B490" s="166" t="s">
        <v>440</v>
      </c>
      <c r="D490" s="188" t="s">
        <v>441</v>
      </c>
      <c r="E490" s="704" t="s">
        <v>442</v>
      </c>
      <c r="F490" s="704"/>
      <c r="G490" s="704"/>
      <c r="H490" s="704"/>
      <c r="I490" s="704"/>
      <c r="J490" s="704"/>
      <c r="K490" s="704"/>
      <c r="L490" s="704"/>
      <c r="M490" s="704"/>
      <c r="N490" s="704"/>
      <c r="O490" s="704"/>
      <c r="P490" s="189"/>
    </row>
    <row r="491" spans="1:29" ht="33" customHeight="1" x14ac:dyDescent="0.35">
      <c r="A491" s="190"/>
      <c r="B491" s="191" t="s">
        <v>281</v>
      </c>
      <c r="C491" s="169"/>
      <c r="D491" s="169" t="s">
        <v>443</v>
      </c>
      <c r="E491" s="169" t="s">
        <v>443</v>
      </c>
      <c r="F491" s="705">
        <f>H491+1</f>
        <v>2019</v>
      </c>
      <c r="G491" s="706"/>
      <c r="H491" s="705">
        <f>J491+1</f>
        <v>2018</v>
      </c>
      <c r="I491" s="706"/>
      <c r="J491" s="705">
        <f>L491+1</f>
        <v>2017</v>
      </c>
      <c r="K491" s="706"/>
      <c r="L491" s="705">
        <f>N491+1</f>
        <v>2016</v>
      </c>
      <c r="M491" s="706"/>
      <c r="N491" s="705">
        <v>2015</v>
      </c>
      <c r="O491" s="706"/>
      <c r="P491" s="164"/>
      <c r="Q491" s="164"/>
      <c r="R491" s="164"/>
      <c r="S491" s="164"/>
      <c r="T491" s="164"/>
      <c r="U491" s="164"/>
      <c r="V491" s="164"/>
      <c r="W491" s="164"/>
    </row>
    <row r="492" spans="1:29" hidden="1" x14ac:dyDescent="0.35">
      <c r="A492" s="192" t="s">
        <v>444</v>
      </c>
      <c r="B492" s="193"/>
      <c r="C492" s="194" t="s">
        <v>285</v>
      </c>
      <c r="D492" s="195"/>
      <c r="E492" s="196"/>
      <c r="F492" s="718"/>
      <c r="G492" s="719"/>
      <c r="H492" s="718"/>
      <c r="I492" s="719"/>
      <c r="J492" s="718"/>
      <c r="K492" s="719"/>
      <c r="L492" s="718"/>
      <c r="M492" s="719"/>
      <c r="N492" s="718"/>
      <c r="O492" s="719"/>
      <c r="P492" s="164"/>
      <c r="Q492" s="164"/>
      <c r="R492" s="164"/>
      <c r="S492" s="164"/>
      <c r="T492" s="164"/>
      <c r="U492" s="164"/>
      <c r="V492" s="164"/>
      <c r="W492" s="164"/>
    </row>
    <row r="493" spans="1:29" hidden="1" x14ac:dyDescent="0.35">
      <c r="A493" s="192"/>
      <c r="B493" s="197" t="str">
        <f>B492&amp;"KW"</f>
        <v>KW</v>
      </c>
      <c r="C493" s="194" t="s">
        <v>286</v>
      </c>
      <c r="D493" s="195"/>
      <c r="E493" s="196"/>
      <c r="F493" s="718"/>
      <c r="G493" s="719"/>
      <c r="H493" s="718"/>
      <c r="I493" s="719"/>
      <c r="J493" s="718"/>
      <c r="K493" s="719"/>
      <c r="L493" s="718"/>
      <c r="M493" s="719"/>
      <c r="N493" s="718"/>
      <c r="O493" s="719"/>
      <c r="P493" s="164"/>
      <c r="Q493" s="164"/>
      <c r="R493" s="164"/>
      <c r="S493" s="164"/>
      <c r="T493" s="164"/>
      <c r="U493" s="164"/>
      <c r="V493" s="164"/>
      <c r="W493" s="164"/>
    </row>
    <row r="494" spans="1:29" hidden="1" x14ac:dyDescent="0.35">
      <c r="A494" s="198" t="s">
        <v>445</v>
      </c>
      <c r="B494" s="193"/>
      <c r="C494" s="194" t="s">
        <v>285</v>
      </c>
      <c r="D494" s="195"/>
      <c r="E494" s="196"/>
      <c r="F494" s="718"/>
      <c r="G494" s="719"/>
      <c r="H494" s="718"/>
      <c r="I494" s="719"/>
      <c r="J494" s="718"/>
      <c r="K494" s="719"/>
      <c r="L494" s="718"/>
      <c r="M494" s="719"/>
      <c r="N494" s="718"/>
      <c r="O494" s="719"/>
      <c r="P494" s="164"/>
      <c r="Q494" s="164"/>
      <c r="R494" s="164"/>
      <c r="S494" s="164"/>
      <c r="T494" s="164"/>
      <c r="U494" s="164"/>
      <c r="V494" s="164"/>
      <c r="W494" s="164"/>
    </row>
    <row r="495" spans="1:29" hidden="1" x14ac:dyDescent="0.35">
      <c r="A495" s="198"/>
      <c r="B495" s="197" t="str">
        <f>B494&amp;"KW"</f>
        <v>KW</v>
      </c>
      <c r="C495" s="194" t="s">
        <v>286</v>
      </c>
      <c r="D495" s="195"/>
      <c r="E495" s="196"/>
      <c r="F495" s="718"/>
      <c r="G495" s="719"/>
      <c r="H495" s="718"/>
      <c r="I495" s="719"/>
      <c r="J495" s="718"/>
      <c r="K495" s="719"/>
      <c r="L495" s="718"/>
      <c r="M495" s="719"/>
      <c r="N495" s="718"/>
      <c r="O495" s="719"/>
      <c r="P495" s="164"/>
      <c r="Q495" s="164"/>
      <c r="R495" s="164"/>
      <c r="S495" s="164"/>
      <c r="T495" s="164"/>
      <c r="U495" s="164"/>
      <c r="V495" s="164"/>
      <c r="W495" s="164"/>
    </row>
    <row r="496" spans="1:29" hidden="1" x14ac:dyDescent="0.35">
      <c r="A496" s="198" t="s">
        <v>446</v>
      </c>
      <c r="B496" s="193"/>
      <c r="C496" s="194" t="s">
        <v>285</v>
      </c>
      <c r="D496" s="195"/>
      <c r="E496" s="196"/>
      <c r="F496" s="718"/>
      <c r="G496" s="719"/>
      <c r="H496" s="718"/>
      <c r="I496" s="719"/>
      <c r="J496" s="718"/>
      <c r="K496" s="719"/>
      <c r="L496" s="718"/>
      <c r="M496" s="719"/>
      <c r="N496" s="718"/>
      <c r="O496" s="719"/>
      <c r="P496" s="164"/>
      <c r="Q496" s="164"/>
      <c r="R496" s="164"/>
      <c r="S496" s="164"/>
      <c r="T496" s="164"/>
      <c r="U496" s="164"/>
      <c r="V496" s="164"/>
      <c r="W496" s="164"/>
    </row>
    <row r="497" spans="1:23" hidden="1" x14ac:dyDescent="0.35">
      <c r="A497" s="198"/>
      <c r="B497" s="197" t="str">
        <f>B496&amp;"KW"</f>
        <v>KW</v>
      </c>
      <c r="C497" s="194" t="s">
        <v>286</v>
      </c>
      <c r="D497" s="195"/>
      <c r="E497" s="196"/>
      <c r="F497" s="718"/>
      <c r="G497" s="719"/>
      <c r="H497" s="718"/>
      <c r="I497" s="719"/>
      <c r="J497" s="718"/>
      <c r="K497" s="719"/>
      <c r="L497" s="718"/>
      <c r="M497" s="719"/>
      <c r="N497" s="718"/>
      <c r="O497" s="719"/>
      <c r="P497" s="164"/>
      <c r="Q497" s="164"/>
      <c r="R497" s="164"/>
      <c r="S497" s="164"/>
      <c r="T497" s="164"/>
      <c r="U497" s="164"/>
      <c r="V497" s="164"/>
      <c r="W497" s="164"/>
    </row>
    <row r="498" spans="1:23" hidden="1" x14ac:dyDescent="0.35">
      <c r="A498" s="198" t="s">
        <v>447</v>
      </c>
      <c r="B498" s="193"/>
      <c r="C498" s="194" t="s">
        <v>285</v>
      </c>
      <c r="D498" s="195"/>
      <c r="E498" s="195"/>
      <c r="F498" s="720"/>
      <c r="G498" s="721"/>
      <c r="H498" s="720"/>
      <c r="I498" s="721"/>
      <c r="J498" s="720"/>
      <c r="K498" s="721"/>
      <c r="L498" s="720"/>
      <c r="M498" s="721"/>
      <c r="N498" s="720"/>
      <c r="O498" s="721"/>
      <c r="P498" s="164"/>
      <c r="Q498" s="164"/>
      <c r="R498" s="164"/>
      <c r="S498" s="164"/>
      <c r="T498" s="164"/>
      <c r="U498" s="164"/>
      <c r="V498" s="164"/>
      <c r="W498" s="164"/>
    </row>
    <row r="499" spans="1:23" hidden="1" x14ac:dyDescent="0.35">
      <c r="A499" s="198"/>
      <c r="B499" s="197" t="str">
        <f>B498&amp;"KW"</f>
        <v>KW</v>
      </c>
      <c r="C499" s="194" t="s">
        <v>286</v>
      </c>
      <c r="D499" s="195"/>
      <c r="E499" s="195"/>
      <c r="F499" s="720"/>
      <c r="G499" s="721"/>
      <c r="H499" s="720"/>
      <c r="I499" s="721"/>
      <c r="J499" s="720"/>
      <c r="K499" s="721"/>
      <c r="L499" s="720"/>
      <c r="M499" s="721"/>
      <c r="N499" s="720"/>
      <c r="O499" s="721"/>
      <c r="P499" s="164"/>
      <c r="Q499" s="164"/>
      <c r="R499" s="164"/>
      <c r="S499" s="164"/>
      <c r="T499" s="164"/>
      <c r="U499" s="164"/>
      <c r="V499" s="164"/>
      <c r="W499" s="164"/>
    </row>
    <row r="500" spans="1:23" hidden="1" x14ac:dyDescent="0.35">
      <c r="A500" s="198" t="s">
        <v>448</v>
      </c>
      <c r="B500" s="193"/>
      <c r="C500" s="194" t="s">
        <v>285</v>
      </c>
      <c r="D500" s="195"/>
      <c r="E500" s="195"/>
      <c r="F500" s="720"/>
      <c r="G500" s="721"/>
      <c r="H500" s="720"/>
      <c r="I500" s="721"/>
      <c r="J500" s="720"/>
      <c r="K500" s="721"/>
      <c r="L500" s="720"/>
      <c r="M500" s="721"/>
      <c r="N500" s="720"/>
      <c r="O500" s="721"/>
      <c r="P500" s="164"/>
      <c r="Q500" s="164"/>
      <c r="R500" s="164"/>
      <c r="S500" s="164"/>
      <c r="T500" s="164"/>
      <c r="U500" s="164"/>
      <c r="V500" s="164"/>
      <c r="W500" s="164"/>
    </row>
    <row r="501" spans="1:23" hidden="1" x14ac:dyDescent="0.35">
      <c r="A501" s="198"/>
      <c r="B501" s="197" t="str">
        <f>B500&amp;"KW"</f>
        <v>KW</v>
      </c>
      <c r="C501" s="194" t="s">
        <v>286</v>
      </c>
      <c r="D501" s="195"/>
      <c r="E501" s="195"/>
      <c r="F501" s="720"/>
      <c r="G501" s="721"/>
      <c r="H501" s="720"/>
      <c r="I501" s="721"/>
      <c r="J501" s="720"/>
      <c r="K501" s="721"/>
      <c r="L501" s="720"/>
      <c r="M501" s="721"/>
      <c r="N501" s="720"/>
      <c r="O501" s="721"/>
      <c r="P501" s="164"/>
      <c r="Q501" s="164"/>
      <c r="R501" s="164"/>
      <c r="S501" s="164"/>
      <c r="T501" s="164"/>
      <c r="U501" s="164"/>
      <c r="V501" s="164"/>
      <c r="W501" s="164"/>
    </row>
    <row r="502" spans="1:23" hidden="1" x14ac:dyDescent="0.35">
      <c r="A502" s="198" t="s">
        <v>449</v>
      </c>
      <c r="B502" s="193"/>
      <c r="C502" s="194" t="s">
        <v>285</v>
      </c>
      <c r="D502" s="195"/>
      <c r="E502" s="195"/>
      <c r="F502" s="720"/>
      <c r="G502" s="721"/>
      <c r="H502" s="720"/>
      <c r="I502" s="721"/>
      <c r="J502" s="720"/>
      <c r="K502" s="721"/>
      <c r="L502" s="720"/>
      <c r="M502" s="721"/>
      <c r="N502" s="720"/>
      <c r="O502" s="721"/>
      <c r="P502" s="164"/>
      <c r="Q502" s="164"/>
      <c r="R502" s="164"/>
      <c r="S502" s="164"/>
      <c r="T502" s="164"/>
      <c r="U502" s="164"/>
      <c r="V502" s="164"/>
      <c r="W502" s="164"/>
    </row>
    <row r="503" spans="1:23" hidden="1" x14ac:dyDescent="0.35">
      <c r="A503" s="198"/>
      <c r="B503" s="197" t="str">
        <f>B502&amp;"KW"</f>
        <v>KW</v>
      </c>
      <c r="C503" s="194" t="s">
        <v>286</v>
      </c>
      <c r="D503" s="195"/>
      <c r="E503" s="195"/>
      <c r="F503" s="720"/>
      <c r="G503" s="721"/>
      <c r="H503" s="720"/>
      <c r="I503" s="721"/>
      <c r="J503" s="720"/>
      <c r="K503" s="721"/>
      <c r="L503" s="720"/>
      <c r="M503" s="721"/>
      <c r="N503" s="720"/>
      <c r="O503" s="721"/>
      <c r="P503" s="164"/>
      <c r="Q503" s="164"/>
      <c r="R503" s="164"/>
      <c r="S503" s="164"/>
      <c r="T503" s="164"/>
      <c r="U503" s="164"/>
      <c r="V503" s="164"/>
      <c r="W503" s="164"/>
    </row>
    <row r="504" spans="1:23" hidden="1" x14ac:dyDescent="0.35">
      <c r="A504" s="198" t="s">
        <v>450</v>
      </c>
      <c r="B504" s="193"/>
      <c r="C504" s="194" t="s">
        <v>285</v>
      </c>
      <c r="D504" s="195"/>
      <c r="E504" s="195"/>
      <c r="F504" s="720"/>
      <c r="G504" s="721"/>
      <c r="H504" s="720"/>
      <c r="I504" s="721"/>
      <c r="J504" s="720"/>
      <c r="K504" s="721"/>
      <c r="L504" s="720"/>
      <c r="M504" s="721"/>
      <c r="N504" s="720"/>
      <c r="O504" s="721"/>
      <c r="P504" s="164"/>
      <c r="Q504" s="164"/>
      <c r="R504" s="164"/>
      <c r="S504" s="164"/>
      <c r="T504" s="164"/>
      <c r="U504" s="164"/>
      <c r="V504" s="164"/>
      <c r="W504" s="164"/>
    </row>
    <row r="505" spans="1:23" hidden="1" x14ac:dyDescent="0.35">
      <c r="A505" s="198"/>
      <c r="B505" s="197" t="str">
        <f>B504&amp;"KW"</f>
        <v>KW</v>
      </c>
      <c r="C505" s="194" t="s">
        <v>286</v>
      </c>
      <c r="D505" s="195"/>
      <c r="E505" s="195"/>
      <c r="F505" s="720"/>
      <c r="G505" s="721"/>
      <c r="H505" s="720"/>
      <c r="I505" s="721"/>
      <c r="J505" s="720"/>
      <c r="K505" s="721"/>
      <c r="L505" s="720"/>
      <c r="M505" s="721"/>
      <c r="N505" s="720"/>
      <c r="O505" s="721"/>
      <c r="P505" s="164"/>
      <c r="Q505" s="164"/>
      <c r="R505" s="164"/>
      <c r="S505" s="164"/>
      <c r="T505" s="164"/>
      <c r="U505" s="164"/>
      <c r="V505" s="164"/>
      <c r="W505" s="164"/>
    </row>
    <row r="506" spans="1:23" hidden="1" x14ac:dyDescent="0.35">
      <c r="A506" s="198" t="s">
        <v>451</v>
      </c>
      <c r="B506" s="193"/>
      <c r="C506" s="194" t="s">
        <v>285</v>
      </c>
      <c r="D506" s="195"/>
      <c r="E506" s="195"/>
      <c r="F506" s="720"/>
      <c r="G506" s="721"/>
      <c r="H506" s="720"/>
      <c r="I506" s="721"/>
      <c r="J506" s="720"/>
      <c r="K506" s="721"/>
      <c r="L506" s="720"/>
      <c r="M506" s="721"/>
      <c r="N506" s="720"/>
      <c r="O506" s="721"/>
      <c r="P506" s="164"/>
      <c r="Q506" s="164"/>
      <c r="R506" s="164"/>
      <c r="S506" s="164"/>
      <c r="T506" s="164"/>
      <c r="U506" s="164"/>
      <c r="V506" s="164"/>
      <c r="W506" s="164"/>
    </row>
    <row r="507" spans="1:23" hidden="1" x14ac:dyDescent="0.35">
      <c r="A507" s="198"/>
      <c r="B507" s="197" t="str">
        <f>B506&amp;"KW"</f>
        <v>KW</v>
      </c>
      <c r="C507" s="194" t="s">
        <v>286</v>
      </c>
      <c r="D507" s="195"/>
      <c r="E507" s="195"/>
      <c r="F507" s="720"/>
      <c r="G507" s="721"/>
      <c r="H507" s="720"/>
      <c r="I507" s="721"/>
      <c r="J507" s="720"/>
      <c r="K507" s="721"/>
      <c r="L507" s="720"/>
      <c r="M507" s="721"/>
      <c r="N507" s="720"/>
      <c r="O507" s="721"/>
      <c r="P507" s="164"/>
      <c r="Q507" s="164"/>
      <c r="R507" s="164"/>
      <c r="S507" s="164"/>
      <c r="T507" s="164"/>
      <c r="U507" s="164"/>
      <c r="V507" s="164"/>
      <c r="W507" s="164"/>
    </row>
    <row r="508" spans="1:23" hidden="1" x14ac:dyDescent="0.35">
      <c r="A508" s="198" t="s">
        <v>452</v>
      </c>
      <c r="B508" s="193"/>
      <c r="C508" s="194" t="s">
        <v>285</v>
      </c>
      <c r="D508" s="195"/>
      <c r="E508" s="195"/>
      <c r="F508" s="720"/>
      <c r="G508" s="721"/>
      <c r="H508" s="720"/>
      <c r="I508" s="721"/>
      <c r="J508" s="720"/>
      <c r="K508" s="721"/>
      <c r="L508" s="720"/>
      <c r="M508" s="721"/>
      <c r="N508" s="720"/>
      <c r="O508" s="721"/>
      <c r="P508" s="164"/>
      <c r="Q508" s="164"/>
      <c r="R508" s="164"/>
      <c r="S508" s="164"/>
      <c r="T508" s="164"/>
      <c r="U508" s="164"/>
      <c r="V508" s="164"/>
      <c r="W508" s="164"/>
    </row>
    <row r="509" spans="1:23" hidden="1" x14ac:dyDescent="0.35">
      <c r="A509" s="198"/>
      <c r="B509" s="197" t="str">
        <f>B508&amp;"KW"</f>
        <v>KW</v>
      </c>
      <c r="C509" s="194" t="s">
        <v>286</v>
      </c>
      <c r="D509" s="195"/>
      <c r="E509" s="195"/>
      <c r="F509" s="720"/>
      <c r="G509" s="721"/>
      <c r="H509" s="720"/>
      <c r="I509" s="721"/>
      <c r="J509" s="720"/>
      <c r="K509" s="721"/>
      <c r="L509" s="720"/>
      <c r="M509" s="721"/>
      <c r="N509" s="720"/>
      <c r="O509" s="721"/>
      <c r="P509" s="164"/>
      <c r="Q509" s="164"/>
      <c r="R509" s="164"/>
      <c r="S509" s="164"/>
      <c r="T509" s="164"/>
      <c r="U509" s="164"/>
      <c r="V509" s="164"/>
      <c r="W509" s="164"/>
    </row>
    <row r="510" spans="1:23" hidden="1" x14ac:dyDescent="0.35">
      <c r="A510" s="198" t="s">
        <v>453</v>
      </c>
      <c r="B510" s="193"/>
      <c r="C510" s="194" t="s">
        <v>285</v>
      </c>
      <c r="D510" s="195"/>
      <c r="E510" s="195"/>
      <c r="F510" s="720"/>
      <c r="G510" s="721"/>
      <c r="H510" s="720"/>
      <c r="I510" s="721"/>
      <c r="J510" s="720"/>
      <c r="K510" s="721"/>
      <c r="L510" s="720"/>
      <c r="M510" s="721"/>
      <c r="N510" s="720"/>
      <c r="O510" s="721"/>
      <c r="P510" s="164"/>
      <c r="Q510" s="164"/>
      <c r="R510" s="164"/>
      <c r="S510" s="164"/>
      <c r="T510" s="164"/>
      <c r="U510" s="164"/>
      <c r="V510" s="164"/>
      <c r="W510" s="164"/>
    </row>
    <row r="511" spans="1:23" hidden="1" x14ac:dyDescent="0.35">
      <c r="A511" s="198"/>
      <c r="B511" s="197" t="str">
        <f>B510&amp;"KW"</f>
        <v>KW</v>
      </c>
      <c r="C511" s="194" t="s">
        <v>286</v>
      </c>
      <c r="D511" s="195"/>
      <c r="E511" s="195"/>
      <c r="F511" s="720"/>
      <c r="G511" s="721"/>
      <c r="H511" s="720"/>
      <c r="I511" s="721"/>
      <c r="J511" s="720"/>
      <c r="K511" s="721"/>
      <c r="L511" s="720"/>
      <c r="M511" s="721"/>
      <c r="N511" s="720"/>
      <c r="O511" s="721"/>
      <c r="P511" s="164"/>
      <c r="Q511" s="164"/>
      <c r="R511" s="164"/>
      <c r="S511" s="164"/>
      <c r="T511" s="164"/>
      <c r="U511" s="164"/>
      <c r="V511" s="164"/>
      <c r="W511" s="164"/>
    </row>
    <row r="512" spans="1:23" hidden="1" x14ac:dyDescent="0.35">
      <c r="A512" s="198" t="s">
        <v>454</v>
      </c>
      <c r="B512" s="193"/>
      <c r="C512" s="194" t="s">
        <v>285</v>
      </c>
      <c r="D512" s="195"/>
      <c r="E512" s="195"/>
      <c r="F512" s="720"/>
      <c r="G512" s="721"/>
      <c r="H512" s="720"/>
      <c r="I512" s="721"/>
      <c r="J512" s="720"/>
      <c r="K512" s="721"/>
      <c r="L512" s="720"/>
      <c r="M512" s="721"/>
      <c r="N512" s="720"/>
      <c r="O512" s="721"/>
      <c r="P512" s="164"/>
      <c r="Q512" s="164"/>
      <c r="R512" s="164"/>
      <c r="S512" s="164"/>
      <c r="T512" s="164"/>
      <c r="U512" s="164"/>
      <c r="V512" s="164"/>
      <c r="W512" s="164"/>
    </row>
    <row r="513" spans="1:23" hidden="1" x14ac:dyDescent="0.35">
      <c r="A513" s="198"/>
      <c r="B513" s="197" t="str">
        <f>B512&amp;"KW"</f>
        <v>KW</v>
      </c>
      <c r="C513" s="194" t="s">
        <v>286</v>
      </c>
      <c r="D513" s="195"/>
      <c r="E513" s="195"/>
      <c r="F513" s="720"/>
      <c r="G513" s="721"/>
      <c r="H513" s="720"/>
      <c r="I513" s="721"/>
      <c r="J513" s="720"/>
      <c r="K513" s="721"/>
      <c r="L513" s="720"/>
      <c r="M513" s="721"/>
      <c r="N513" s="720"/>
      <c r="O513" s="721"/>
      <c r="P513" s="164"/>
      <c r="Q513" s="164"/>
      <c r="R513" s="164"/>
      <c r="S513" s="164"/>
      <c r="T513" s="164"/>
      <c r="U513" s="164"/>
      <c r="V513" s="164"/>
      <c r="W513" s="164"/>
    </row>
    <row r="514" spans="1:23" hidden="1" x14ac:dyDescent="0.35">
      <c r="A514" s="198" t="s">
        <v>455</v>
      </c>
      <c r="B514" s="193"/>
      <c r="C514" s="194" t="s">
        <v>285</v>
      </c>
      <c r="D514" s="195"/>
      <c r="E514" s="195"/>
      <c r="F514" s="720"/>
      <c r="G514" s="721"/>
      <c r="H514" s="720"/>
      <c r="I514" s="721"/>
      <c r="J514" s="720"/>
      <c r="K514" s="721"/>
      <c r="L514" s="720"/>
      <c r="M514" s="721"/>
      <c r="N514" s="720"/>
      <c r="O514" s="721"/>
      <c r="P514" s="164"/>
      <c r="Q514" s="164"/>
      <c r="R514" s="164"/>
      <c r="S514" s="164"/>
      <c r="T514" s="164"/>
      <c r="U514" s="164"/>
      <c r="V514" s="164"/>
      <c r="W514" s="164"/>
    </row>
    <row r="515" spans="1:23" hidden="1" x14ac:dyDescent="0.35">
      <c r="A515" s="198"/>
      <c r="B515" s="197" t="str">
        <f>B514&amp;"KW"</f>
        <v>KW</v>
      </c>
      <c r="C515" s="194" t="s">
        <v>286</v>
      </c>
      <c r="D515" s="195"/>
      <c r="E515" s="195"/>
      <c r="F515" s="720"/>
      <c r="G515" s="721"/>
      <c r="H515" s="720"/>
      <c r="I515" s="721"/>
      <c r="J515" s="720"/>
      <c r="K515" s="721"/>
      <c r="L515" s="720"/>
      <c r="M515" s="721"/>
      <c r="N515" s="720"/>
      <c r="O515" s="721"/>
      <c r="P515" s="164"/>
      <c r="Q515" s="164"/>
      <c r="R515" s="164"/>
      <c r="S515" s="164"/>
      <c r="T515" s="164"/>
      <c r="U515" s="164"/>
      <c r="V515" s="164"/>
      <c r="W515" s="164"/>
    </row>
    <row r="516" spans="1:23" hidden="1" x14ac:dyDescent="0.35">
      <c r="A516" s="198" t="s">
        <v>456</v>
      </c>
      <c r="B516" s="193"/>
      <c r="C516" s="194" t="s">
        <v>285</v>
      </c>
      <c r="D516" s="195"/>
      <c r="E516" s="195"/>
      <c r="F516" s="720"/>
      <c r="G516" s="721"/>
      <c r="H516" s="720"/>
      <c r="I516" s="721"/>
      <c r="J516" s="720"/>
      <c r="K516" s="721"/>
      <c r="L516" s="720"/>
      <c r="M516" s="721"/>
      <c r="N516" s="720"/>
      <c r="O516" s="721"/>
      <c r="P516" s="164"/>
      <c r="Q516" s="164"/>
      <c r="R516" s="164"/>
      <c r="S516" s="164"/>
      <c r="T516" s="164"/>
      <c r="U516" s="164"/>
      <c r="V516" s="164"/>
      <c r="W516" s="164"/>
    </row>
    <row r="517" spans="1:23" hidden="1" x14ac:dyDescent="0.35">
      <c r="A517" s="198"/>
      <c r="B517" s="197" t="str">
        <f>B516&amp;"KW"</f>
        <v>KW</v>
      </c>
      <c r="C517" s="194" t="s">
        <v>286</v>
      </c>
      <c r="D517" s="195"/>
      <c r="E517" s="195"/>
      <c r="F517" s="720"/>
      <c r="G517" s="721"/>
      <c r="H517" s="720"/>
      <c r="I517" s="721"/>
      <c r="J517" s="720"/>
      <c r="K517" s="721"/>
      <c r="L517" s="720"/>
      <c r="M517" s="721"/>
      <c r="N517" s="720"/>
      <c r="O517" s="721"/>
      <c r="P517" s="164"/>
      <c r="Q517" s="164"/>
      <c r="R517" s="164"/>
      <c r="S517" s="164"/>
      <c r="T517" s="164"/>
      <c r="U517" s="164"/>
      <c r="V517" s="164"/>
      <c r="W517" s="164"/>
    </row>
    <row r="518" spans="1:23" hidden="1" x14ac:dyDescent="0.35">
      <c r="A518" s="198" t="s">
        <v>457</v>
      </c>
      <c r="B518" s="193"/>
      <c r="C518" s="194" t="s">
        <v>285</v>
      </c>
      <c r="D518" s="195"/>
      <c r="E518" s="195"/>
      <c r="F518" s="720"/>
      <c r="G518" s="721"/>
      <c r="H518" s="720"/>
      <c r="I518" s="721"/>
      <c r="J518" s="720"/>
      <c r="K518" s="721"/>
      <c r="L518" s="720"/>
      <c r="M518" s="721"/>
      <c r="N518" s="720"/>
      <c r="O518" s="721"/>
      <c r="P518" s="164"/>
      <c r="Q518" s="164"/>
      <c r="R518" s="164"/>
      <c r="S518" s="164"/>
      <c r="T518" s="164"/>
      <c r="U518" s="164"/>
      <c r="V518" s="164"/>
      <c r="W518" s="164"/>
    </row>
    <row r="519" spans="1:23" hidden="1" x14ac:dyDescent="0.35">
      <c r="A519" s="198"/>
      <c r="B519" s="197" t="str">
        <f>B518&amp;"KW"</f>
        <v>KW</v>
      </c>
      <c r="C519" s="194" t="s">
        <v>286</v>
      </c>
      <c r="D519" s="195"/>
      <c r="E519" s="195"/>
      <c r="F519" s="720"/>
      <c r="G519" s="721"/>
      <c r="H519" s="720"/>
      <c r="I519" s="721"/>
      <c r="J519" s="720"/>
      <c r="K519" s="721"/>
      <c r="L519" s="720"/>
      <c r="M519" s="721"/>
      <c r="N519" s="720"/>
      <c r="O519" s="721"/>
      <c r="P519" s="164"/>
      <c r="Q519" s="164"/>
      <c r="R519" s="164"/>
      <c r="S519" s="164"/>
      <c r="T519" s="164"/>
      <c r="U519" s="164"/>
      <c r="V519" s="164"/>
      <c r="W519" s="164"/>
    </row>
    <row r="520" spans="1:23" hidden="1" x14ac:dyDescent="0.35">
      <c r="A520" s="198" t="s">
        <v>458</v>
      </c>
      <c r="B520" s="193"/>
      <c r="C520" s="194" t="s">
        <v>285</v>
      </c>
      <c r="D520" s="195"/>
      <c r="E520" s="195"/>
      <c r="F520" s="720"/>
      <c r="G520" s="721"/>
      <c r="H520" s="720"/>
      <c r="I520" s="721"/>
      <c r="J520" s="720"/>
      <c r="K520" s="721"/>
      <c r="L520" s="720"/>
      <c r="M520" s="721"/>
      <c r="N520" s="720"/>
      <c r="O520" s="721"/>
      <c r="P520" s="164"/>
      <c r="Q520" s="164"/>
      <c r="R520" s="164"/>
      <c r="S520" s="164"/>
      <c r="T520" s="164"/>
      <c r="U520" s="164"/>
      <c r="V520" s="164"/>
      <c r="W520" s="164"/>
    </row>
    <row r="521" spans="1:23" hidden="1" x14ac:dyDescent="0.35">
      <c r="A521" s="198"/>
      <c r="B521" s="197" t="str">
        <f>B520&amp;"KW"</f>
        <v>KW</v>
      </c>
      <c r="C521" s="194" t="s">
        <v>286</v>
      </c>
      <c r="D521" s="195"/>
      <c r="E521" s="195"/>
      <c r="F521" s="720"/>
      <c r="G521" s="721"/>
      <c r="H521" s="720"/>
      <c r="I521" s="721"/>
      <c r="J521" s="720"/>
      <c r="K521" s="721"/>
      <c r="L521" s="720"/>
      <c r="M521" s="721"/>
      <c r="N521" s="720"/>
      <c r="O521" s="721"/>
      <c r="P521" s="164"/>
      <c r="Q521" s="164"/>
      <c r="R521" s="164"/>
      <c r="S521" s="164"/>
      <c r="T521" s="164"/>
      <c r="U521" s="164"/>
      <c r="V521" s="164"/>
      <c r="W521" s="164"/>
    </row>
    <row r="522" spans="1:23" hidden="1" x14ac:dyDescent="0.35">
      <c r="A522" s="198" t="s">
        <v>459</v>
      </c>
      <c r="B522" s="193"/>
      <c r="C522" s="194" t="s">
        <v>285</v>
      </c>
      <c r="D522" s="195"/>
      <c r="E522" s="195"/>
      <c r="F522" s="720"/>
      <c r="G522" s="721"/>
      <c r="H522" s="720"/>
      <c r="I522" s="721"/>
      <c r="J522" s="720"/>
      <c r="K522" s="721"/>
      <c r="L522" s="720"/>
      <c r="M522" s="721"/>
      <c r="N522" s="720"/>
      <c r="O522" s="721"/>
      <c r="P522" s="164"/>
      <c r="Q522" s="164"/>
      <c r="R522" s="164"/>
      <c r="S522" s="164"/>
      <c r="T522" s="164"/>
      <c r="U522" s="164"/>
      <c r="V522" s="164"/>
      <c r="W522" s="164"/>
    </row>
    <row r="523" spans="1:23" hidden="1" x14ac:dyDescent="0.35">
      <c r="A523" s="198"/>
      <c r="B523" s="197" t="str">
        <f>B522&amp;"KW"</f>
        <v>KW</v>
      </c>
      <c r="C523" s="194" t="s">
        <v>286</v>
      </c>
      <c r="D523" s="195"/>
      <c r="E523" s="195"/>
      <c r="F523" s="720"/>
      <c r="G523" s="721"/>
      <c r="H523" s="720"/>
      <c r="I523" s="721"/>
      <c r="J523" s="720"/>
      <c r="K523" s="721"/>
      <c r="L523" s="720"/>
      <c r="M523" s="721"/>
      <c r="N523" s="720"/>
      <c r="O523" s="721"/>
      <c r="P523" s="164"/>
      <c r="Q523" s="164"/>
      <c r="R523" s="164"/>
      <c r="S523" s="164"/>
      <c r="T523" s="164"/>
      <c r="U523" s="164"/>
      <c r="V523" s="164"/>
      <c r="W523" s="164"/>
    </row>
    <row r="524" spans="1:23" hidden="1" x14ac:dyDescent="0.35">
      <c r="A524" s="198" t="s">
        <v>460</v>
      </c>
      <c r="B524" s="193"/>
      <c r="C524" s="194" t="s">
        <v>285</v>
      </c>
      <c r="D524" s="195"/>
      <c r="E524" s="195"/>
      <c r="F524" s="720"/>
      <c r="G524" s="721"/>
      <c r="H524" s="720"/>
      <c r="I524" s="721"/>
      <c r="J524" s="720"/>
      <c r="K524" s="721"/>
      <c r="L524" s="720"/>
      <c r="M524" s="721"/>
      <c r="N524" s="720"/>
      <c r="O524" s="721"/>
      <c r="P524" s="164"/>
      <c r="Q524" s="164"/>
      <c r="R524" s="164"/>
      <c r="S524" s="164"/>
      <c r="T524" s="164"/>
      <c r="U524" s="164"/>
      <c r="V524" s="164"/>
      <c r="W524" s="164"/>
    </row>
    <row r="525" spans="1:23" hidden="1" x14ac:dyDescent="0.35">
      <c r="A525" s="198"/>
      <c r="B525" s="197" t="str">
        <f>B524&amp;"KW"</f>
        <v>KW</v>
      </c>
      <c r="C525" s="194" t="s">
        <v>286</v>
      </c>
      <c r="D525" s="195"/>
      <c r="E525" s="195"/>
      <c r="F525" s="720"/>
      <c r="G525" s="721"/>
      <c r="H525" s="720"/>
      <c r="I525" s="721"/>
      <c r="J525" s="720"/>
      <c r="K525" s="721"/>
      <c r="L525" s="720"/>
      <c r="M525" s="721"/>
      <c r="N525" s="720"/>
      <c r="O525" s="721"/>
      <c r="P525" s="164"/>
      <c r="Q525" s="164"/>
      <c r="R525" s="164"/>
      <c r="S525" s="164"/>
      <c r="T525" s="164"/>
      <c r="U525" s="164"/>
      <c r="V525" s="164"/>
      <c r="W525" s="164"/>
    </row>
    <row r="526" spans="1:23" hidden="1" x14ac:dyDescent="0.35">
      <c r="A526" s="198" t="s">
        <v>461</v>
      </c>
      <c r="B526" s="193"/>
      <c r="C526" s="194" t="s">
        <v>285</v>
      </c>
      <c r="D526" s="195"/>
      <c r="E526" s="195"/>
      <c r="F526" s="720"/>
      <c r="G526" s="721"/>
      <c r="H526" s="720"/>
      <c r="I526" s="721"/>
      <c r="J526" s="720"/>
      <c r="K526" s="721"/>
      <c r="L526" s="720"/>
      <c r="M526" s="721"/>
      <c r="N526" s="720"/>
      <c r="O526" s="721"/>
      <c r="P526" s="164"/>
      <c r="Q526" s="164"/>
      <c r="R526" s="164"/>
      <c r="S526" s="164"/>
      <c r="T526" s="164"/>
      <c r="U526" s="164"/>
      <c r="V526" s="164"/>
      <c r="W526" s="164"/>
    </row>
    <row r="527" spans="1:23" hidden="1" x14ac:dyDescent="0.35">
      <c r="A527" s="198"/>
      <c r="B527" s="197" t="str">
        <f>B526&amp;"KW"</f>
        <v>KW</v>
      </c>
      <c r="C527" s="194" t="s">
        <v>286</v>
      </c>
      <c r="D527" s="195"/>
      <c r="E527" s="195"/>
      <c r="F527" s="720"/>
      <c r="G527" s="721"/>
      <c r="H527" s="720"/>
      <c r="I527" s="721"/>
      <c r="J527" s="720"/>
      <c r="K527" s="721"/>
      <c r="L527" s="720"/>
      <c r="M527" s="721"/>
      <c r="N527" s="720"/>
      <c r="O527" s="721"/>
      <c r="P527" s="164"/>
      <c r="Q527" s="164"/>
      <c r="R527" s="164"/>
      <c r="S527" s="164"/>
      <c r="T527" s="164"/>
      <c r="U527" s="164"/>
      <c r="V527" s="164"/>
      <c r="W527" s="164"/>
    </row>
    <row r="528" spans="1:23" hidden="1" x14ac:dyDescent="0.35">
      <c r="A528" s="198" t="s">
        <v>462</v>
      </c>
      <c r="B528" s="193"/>
      <c r="C528" s="194" t="s">
        <v>285</v>
      </c>
      <c r="D528" s="195"/>
      <c r="E528" s="195"/>
      <c r="F528" s="720"/>
      <c r="G528" s="721"/>
      <c r="H528" s="720"/>
      <c r="I528" s="721"/>
      <c r="J528" s="720"/>
      <c r="K528" s="721"/>
      <c r="L528" s="720"/>
      <c r="M528" s="721"/>
      <c r="N528" s="720"/>
      <c r="O528" s="721"/>
      <c r="P528" s="164"/>
      <c r="Q528" s="164"/>
      <c r="R528" s="164"/>
      <c r="S528" s="164"/>
      <c r="T528" s="164"/>
      <c r="U528" s="164"/>
      <c r="V528" s="164"/>
      <c r="W528" s="164"/>
    </row>
    <row r="529" spans="1:23" hidden="1" x14ac:dyDescent="0.35">
      <c r="A529" s="198"/>
      <c r="B529" s="197" t="str">
        <f>B528&amp;"KW"</f>
        <v>KW</v>
      </c>
      <c r="C529" s="194" t="s">
        <v>286</v>
      </c>
      <c r="D529" s="195"/>
      <c r="E529" s="195"/>
      <c r="F529" s="720"/>
      <c r="G529" s="721"/>
      <c r="H529" s="720"/>
      <c r="I529" s="721"/>
      <c r="J529" s="720"/>
      <c r="K529" s="721"/>
      <c r="L529" s="720"/>
      <c r="M529" s="721"/>
      <c r="N529" s="720"/>
      <c r="O529" s="721"/>
      <c r="P529" s="164"/>
      <c r="Q529" s="164"/>
      <c r="R529" s="164"/>
      <c r="S529" s="164"/>
      <c r="T529" s="164"/>
      <c r="U529" s="164"/>
      <c r="V529" s="164"/>
      <c r="W529" s="164"/>
    </row>
    <row r="530" spans="1:23" hidden="1" x14ac:dyDescent="0.35">
      <c r="A530" s="198" t="s">
        <v>463</v>
      </c>
      <c r="B530" s="193"/>
      <c r="C530" s="194" t="s">
        <v>285</v>
      </c>
      <c r="D530" s="195"/>
      <c r="E530" s="195"/>
      <c r="F530" s="720"/>
      <c r="G530" s="721"/>
      <c r="H530" s="720"/>
      <c r="I530" s="721"/>
      <c r="J530" s="720"/>
      <c r="K530" s="721"/>
      <c r="L530" s="720"/>
      <c r="M530" s="721"/>
      <c r="N530" s="720"/>
      <c r="O530" s="721"/>
      <c r="P530" s="164"/>
      <c r="Q530" s="164"/>
      <c r="R530" s="164"/>
      <c r="S530" s="164"/>
      <c r="T530" s="164"/>
      <c r="U530" s="164"/>
      <c r="V530" s="164"/>
      <c r="W530" s="164"/>
    </row>
    <row r="531" spans="1:23" hidden="1" x14ac:dyDescent="0.35">
      <c r="A531" s="198"/>
      <c r="B531" s="197" t="str">
        <f>B530&amp;"KW"</f>
        <v>KW</v>
      </c>
      <c r="C531" s="194" t="s">
        <v>286</v>
      </c>
      <c r="D531" s="195"/>
      <c r="E531" s="195"/>
      <c r="F531" s="720"/>
      <c r="G531" s="721"/>
      <c r="H531" s="720"/>
      <c r="I531" s="721"/>
      <c r="J531" s="720"/>
      <c r="K531" s="721"/>
      <c r="L531" s="720"/>
      <c r="M531" s="721"/>
      <c r="N531" s="720"/>
      <c r="O531" s="721"/>
      <c r="P531" s="164"/>
      <c r="Q531" s="164"/>
      <c r="R531" s="164"/>
      <c r="S531" s="164"/>
      <c r="T531" s="164"/>
      <c r="U531" s="164"/>
      <c r="V531" s="164"/>
      <c r="W531" s="164"/>
    </row>
    <row r="532" spans="1:23" hidden="1" x14ac:dyDescent="0.35">
      <c r="A532" s="198" t="s">
        <v>464</v>
      </c>
      <c r="B532" s="193"/>
      <c r="C532" s="194" t="s">
        <v>285</v>
      </c>
      <c r="D532" s="195"/>
      <c r="E532" s="195"/>
      <c r="F532" s="720"/>
      <c r="G532" s="721"/>
      <c r="H532" s="720"/>
      <c r="I532" s="721"/>
      <c r="J532" s="720"/>
      <c r="K532" s="721"/>
      <c r="L532" s="720"/>
      <c r="M532" s="721"/>
      <c r="N532" s="720"/>
      <c r="O532" s="721"/>
      <c r="P532" s="164"/>
      <c r="Q532" s="164"/>
      <c r="R532" s="164"/>
      <c r="S532" s="164"/>
      <c r="T532" s="164"/>
      <c r="U532" s="164"/>
      <c r="V532" s="164"/>
      <c r="W532" s="164"/>
    </row>
    <row r="533" spans="1:23" hidden="1" x14ac:dyDescent="0.35">
      <c r="A533" s="198"/>
      <c r="B533" s="197" t="str">
        <f>B532&amp;"KW"</f>
        <v>KW</v>
      </c>
      <c r="C533" s="194" t="s">
        <v>286</v>
      </c>
      <c r="D533" s="195"/>
      <c r="E533" s="195"/>
      <c r="F533" s="720"/>
      <c r="G533" s="721"/>
      <c r="H533" s="720"/>
      <c r="I533" s="721"/>
      <c r="J533" s="720"/>
      <c r="K533" s="721"/>
      <c r="L533" s="720"/>
      <c r="M533" s="721"/>
      <c r="N533" s="720"/>
      <c r="O533" s="721"/>
      <c r="P533" s="164"/>
      <c r="Q533" s="164"/>
      <c r="R533" s="164"/>
      <c r="S533" s="164"/>
      <c r="T533" s="164"/>
      <c r="U533" s="164"/>
      <c r="V533" s="164"/>
      <c r="W533" s="164"/>
    </row>
    <row r="534" spans="1:23" hidden="1" x14ac:dyDescent="0.35">
      <c r="A534" s="198" t="s">
        <v>465</v>
      </c>
      <c r="B534" s="193"/>
      <c r="C534" s="194" t="s">
        <v>285</v>
      </c>
      <c r="D534" s="195"/>
      <c r="E534" s="195"/>
      <c r="F534" s="720"/>
      <c r="G534" s="721"/>
      <c r="H534" s="720"/>
      <c r="I534" s="721"/>
      <c r="J534" s="720"/>
      <c r="K534" s="721"/>
      <c r="L534" s="720"/>
      <c r="M534" s="721"/>
      <c r="N534" s="720"/>
      <c r="O534" s="721"/>
      <c r="P534" s="164"/>
      <c r="Q534" s="164"/>
      <c r="R534" s="164"/>
      <c r="S534" s="164"/>
      <c r="T534" s="164"/>
      <c r="U534" s="164"/>
      <c r="V534" s="164"/>
      <c r="W534" s="164"/>
    </row>
    <row r="535" spans="1:23" hidden="1" x14ac:dyDescent="0.35">
      <c r="A535" s="198"/>
      <c r="B535" s="197" t="str">
        <f>B534&amp;"KW"</f>
        <v>KW</v>
      </c>
      <c r="C535" s="194" t="s">
        <v>286</v>
      </c>
      <c r="D535" s="195"/>
      <c r="E535" s="195"/>
      <c r="F535" s="720"/>
      <c r="G535" s="721"/>
      <c r="H535" s="720"/>
      <c r="I535" s="721"/>
      <c r="J535" s="720"/>
      <c r="K535" s="721"/>
      <c r="L535" s="720"/>
      <c r="M535" s="721"/>
      <c r="N535" s="720"/>
      <c r="O535" s="721"/>
      <c r="P535" s="164"/>
      <c r="Q535" s="164"/>
      <c r="R535" s="164"/>
      <c r="S535" s="164"/>
      <c r="T535" s="164"/>
      <c r="U535" s="164"/>
      <c r="V535" s="164"/>
      <c r="W535" s="164"/>
    </row>
    <row r="536" spans="1:23" hidden="1" x14ac:dyDescent="0.35">
      <c r="A536" s="198" t="s">
        <v>466</v>
      </c>
      <c r="B536" s="193"/>
      <c r="C536" s="194" t="s">
        <v>285</v>
      </c>
      <c r="D536" s="195"/>
      <c r="E536" s="195"/>
      <c r="F536" s="720"/>
      <c r="G536" s="721"/>
      <c r="H536" s="720"/>
      <c r="I536" s="721"/>
      <c r="J536" s="720"/>
      <c r="K536" s="721"/>
      <c r="L536" s="720"/>
      <c r="M536" s="721"/>
      <c r="N536" s="720"/>
      <c r="O536" s="721"/>
      <c r="P536" s="164"/>
      <c r="Q536" s="164"/>
      <c r="R536" s="164"/>
      <c r="S536" s="164"/>
      <c r="T536" s="164"/>
      <c r="U536" s="164"/>
      <c r="V536" s="164"/>
      <c r="W536" s="164"/>
    </row>
    <row r="537" spans="1:23" hidden="1" x14ac:dyDescent="0.35">
      <c r="A537" s="198"/>
      <c r="B537" s="197" t="str">
        <f>B536&amp;"KW"</f>
        <v>KW</v>
      </c>
      <c r="C537" s="194" t="s">
        <v>286</v>
      </c>
      <c r="D537" s="195"/>
      <c r="E537" s="195"/>
      <c r="F537" s="720"/>
      <c r="G537" s="721"/>
      <c r="H537" s="720"/>
      <c r="I537" s="721"/>
      <c r="J537" s="720"/>
      <c r="K537" s="721"/>
      <c r="L537" s="720"/>
      <c r="M537" s="721"/>
      <c r="N537" s="720"/>
      <c r="O537" s="721"/>
      <c r="P537" s="164"/>
      <c r="Q537" s="164"/>
      <c r="R537" s="164"/>
      <c r="S537" s="164"/>
      <c r="T537" s="164"/>
      <c r="U537" s="164"/>
      <c r="V537" s="164"/>
      <c r="W537" s="164"/>
    </row>
    <row r="538" spans="1:23" hidden="1" x14ac:dyDescent="0.35">
      <c r="A538" s="198" t="s">
        <v>467</v>
      </c>
      <c r="B538" s="193"/>
      <c r="C538" s="194" t="s">
        <v>285</v>
      </c>
      <c r="D538" s="195"/>
      <c r="E538" s="195"/>
      <c r="F538" s="720"/>
      <c r="G538" s="721"/>
      <c r="H538" s="720"/>
      <c r="I538" s="721"/>
      <c r="J538" s="720"/>
      <c r="K538" s="721"/>
      <c r="L538" s="720"/>
      <c r="M538" s="721"/>
      <c r="N538" s="720"/>
      <c r="O538" s="721"/>
      <c r="P538" s="164"/>
      <c r="Q538" s="164"/>
      <c r="R538" s="164"/>
      <c r="S538" s="164"/>
      <c r="T538" s="164"/>
      <c r="U538" s="164"/>
      <c r="V538" s="164"/>
      <c r="W538" s="164"/>
    </row>
    <row r="539" spans="1:23" hidden="1" x14ac:dyDescent="0.35">
      <c r="A539" s="198"/>
      <c r="B539" s="197" t="str">
        <f>B538&amp;"KW"</f>
        <v>KW</v>
      </c>
      <c r="C539" s="194" t="s">
        <v>286</v>
      </c>
      <c r="D539" s="195"/>
      <c r="E539" s="195"/>
      <c r="F539" s="720"/>
      <c r="G539" s="721"/>
      <c r="H539" s="720"/>
      <c r="I539" s="721"/>
      <c r="J539" s="720"/>
      <c r="K539" s="721"/>
      <c r="L539" s="720"/>
      <c r="M539" s="721"/>
      <c r="N539" s="720"/>
      <c r="O539" s="721"/>
      <c r="P539" s="164"/>
      <c r="Q539" s="164"/>
      <c r="R539" s="164"/>
      <c r="S539" s="164"/>
      <c r="T539" s="164"/>
      <c r="U539" s="164"/>
      <c r="V539" s="164"/>
      <c r="W539" s="164"/>
    </row>
    <row r="540" spans="1:23" hidden="1" x14ac:dyDescent="0.35">
      <c r="A540" s="198" t="s">
        <v>468</v>
      </c>
      <c r="B540" s="193"/>
      <c r="C540" s="194" t="s">
        <v>285</v>
      </c>
      <c r="D540" s="195"/>
      <c r="E540" s="195"/>
      <c r="F540" s="720"/>
      <c r="G540" s="721"/>
      <c r="H540" s="720"/>
      <c r="I540" s="721"/>
      <c r="J540" s="720"/>
      <c r="K540" s="721"/>
      <c r="L540" s="720"/>
      <c r="M540" s="721"/>
      <c r="N540" s="720"/>
      <c r="O540" s="721"/>
      <c r="P540" s="164"/>
      <c r="Q540" s="164"/>
      <c r="R540" s="164"/>
      <c r="S540" s="164"/>
      <c r="T540" s="164"/>
      <c r="U540" s="164"/>
      <c r="V540" s="164"/>
      <c r="W540" s="164"/>
    </row>
    <row r="541" spans="1:23" hidden="1" x14ac:dyDescent="0.35">
      <c r="A541" s="198"/>
      <c r="B541" s="197" t="str">
        <f>B540&amp;"KW"</f>
        <v>KW</v>
      </c>
      <c r="C541" s="194" t="s">
        <v>286</v>
      </c>
      <c r="D541" s="195"/>
      <c r="E541" s="195"/>
      <c r="F541" s="720"/>
      <c r="G541" s="721"/>
      <c r="H541" s="720"/>
      <c r="I541" s="721"/>
      <c r="J541" s="720"/>
      <c r="K541" s="721"/>
      <c r="L541" s="720"/>
      <c r="M541" s="721"/>
      <c r="N541" s="720"/>
      <c r="O541" s="721"/>
      <c r="P541" s="164"/>
      <c r="Q541" s="164"/>
      <c r="R541" s="164"/>
      <c r="S541" s="164"/>
      <c r="T541" s="164"/>
      <c r="U541" s="164"/>
      <c r="V541" s="164"/>
      <c r="W541" s="164"/>
    </row>
    <row r="542" spans="1:23" hidden="1" x14ac:dyDescent="0.35">
      <c r="A542" s="198" t="s">
        <v>469</v>
      </c>
      <c r="B542" s="193"/>
      <c r="C542" s="194" t="s">
        <v>285</v>
      </c>
      <c r="D542" s="195"/>
      <c r="E542" s="195"/>
      <c r="F542" s="720"/>
      <c r="G542" s="721"/>
      <c r="H542" s="720"/>
      <c r="I542" s="721"/>
      <c r="J542" s="720"/>
      <c r="K542" s="721"/>
      <c r="L542" s="720"/>
      <c r="M542" s="721"/>
      <c r="N542" s="720"/>
      <c r="O542" s="721"/>
      <c r="P542" s="164"/>
      <c r="Q542" s="164"/>
      <c r="R542" s="164"/>
      <c r="S542" s="164"/>
      <c r="T542" s="164"/>
      <c r="U542" s="164"/>
      <c r="V542" s="164"/>
      <c r="W542" s="164"/>
    </row>
    <row r="543" spans="1:23" hidden="1" x14ac:dyDescent="0.35">
      <c r="A543" s="198"/>
      <c r="B543" s="197" t="str">
        <f>B542&amp;"KW"</f>
        <v>KW</v>
      </c>
      <c r="C543" s="194" t="s">
        <v>286</v>
      </c>
      <c r="D543" s="195"/>
      <c r="E543" s="195"/>
      <c r="F543" s="720"/>
      <c r="G543" s="721"/>
      <c r="H543" s="720"/>
      <c r="I543" s="721"/>
      <c r="J543" s="720"/>
      <c r="K543" s="721"/>
      <c r="L543" s="720"/>
      <c r="M543" s="721"/>
      <c r="N543" s="720"/>
      <c r="O543" s="721"/>
      <c r="P543" s="164"/>
      <c r="Q543" s="164"/>
      <c r="R543" s="164"/>
      <c r="S543" s="164"/>
      <c r="T543" s="164"/>
      <c r="U543" s="164"/>
      <c r="V543" s="164"/>
      <c r="W543" s="164"/>
    </row>
    <row r="544" spans="1:23" hidden="1" x14ac:dyDescent="0.35">
      <c r="A544" s="198" t="s">
        <v>470</v>
      </c>
      <c r="B544" s="193"/>
      <c r="C544" s="194" t="s">
        <v>285</v>
      </c>
      <c r="D544" s="195"/>
      <c r="E544" s="195"/>
      <c r="F544" s="720"/>
      <c r="G544" s="721"/>
      <c r="H544" s="720"/>
      <c r="I544" s="721"/>
      <c r="J544" s="720"/>
      <c r="K544" s="721"/>
      <c r="L544" s="720"/>
      <c r="M544" s="721"/>
      <c r="N544" s="720"/>
      <c r="O544" s="721"/>
      <c r="P544" s="164"/>
      <c r="Q544" s="164"/>
      <c r="R544" s="164"/>
      <c r="S544" s="164"/>
      <c r="T544" s="164"/>
      <c r="U544" s="164"/>
      <c r="V544" s="164"/>
      <c r="W544" s="164"/>
    </row>
    <row r="545" spans="1:23" hidden="1" x14ac:dyDescent="0.35">
      <c r="A545" s="198"/>
      <c r="B545" s="197" t="str">
        <f>B544&amp;"KW"</f>
        <v>KW</v>
      </c>
      <c r="C545" s="194" t="s">
        <v>286</v>
      </c>
      <c r="D545" s="195"/>
      <c r="E545" s="195"/>
      <c r="F545" s="720"/>
      <c r="G545" s="721"/>
      <c r="H545" s="720"/>
      <c r="I545" s="721"/>
      <c r="J545" s="720"/>
      <c r="K545" s="721"/>
      <c r="L545" s="720"/>
      <c r="M545" s="721"/>
      <c r="N545" s="720"/>
      <c r="O545" s="721"/>
      <c r="P545" s="164"/>
      <c r="Q545" s="164"/>
      <c r="R545" s="164"/>
      <c r="S545" s="164"/>
      <c r="T545" s="164"/>
      <c r="U545" s="164"/>
      <c r="V545" s="164"/>
      <c r="W545" s="164"/>
    </row>
    <row r="546" spans="1:23" hidden="1" x14ac:dyDescent="0.35">
      <c r="A546" s="198" t="s">
        <v>471</v>
      </c>
      <c r="B546" s="193"/>
      <c r="C546" s="194" t="s">
        <v>285</v>
      </c>
      <c r="D546" s="195"/>
      <c r="E546" s="195"/>
      <c r="F546" s="720"/>
      <c r="G546" s="721"/>
      <c r="H546" s="720"/>
      <c r="I546" s="721"/>
      <c r="J546" s="720"/>
      <c r="K546" s="721"/>
      <c r="L546" s="720"/>
      <c r="M546" s="721"/>
      <c r="N546" s="720"/>
      <c r="O546" s="721"/>
      <c r="P546" s="164"/>
      <c r="Q546" s="164"/>
      <c r="R546" s="164"/>
      <c r="S546" s="164"/>
      <c r="T546" s="164"/>
      <c r="U546" s="164"/>
      <c r="V546" s="164"/>
      <c r="W546" s="164"/>
    </row>
    <row r="547" spans="1:23" hidden="1" x14ac:dyDescent="0.35">
      <c r="A547" s="198"/>
      <c r="B547" s="197" t="str">
        <f>B546&amp;"KW"</f>
        <v>KW</v>
      </c>
      <c r="C547" s="194" t="s">
        <v>286</v>
      </c>
      <c r="D547" s="195"/>
      <c r="E547" s="195"/>
      <c r="F547" s="720"/>
      <c r="G547" s="721"/>
      <c r="H547" s="720"/>
      <c r="I547" s="721"/>
      <c r="J547" s="720"/>
      <c r="K547" s="721"/>
      <c r="L547" s="720"/>
      <c r="M547" s="721"/>
      <c r="N547" s="720"/>
      <c r="O547" s="721"/>
      <c r="P547" s="164"/>
      <c r="Q547" s="164"/>
      <c r="R547" s="164"/>
      <c r="S547" s="164"/>
      <c r="T547" s="164"/>
      <c r="U547" s="164"/>
      <c r="V547" s="164"/>
      <c r="W547" s="164"/>
    </row>
    <row r="548" spans="1:23" hidden="1" x14ac:dyDescent="0.35">
      <c r="A548" s="198" t="s">
        <v>472</v>
      </c>
      <c r="B548" s="193"/>
      <c r="C548" s="194" t="s">
        <v>285</v>
      </c>
      <c r="D548" s="195"/>
      <c r="E548" s="195"/>
      <c r="F548" s="720"/>
      <c r="G548" s="721"/>
      <c r="H548" s="720"/>
      <c r="I548" s="721"/>
      <c r="J548" s="720"/>
      <c r="K548" s="721"/>
      <c r="L548" s="720"/>
      <c r="M548" s="721"/>
      <c r="N548" s="720"/>
      <c r="O548" s="721"/>
      <c r="P548" s="164"/>
      <c r="Q548" s="164"/>
      <c r="R548" s="164"/>
      <c r="S548" s="164"/>
      <c r="T548" s="164"/>
      <c r="U548" s="164"/>
      <c r="V548" s="164"/>
      <c r="W548" s="164"/>
    </row>
    <row r="549" spans="1:23" hidden="1" x14ac:dyDescent="0.35">
      <c r="A549" s="198"/>
      <c r="B549" s="197" t="str">
        <f>B548&amp;"KW"</f>
        <v>KW</v>
      </c>
      <c r="C549" s="194" t="s">
        <v>286</v>
      </c>
      <c r="D549" s="195"/>
      <c r="E549" s="195"/>
      <c r="F549" s="720"/>
      <c r="G549" s="721"/>
      <c r="H549" s="720"/>
      <c r="I549" s="721"/>
      <c r="J549" s="720"/>
      <c r="K549" s="721"/>
      <c r="L549" s="720"/>
      <c r="M549" s="721"/>
      <c r="N549" s="720"/>
      <c r="O549" s="721"/>
      <c r="P549" s="164"/>
      <c r="Q549" s="164"/>
      <c r="R549" s="164"/>
      <c r="S549" s="164"/>
      <c r="T549" s="164"/>
      <c r="U549" s="164"/>
      <c r="V549" s="164"/>
      <c r="W549" s="164"/>
    </row>
    <row r="550" spans="1:23" hidden="1" x14ac:dyDescent="0.35">
      <c r="A550" s="198" t="s">
        <v>473</v>
      </c>
      <c r="B550" s="193"/>
      <c r="C550" s="194" t="s">
        <v>285</v>
      </c>
      <c r="D550" s="195"/>
      <c r="E550" s="195"/>
      <c r="F550" s="720"/>
      <c r="G550" s="721"/>
      <c r="H550" s="720"/>
      <c r="I550" s="721"/>
      <c r="J550" s="720"/>
      <c r="K550" s="721"/>
      <c r="L550" s="720"/>
      <c r="M550" s="721"/>
      <c r="N550" s="720"/>
      <c r="O550" s="721"/>
      <c r="P550" s="164"/>
      <c r="Q550" s="164"/>
      <c r="R550" s="164"/>
      <c r="S550" s="164"/>
      <c r="T550" s="164"/>
      <c r="U550" s="164"/>
      <c r="V550" s="164"/>
      <c r="W550" s="164"/>
    </row>
    <row r="551" spans="1:23" hidden="1" x14ac:dyDescent="0.35">
      <c r="A551" s="198"/>
      <c r="B551" s="197" t="str">
        <f>B550&amp;"KW"</f>
        <v>KW</v>
      </c>
      <c r="C551" s="194" t="s">
        <v>286</v>
      </c>
      <c r="D551" s="195"/>
      <c r="E551" s="195"/>
      <c r="F551" s="720"/>
      <c r="G551" s="721"/>
      <c r="H551" s="720"/>
      <c r="I551" s="721"/>
      <c r="J551" s="720"/>
      <c r="K551" s="721"/>
      <c r="L551" s="720"/>
      <c r="M551" s="721"/>
      <c r="N551" s="720"/>
      <c r="O551" s="721"/>
      <c r="P551" s="164"/>
      <c r="Q551" s="164"/>
      <c r="R551" s="164"/>
      <c r="S551" s="164"/>
      <c r="T551" s="164"/>
      <c r="U551" s="164"/>
      <c r="V551" s="164"/>
      <c r="W551" s="164"/>
    </row>
    <row r="552" spans="1:23" hidden="1" x14ac:dyDescent="0.35">
      <c r="A552" s="198" t="s">
        <v>474</v>
      </c>
      <c r="B552" s="193"/>
      <c r="C552" s="194" t="s">
        <v>285</v>
      </c>
      <c r="D552" s="195"/>
      <c r="E552" s="195"/>
      <c r="F552" s="720"/>
      <c r="G552" s="721"/>
      <c r="H552" s="720"/>
      <c r="I552" s="721"/>
      <c r="J552" s="720"/>
      <c r="K552" s="721"/>
      <c r="L552" s="720"/>
      <c r="M552" s="721"/>
      <c r="N552" s="720"/>
      <c r="O552" s="721"/>
      <c r="P552" s="164"/>
      <c r="Q552" s="164"/>
      <c r="R552" s="164"/>
      <c r="S552" s="164"/>
      <c r="T552" s="164"/>
      <c r="U552" s="164"/>
      <c r="V552" s="164"/>
      <c r="W552" s="164"/>
    </row>
    <row r="553" spans="1:23" hidden="1" x14ac:dyDescent="0.35">
      <c r="A553" s="198"/>
      <c r="B553" s="197" t="str">
        <f>B552&amp;"KW"</f>
        <v>KW</v>
      </c>
      <c r="C553" s="194" t="s">
        <v>286</v>
      </c>
      <c r="D553" s="195"/>
      <c r="E553" s="195"/>
      <c r="F553" s="720"/>
      <c r="G553" s="721"/>
      <c r="H553" s="720"/>
      <c r="I553" s="721"/>
      <c r="J553" s="720"/>
      <c r="K553" s="721"/>
      <c r="L553" s="720"/>
      <c r="M553" s="721"/>
      <c r="N553" s="720"/>
      <c r="O553" s="721"/>
      <c r="P553" s="164"/>
      <c r="Q553" s="164"/>
      <c r="R553" s="164"/>
      <c r="S553" s="164"/>
      <c r="T553" s="164"/>
      <c r="U553" s="164"/>
      <c r="V553" s="164"/>
      <c r="W553" s="164"/>
    </row>
    <row r="554" spans="1:23" hidden="1" x14ac:dyDescent="0.35">
      <c r="A554" s="198" t="s">
        <v>475</v>
      </c>
      <c r="B554" s="193"/>
      <c r="C554" s="194" t="s">
        <v>285</v>
      </c>
      <c r="D554" s="195"/>
      <c r="E554" s="195"/>
      <c r="F554" s="720"/>
      <c r="G554" s="721"/>
      <c r="H554" s="720"/>
      <c r="I554" s="721"/>
      <c r="J554" s="720"/>
      <c r="K554" s="721"/>
      <c r="L554" s="720"/>
      <c r="M554" s="721"/>
      <c r="N554" s="720"/>
      <c r="O554" s="721"/>
      <c r="P554" s="164"/>
      <c r="Q554" s="164"/>
      <c r="R554" s="164"/>
      <c r="S554" s="164"/>
      <c r="T554" s="164"/>
      <c r="U554" s="164"/>
      <c r="V554" s="164"/>
      <c r="W554" s="164"/>
    </row>
    <row r="555" spans="1:23" hidden="1" x14ac:dyDescent="0.35">
      <c r="A555" s="198"/>
      <c r="B555" s="197" t="str">
        <f>B554&amp;"KW"</f>
        <v>KW</v>
      </c>
      <c r="C555" s="194" t="s">
        <v>286</v>
      </c>
      <c r="D555" s="195"/>
      <c r="E555" s="195"/>
      <c r="F555" s="720"/>
      <c r="G555" s="721"/>
      <c r="H555" s="720"/>
      <c r="I555" s="721"/>
      <c r="J555" s="720"/>
      <c r="K555" s="721"/>
      <c r="L555" s="720"/>
      <c r="M555" s="721"/>
      <c r="N555" s="720"/>
      <c r="O555" s="721"/>
      <c r="P555" s="164"/>
      <c r="Q555" s="164"/>
      <c r="R555" s="164"/>
      <c r="S555" s="164"/>
      <c r="T555" s="164"/>
      <c r="U555" s="164"/>
      <c r="V555" s="164"/>
      <c r="W555" s="164"/>
    </row>
    <row r="556" spans="1:23" hidden="1" x14ac:dyDescent="0.35">
      <c r="A556" s="198" t="s">
        <v>476</v>
      </c>
      <c r="B556" s="193"/>
      <c r="C556" s="194" t="s">
        <v>285</v>
      </c>
      <c r="D556" s="195"/>
      <c r="E556" s="195"/>
      <c r="F556" s="720"/>
      <c r="G556" s="721"/>
      <c r="H556" s="720"/>
      <c r="I556" s="721"/>
      <c r="J556" s="720"/>
      <c r="K556" s="721"/>
      <c r="L556" s="720"/>
      <c r="M556" s="721"/>
      <c r="N556" s="720"/>
      <c r="O556" s="721"/>
      <c r="P556" s="164"/>
      <c r="Q556" s="164"/>
      <c r="R556" s="164"/>
      <c r="S556" s="164"/>
      <c r="T556" s="164"/>
      <c r="U556" s="164"/>
      <c r="V556" s="164"/>
      <c r="W556" s="164"/>
    </row>
    <row r="557" spans="1:23" hidden="1" x14ac:dyDescent="0.35">
      <c r="A557" s="198"/>
      <c r="B557" s="197" t="str">
        <f>B556&amp;"KW"</f>
        <v>KW</v>
      </c>
      <c r="C557" s="194" t="s">
        <v>286</v>
      </c>
      <c r="D557" s="195"/>
      <c r="E557" s="195"/>
      <c r="F557" s="720"/>
      <c r="G557" s="721"/>
      <c r="H557" s="720"/>
      <c r="I557" s="721"/>
      <c r="J557" s="720"/>
      <c r="K557" s="721"/>
      <c r="L557" s="720"/>
      <c r="M557" s="721"/>
      <c r="N557" s="720"/>
      <c r="O557" s="721"/>
      <c r="P557" s="164"/>
      <c r="Q557" s="164"/>
      <c r="R557" s="164"/>
      <c r="S557" s="164"/>
      <c r="T557" s="164"/>
      <c r="U557" s="164"/>
      <c r="V557" s="164"/>
      <c r="W557" s="164"/>
    </row>
    <row r="558" spans="1:23" hidden="1" x14ac:dyDescent="0.35">
      <c r="A558" s="198" t="s">
        <v>477</v>
      </c>
      <c r="B558" s="193"/>
      <c r="C558" s="194" t="s">
        <v>285</v>
      </c>
      <c r="D558" s="195"/>
      <c r="E558" s="195"/>
      <c r="F558" s="720"/>
      <c r="G558" s="721"/>
      <c r="H558" s="720"/>
      <c r="I558" s="721"/>
      <c r="J558" s="720"/>
      <c r="K558" s="721"/>
      <c r="L558" s="720"/>
      <c r="M558" s="721"/>
      <c r="N558" s="720"/>
      <c r="O558" s="721"/>
      <c r="P558" s="164"/>
      <c r="Q558" s="164"/>
      <c r="R558" s="164"/>
      <c r="S558" s="164"/>
      <c r="T558" s="164"/>
      <c r="U558" s="164"/>
      <c r="V558" s="164"/>
      <c r="W558" s="164"/>
    </row>
    <row r="559" spans="1:23" hidden="1" x14ac:dyDescent="0.35">
      <c r="A559" s="198"/>
      <c r="B559" s="197" t="str">
        <f>B558&amp;"KW"</f>
        <v>KW</v>
      </c>
      <c r="C559" s="194" t="s">
        <v>286</v>
      </c>
      <c r="D559" s="195"/>
      <c r="E559" s="195"/>
      <c r="F559" s="720"/>
      <c r="G559" s="721"/>
      <c r="H559" s="720"/>
      <c r="I559" s="721"/>
      <c r="J559" s="720"/>
      <c r="K559" s="721"/>
      <c r="L559" s="720"/>
      <c r="M559" s="721"/>
      <c r="N559" s="720"/>
      <c r="O559" s="721"/>
      <c r="P559" s="164"/>
      <c r="Q559" s="164"/>
      <c r="R559" s="164"/>
      <c r="S559" s="164"/>
      <c r="T559" s="164"/>
      <c r="U559" s="164"/>
      <c r="V559" s="164"/>
      <c r="W559" s="164"/>
    </row>
    <row r="560" spans="1:23" hidden="1" x14ac:dyDescent="0.35">
      <c r="A560" s="198" t="s">
        <v>478</v>
      </c>
      <c r="B560" s="193"/>
      <c r="C560" s="194" t="s">
        <v>285</v>
      </c>
      <c r="D560" s="195"/>
      <c r="E560" s="195"/>
      <c r="F560" s="720"/>
      <c r="G560" s="721"/>
      <c r="H560" s="720"/>
      <c r="I560" s="721"/>
      <c r="J560" s="720"/>
      <c r="K560" s="721"/>
      <c r="L560" s="720"/>
      <c r="M560" s="721"/>
      <c r="N560" s="720"/>
      <c r="O560" s="721"/>
      <c r="P560" s="164"/>
      <c r="Q560" s="164"/>
      <c r="R560" s="164"/>
      <c r="S560" s="164"/>
      <c r="T560" s="164"/>
      <c r="U560" s="164"/>
      <c r="V560" s="164"/>
      <c r="W560" s="164"/>
    </row>
    <row r="561" spans="1:23" hidden="1" x14ac:dyDescent="0.35">
      <c r="A561" s="198"/>
      <c r="B561" s="197" t="str">
        <f>B560&amp;"KW"</f>
        <v>KW</v>
      </c>
      <c r="C561" s="194" t="s">
        <v>286</v>
      </c>
      <c r="D561" s="195"/>
      <c r="E561" s="195"/>
      <c r="F561" s="720"/>
      <c r="G561" s="721"/>
      <c r="H561" s="720"/>
      <c r="I561" s="721"/>
      <c r="J561" s="720"/>
      <c r="K561" s="721"/>
      <c r="L561" s="720"/>
      <c r="M561" s="721"/>
      <c r="N561" s="720"/>
      <c r="O561" s="721"/>
      <c r="P561" s="164"/>
      <c r="Q561" s="164"/>
      <c r="R561" s="164"/>
      <c r="S561" s="164"/>
      <c r="T561" s="164"/>
      <c r="U561" s="164"/>
      <c r="V561" s="164"/>
      <c r="W561" s="164"/>
    </row>
    <row r="562" spans="1:23" hidden="1" x14ac:dyDescent="0.35">
      <c r="A562" s="198" t="s">
        <v>479</v>
      </c>
      <c r="B562" s="193"/>
      <c r="C562" s="194" t="s">
        <v>285</v>
      </c>
      <c r="D562" s="195"/>
      <c r="E562" s="195"/>
      <c r="F562" s="720"/>
      <c r="G562" s="721"/>
      <c r="H562" s="720"/>
      <c r="I562" s="721"/>
      <c r="J562" s="720"/>
      <c r="K562" s="721"/>
      <c r="L562" s="720"/>
      <c r="M562" s="721"/>
      <c r="N562" s="720"/>
      <c r="O562" s="721"/>
      <c r="P562" s="164"/>
      <c r="Q562" s="164"/>
      <c r="R562" s="164"/>
      <c r="S562" s="164"/>
      <c r="T562" s="164"/>
      <c r="U562" s="164"/>
      <c r="V562" s="164"/>
      <c r="W562" s="164"/>
    </row>
    <row r="563" spans="1:23" hidden="1" x14ac:dyDescent="0.35">
      <c r="A563" s="198"/>
      <c r="B563" s="197" t="str">
        <f>B562&amp;"KW"</f>
        <v>KW</v>
      </c>
      <c r="C563" s="194" t="s">
        <v>286</v>
      </c>
      <c r="D563" s="195"/>
      <c r="E563" s="195"/>
      <c r="F563" s="720"/>
      <c r="G563" s="721"/>
      <c r="H563" s="720"/>
      <c r="I563" s="721"/>
      <c r="J563" s="720"/>
      <c r="K563" s="721"/>
      <c r="L563" s="720"/>
      <c r="M563" s="721"/>
      <c r="N563" s="720"/>
      <c r="O563" s="721"/>
      <c r="P563" s="164"/>
      <c r="Q563" s="164"/>
      <c r="R563" s="164"/>
      <c r="S563" s="164"/>
      <c r="T563" s="164"/>
      <c r="U563" s="164"/>
      <c r="V563" s="164"/>
      <c r="W563" s="164"/>
    </row>
    <row r="564" spans="1:23" hidden="1" x14ac:dyDescent="0.35">
      <c r="A564" s="198" t="s">
        <v>480</v>
      </c>
      <c r="B564" s="193"/>
      <c r="C564" s="194" t="s">
        <v>285</v>
      </c>
      <c r="D564" s="195"/>
      <c r="E564" s="195"/>
      <c r="F564" s="720"/>
      <c r="G564" s="721"/>
      <c r="H564" s="720"/>
      <c r="I564" s="721"/>
      <c r="J564" s="720"/>
      <c r="K564" s="721"/>
      <c r="L564" s="720"/>
      <c r="M564" s="721"/>
      <c r="N564" s="720"/>
      <c r="O564" s="721"/>
      <c r="P564" s="164"/>
      <c r="Q564" s="164"/>
      <c r="R564" s="164"/>
      <c r="S564" s="164"/>
      <c r="T564" s="164"/>
      <c r="U564" s="164"/>
      <c r="V564" s="164"/>
      <c r="W564" s="164"/>
    </row>
    <row r="565" spans="1:23" hidden="1" x14ac:dyDescent="0.35">
      <c r="A565" s="198"/>
      <c r="B565" s="197" t="str">
        <f>B564&amp;"KW"</f>
        <v>KW</v>
      </c>
      <c r="C565" s="194" t="s">
        <v>286</v>
      </c>
      <c r="D565" s="195"/>
      <c r="E565" s="195"/>
      <c r="F565" s="720"/>
      <c r="G565" s="721"/>
      <c r="H565" s="720"/>
      <c r="I565" s="721"/>
      <c r="J565" s="720"/>
      <c r="K565" s="721"/>
      <c r="L565" s="720"/>
      <c r="M565" s="721"/>
      <c r="N565" s="720"/>
      <c r="O565" s="721"/>
      <c r="P565" s="164"/>
      <c r="Q565" s="164"/>
      <c r="R565" s="164"/>
      <c r="S565" s="164"/>
      <c r="T565" s="164"/>
      <c r="U565" s="164"/>
      <c r="V565" s="164"/>
      <c r="W565" s="164"/>
    </row>
    <row r="566" spans="1:23" hidden="1" x14ac:dyDescent="0.35">
      <c r="A566" s="198" t="s">
        <v>481</v>
      </c>
      <c r="B566" s="193"/>
      <c r="C566" s="194" t="s">
        <v>285</v>
      </c>
      <c r="D566" s="195"/>
      <c r="E566" s="195"/>
      <c r="F566" s="720"/>
      <c r="G566" s="721"/>
      <c r="H566" s="720"/>
      <c r="I566" s="721"/>
      <c r="J566" s="720"/>
      <c r="K566" s="721"/>
      <c r="L566" s="720"/>
      <c r="M566" s="721"/>
      <c r="N566" s="720"/>
      <c r="O566" s="721"/>
      <c r="P566" s="164"/>
      <c r="Q566" s="164"/>
      <c r="R566" s="164"/>
      <c r="S566" s="164"/>
      <c r="T566" s="164"/>
      <c r="U566" s="164"/>
      <c r="V566" s="164"/>
      <c r="W566" s="164"/>
    </row>
    <row r="567" spans="1:23" hidden="1" x14ac:dyDescent="0.35">
      <c r="A567" s="198"/>
      <c r="B567" s="197" t="str">
        <f>B566&amp;"KW"</f>
        <v>KW</v>
      </c>
      <c r="C567" s="194" t="s">
        <v>286</v>
      </c>
      <c r="D567" s="195"/>
      <c r="E567" s="195"/>
      <c r="F567" s="720"/>
      <c r="G567" s="721"/>
      <c r="H567" s="720"/>
      <c r="I567" s="721"/>
      <c r="J567" s="720"/>
      <c r="K567" s="721"/>
      <c r="L567" s="720"/>
      <c r="M567" s="721"/>
      <c r="N567" s="720"/>
      <c r="O567" s="721"/>
      <c r="P567" s="164"/>
      <c r="Q567" s="164"/>
      <c r="R567" s="164"/>
      <c r="S567" s="164"/>
      <c r="T567" s="164"/>
      <c r="U567" s="164"/>
      <c r="V567" s="164"/>
      <c r="W567" s="164"/>
    </row>
    <row r="568" spans="1:23" hidden="1" x14ac:dyDescent="0.35">
      <c r="A568" s="198" t="s">
        <v>482</v>
      </c>
      <c r="B568" s="193"/>
      <c r="C568" s="194" t="s">
        <v>285</v>
      </c>
      <c r="D568" s="195"/>
      <c r="E568" s="195"/>
      <c r="F568" s="720"/>
      <c r="G568" s="721"/>
      <c r="H568" s="720"/>
      <c r="I568" s="721"/>
      <c r="J568" s="720"/>
      <c r="K568" s="721"/>
      <c r="L568" s="720"/>
      <c r="M568" s="721"/>
      <c r="N568" s="720"/>
      <c r="O568" s="721"/>
      <c r="P568" s="164"/>
      <c r="Q568" s="164"/>
      <c r="R568" s="164"/>
      <c r="S568" s="164"/>
      <c r="T568" s="164"/>
      <c r="U568" s="164"/>
      <c r="V568" s="164"/>
      <c r="W568" s="164"/>
    </row>
    <row r="569" spans="1:23" hidden="1" x14ac:dyDescent="0.35">
      <c r="A569" s="198"/>
      <c r="B569" s="197" t="str">
        <f>B568&amp;"KW"</f>
        <v>KW</v>
      </c>
      <c r="C569" s="194" t="s">
        <v>286</v>
      </c>
      <c r="D569" s="195"/>
      <c r="E569" s="195"/>
      <c r="F569" s="720"/>
      <c r="G569" s="721"/>
      <c r="H569" s="720"/>
      <c r="I569" s="721"/>
      <c r="J569" s="720"/>
      <c r="K569" s="721"/>
      <c r="L569" s="720"/>
      <c r="M569" s="721"/>
      <c r="N569" s="720"/>
      <c r="O569" s="721"/>
      <c r="P569" s="164"/>
      <c r="Q569" s="164"/>
      <c r="R569" s="164"/>
      <c r="S569" s="164"/>
      <c r="T569" s="164"/>
      <c r="U569" s="164"/>
      <c r="V569" s="164"/>
      <c r="W569" s="164"/>
    </row>
    <row r="570" spans="1:23" hidden="1" x14ac:dyDescent="0.35">
      <c r="A570" s="198" t="s">
        <v>483</v>
      </c>
      <c r="B570" s="193"/>
      <c r="C570" s="194" t="s">
        <v>285</v>
      </c>
      <c r="D570" s="195"/>
      <c r="E570" s="195"/>
      <c r="F570" s="720"/>
      <c r="G570" s="721"/>
      <c r="H570" s="720"/>
      <c r="I570" s="721"/>
      <c r="J570" s="720"/>
      <c r="K570" s="721"/>
      <c r="L570" s="720"/>
      <c r="M570" s="721"/>
      <c r="N570" s="720"/>
      <c r="O570" s="721"/>
      <c r="P570" s="164"/>
      <c r="Q570" s="164"/>
      <c r="R570" s="164"/>
      <c r="S570" s="164"/>
      <c r="T570" s="164"/>
      <c r="U570" s="164"/>
      <c r="V570" s="164"/>
      <c r="W570" s="164"/>
    </row>
    <row r="571" spans="1:23" hidden="1" x14ac:dyDescent="0.35">
      <c r="A571" s="198"/>
      <c r="B571" s="197" t="str">
        <f>B570&amp;"KW"</f>
        <v>KW</v>
      </c>
      <c r="C571" s="194" t="s">
        <v>286</v>
      </c>
      <c r="D571" s="195"/>
      <c r="E571" s="195"/>
      <c r="F571" s="720"/>
      <c r="G571" s="721"/>
      <c r="H571" s="720"/>
      <c r="I571" s="721"/>
      <c r="J571" s="720"/>
      <c r="K571" s="721"/>
      <c r="L571" s="720"/>
      <c r="M571" s="721"/>
      <c r="N571" s="720"/>
      <c r="O571" s="721"/>
      <c r="P571" s="164"/>
      <c r="Q571" s="164"/>
      <c r="R571" s="164"/>
      <c r="S571" s="164"/>
      <c r="T571" s="164"/>
      <c r="U571" s="164"/>
      <c r="V571" s="164"/>
      <c r="W571" s="164"/>
    </row>
    <row r="572" spans="1:23" hidden="1" x14ac:dyDescent="0.35">
      <c r="A572" s="198" t="s">
        <v>484</v>
      </c>
      <c r="B572" s="193"/>
      <c r="C572" s="194" t="s">
        <v>285</v>
      </c>
      <c r="D572" s="195"/>
      <c r="E572" s="195"/>
      <c r="F572" s="720"/>
      <c r="G572" s="721"/>
      <c r="H572" s="720"/>
      <c r="I572" s="721"/>
      <c r="J572" s="720"/>
      <c r="K572" s="721"/>
      <c r="L572" s="720"/>
      <c r="M572" s="721"/>
      <c r="N572" s="720"/>
      <c r="O572" s="721"/>
      <c r="P572" s="164"/>
      <c r="Q572" s="164"/>
      <c r="R572" s="164"/>
      <c r="S572" s="164"/>
      <c r="T572" s="164"/>
      <c r="U572" s="164"/>
      <c r="V572" s="164"/>
      <c r="W572" s="164"/>
    </row>
    <row r="573" spans="1:23" hidden="1" x14ac:dyDescent="0.35">
      <c r="A573" s="198"/>
      <c r="B573" s="197" t="str">
        <f>B572&amp;"KW"</f>
        <v>KW</v>
      </c>
      <c r="C573" s="194" t="s">
        <v>286</v>
      </c>
      <c r="D573" s="195"/>
      <c r="E573" s="195"/>
      <c r="F573" s="720"/>
      <c r="G573" s="721"/>
      <c r="H573" s="720"/>
      <c r="I573" s="721"/>
      <c r="J573" s="720"/>
      <c r="K573" s="721"/>
      <c r="L573" s="720"/>
      <c r="M573" s="721"/>
      <c r="N573" s="720"/>
      <c r="O573" s="721"/>
      <c r="P573" s="164"/>
      <c r="Q573" s="164"/>
      <c r="R573" s="164"/>
      <c r="S573" s="164"/>
      <c r="T573" s="164"/>
      <c r="U573" s="164"/>
      <c r="V573" s="164"/>
      <c r="W573" s="164"/>
    </row>
    <row r="574" spans="1:23" hidden="1" x14ac:dyDescent="0.35">
      <c r="A574" s="198" t="s">
        <v>485</v>
      </c>
      <c r="B574" s="193"/>
      <c r="C574" s="194" t="s">
        <v>285</v>
      </c>
      <c r="D574" s="195"/>
      <c r="E574" s="195"/>
      <c r="F574" s="720"/>
      <c r="G574" s="721"/>
      <c r="H574" s="720"/>
      <c r="I574" s="721"/>
      <c r="J574" s="720"/>
      <c r="K574" s="721"/>
      <c r="L574" s="720"/>
      <c r="M574" s="721"/>
      <c r="N574" s="720"/>
      <c r="O574" s="721"/>
      <c r="P574" s="164"/>
      <c r="Q574" s="164"/>
      <c r="R574" s="164"/>
      <c r="S574" s="164"/>
      <c r="T574" s="164"/>
      <c r="U574" s="164"/>
      <c r="V574" s="164"/>
      <c r="W574" s="164"/>
    </row>
    <row r="575" spans="1:23" hidden="1" x14ac:dyDescent="0.35">
      <c r="A575" s="198"/>
      <c r="B575" s="197" t="str">
        <f>B574&amp;"KW"</f>
        <v>KW</v>
      </c>
      <c r="C575" s="194" t="s">
        <v>286</v>
      </c>
      <c r="D575" s="195"/>
      <c r="E575" s="195"/>
      <c r="F575" s="720"/>
      <c r="G575" s="721"/>
      <c r="H575" s="720"/>
      <c r="I575" s="721"/>
      <c r="J575" s="720"/>
      <c r="K575" s="721"/>
      <c r="L575" s="720"/>
      <c r="M575" s="721"/>
      <c r="N575" s="720"/>
      <c r="O575" s="721"/>
      <c r="P575" s="164"/>
      <c r="Q575" s="164"/>
      <c r="R575" s="164"/>
      <c r="S575" s="164"/>
      <c r="T575" s="164"/>
      <c r="U575" s="164"/>
      <c r="V575" s="164"/>
      <c r="W575" s="164"/>
    </row>
    <row r="576" spans="1:23" hidden="1" x14ac:dyDescent="0.35">
      <c r="A576" s="198" t="s">
        <v>486</v>
      </c>
      <c r="B576" s="193"/>
      <c r="C576" s="194" t="s">
        <v>285</v>
      </c>
      <c r="D576" s="195"/>
      <c r="E576" s="195"/>
      <c r="F576" s="720"/>
      <c r="G576" s="721"/>
      <c r="H576" s="720"/>
      <c r="I576" s="721"/>
      <c r="J576" s="720"/>
      <c r="K576" s="721"/>
      <c r="L576" s="720"/>
      <c r="M576" s="721"/>
      <c r="N576" s="720"/>
      <c r="O576" s="721"/>
      <c r="P576" s="164"/>
      <c r="Q576" s="164"/>
      <c r="R576" s="164"/>
      <c r="S576" s="164"/>
      <c r="T576" s="164"/>
      <c r="U576" s="164"/>
      <c r="V576" s="164"/>
      <c r="W576" s="164"/>
    </row>
    <row r="577" spans="1:23" hidden="1" x14ac:dyDescent="0.35">
      <c r="A577" s="198"/>
      <c r="B577" s="199" t="str">
        <f>B576&amp;"KW"</f>
        <v>KW</v>
      </c>
      <c r="C577" s="194" t="s">
        <v>286</v>
      </c>
      <c r="D577" s="195"/>
      <c r="E577" s="195"/>
      <c r="F577" s="720"/>
      <c r="G577" s="721"/>
      <c r="H577" s="720"/>
      <c r="I577" s="721"/>
      <c r="J577" s="720"/>
      <c r="K577" s="721"/>
      <c r="L577" s="720"/>
      <c r="M577" s="721"/>
      <c r="N577" s="720"/>
      <c r="O577" s="721"/>
      <c r="P577" s="164"/>
      <c r="Q577" s="164"/>
      <c r="R577" s="164"/>
      <c r="S577" s="164"/>
      <c r="T577" s="164"/>
      <c r="U577" s="164"/>
      <c r="V577" s="164"/>
      <c r="W577" s="164"/>
    </row>
    <row r="578" spans="1:23" hidden="1" x14ac:dyDescent="0.35">
      <c r="A578" s="198" t="s">
        <v>487</v>
      </c>
      <c r="B578" s="193"/>
      <c r="C578" s="194" t="s">
        <v>285</v>
      </c>
      <c r="D578" s="195"/>
      <c r="E578" s="195"/>
      <c r="F578" s="720"/>
      <c r="G578" s="721"/>
      <c r="H578" s="720"/>
      <c r="I578" s="721"/>
      <c r="J578" s="720"/>
      <c r="K578" s="721"/>
      <c r="L578" s="720"/>
      <c r="M578" s="721"/>
      <c r="N578" s="720"/>
      <c r="O578" s="721"/>
      <c r="P578" s="164"/>
      <c r="Q578" s="164"/>
      <c r="R578" s="164"/>
      <c r="S578" s="164"/>
      <c r="T578" s="164"/>
      <c r="U578" s="164"/>
      <c r="V578" s="164"/>
      <c r="W578" s="164"/>
    </row>
    <row r="579" spans="1:23" hidden="1" x14ac:dyDescent="0.35">
      <c r="A579" s="198"/>
      <c r="B579" s="197" t="str">
        <f>B578&amp;"KW"</f>
        <v>KW</v>
      </c>
      <c r="C579" s="194" t="s">
        <v>286</v>
      </c>
      <c r="D579" s="195"/>
      <c r="E579" s="195"/>
      <c r="F579" s="720"/>
      <c r="G579" s="721"/>
      <c r="H579" s="720"/>
      <c r="I579" s="721"/>
      <c r="J579" s="720"/>
      <c r="K579" s="721"/>
      <c r="L579" s="720"/>
      <c r="M579" s="721"/>
      <c r="N579" s="720"/>
      <c r="O579" s="721"/>
      <c r="P579" s="164"/>
      <c r="Q579" s="164"/>
      <c r="R579" s="164"/>
      <c r="S579" s="164"/>
      <c r="T579" s="164"/>
      <c r="U579" s="164"/>
      <c r="V579" s="164"/>
      <c r="W579" s="164"/>
    </row>
    <row r="580" spans="1:23" hidden="1" x14ac:dyDescent="0.35">
      <c r="A580" s="198" t="s">
        <v>488</v>
      </c>
      <c r="B580" s="193"/>
      <c r="C580" s="194" t="s">
        <v>285</v>
      </c>
      <c r="D580" s="195"/>
      <c r="E580" s="195"/>
      <c r="F580" s="720"/>
      <c r="G580" s="721"/>
      <c r="H580" s="720"/>
      <c r="I580" s="721"/>
      <c r="J580" s="720"/>
      <c r="K580" s="721"/>
      <c r="L580" s="720"/>
      <c r="M580" s="721"/>
      <c r="N580" s="720"/>
      <c r="O580" s="721"/>
      <c r="P580" s="164"/>
      <c r="Q580" s="164"/>
      <c r="R580" s="164"/>
      <c r="S580" s="164"/>
      <c r="T580" s="164"/>
      <c r="U580" s="164"/>
      <c r="V580" s="164"/>
      <c r="W580" s="164"/>
    </row>
    <row r="581" spans="1:23" hidden="1" x14ac:dyDescent="0.35">
      <c r="A581" s="198"/>
      <c r="B581" s="197" t="str">
        <f>B580&amp;"KW"</f>
        <v>KW</v>
      </c>
      <c r="C581" s="194" t="s">
        <v>286</v>
      </c>
      <c r="D581" s="195"/>
      <c r="E581" s="195"/>
      <c r="F581" s="720"/>
      <c r="G581" s="721"/>
      <c r="H581" s="720"/>
      <c r="I581" s="721"/>
      <c r="J581" s="720"/>
      <c r="K581" s="721"/>
      <c r="L581" s="720"/>
      <c r="M581" s="721"/>
      <c r="N581" s="720"/>
      <c r="O581" s="721"/>
      <c r="P581" s="164"/>
      <c r="Q581" s="164"/>
      <c r="R581" s="164"/>
      <c r="S581" s="164"/>
      <c r="T581" s="164"/>
      <c r="U581" s="164"/>
      <c r="V581" s="164"/>
      <c r="W581" s="164"/>
    </row>
    <row r="582" spans="1:23" hidden="1" x14ac:dyDescent="0.35">
      <c r="A582" s="198" t="s">
        <v>489</v>
      </c>
      <c r="B582" s="193"/>
      <c r="C582" s="194" t="s">
        <v>285</v>
      </c>
      <c r="D582" s="195"/>
      <c r="E582" s="195"/>
      <c r="F582" s="720"/>
      <c r="G582" s="721"/>
      <c r="H582" s="720"/>
      <c r="I582" s="721"/>
      <c r="J582" s="720"/>
      <c r="K582" s="721"/>
      <c r="L582" s="720"/>
      <c r="M582" s="721"/>
      <c r="N582" s="720"/>
      <c r="O582" s="721"/>
      <c r="P582" s="164"/>
      <c r="Q582" s="164"/>
      <c r="R582" s="164"/>
      <c r="S582" s="164"/>
      <c r="T582" s="164"/>
      <c r="U582" s="164"/>
      <c r="V582" s="164"/>
      <c r="W582" s="164"/>
    </row>
    <row r="583" spans="1:23" hidden="1" x14ac:dyDescent="0.35">
      <c r="A583" s="198"/>
      <c r="B583" s="197" t="str">
        <f>B582&amp;"KW"</f>
        <v>KW</v>
      </c>
      <c r="C583" s="194" t="s">
        <v>286</v>
      </c>
      <c r="D583" s="195"/>
      <c r="E583" s="195"/>
      <c r="F583" s="720"/>
      <c r="G583" s="721"/>
      <c r="H583" s="720"/>
      <c r="I583" s="721"/>
      <c r="J583" s="720"/>
      <c r="K583" s="721"/>
      <c r="L583" s="720"/>
      <c r="M583" s="721"/>
      <c r="N583" s="720"/>
      <c r="O583" s="721"/>
      <c r="P583" s="164"/>
      <c r="Q583" s="164"/>
      <c r="R583" s="164"/>
      <c r="S583" s="164"/>
      <c r="T583" s="164"/>
      <c r="U583" s="164"/>
      <c r="V583" s="164"/>
      <c r="W583" s="164"/>
    </row>
    <row r="584" spans="1:23" hidden="1" x14ac:dyDescent="0.35">
      <c r="A584" s="198" t="s">
        <v>490</v>
      </c>
      <c r="B584" s="193"/>
      <c r="C584" s="194" t="s">
        <v>285</v>
      </c>
      <c r="D584" s="195"/>
      <c r="E584" s="195"/>
      <c r="F584" s="720"/>
      <c r="G584" s="721"/>
      <c r="H584" s="720"/>
      <c r="I584" s="721"/>
      <c r="J584" s="720"/>
      <c r="K584" s="721"/>
      <c r="L584" s="720"/>
      <c r="M584" s="721"/>
      <c r="N584" s="720"/>
      <c r="O584" s="721"/>
      <c r="P584" s="164"/>
      <c r="Q584" s="164"/>
      <c r="R584" s="164"/>
      <c r="S584" s="164"/>
      <c r="T584" s="164"/>
      <c r="U584" s="164"/>
      <c r="V584" s="164"/>
      <c r="W584" s="164"/>
    </row>
    <row r="585" spans="1:23" hidden="1" x14ac:dyDescent="0.35">
      <c r="A585" s="198"/>
      <c r="B585" s="197" t="str">
        <f>B584&amp;"KW"</f>
        <v>KW</v>
      </c>
      <c r="C585" s="194" t="s">
        <v>286</v>
      </c>
      <c r="D585" s="195"/>
      <c r="E585" s="195"/>
      <c r="F585" s="720"/>
      <c r="G585" s="721"/>
      <c r="H585" s="720"/>
      <c r="I585" s="721"/>
      <c r="J585" s="720"/>
      <c r="K585" s="721"/>
      <c r="L585" s="720"/>
      <c r="M585" s="721"/>
      <c r="N585" s="720"/>
      <c r="O585" s="721"/>
      <c r="P585" s="164"/>
      <c r="Q585" s="164"/>
      <c r="R585" s="164"/>
      <c r="S585" s="164"/>
      <c r="T585" s="164"/>
      <c r="U585" s="164"/>
      <c r="V585" s="164"/>
      <c r="W585" s="164"/>
    </row>
    <row r="586" spans="1:23" hidden="1" x14ac:dyDescent="0.35">
      <c r="A586" s="198" t="s">
        <v>491</v>
      </c>
      <c r="B586" s="193"/>
      <c r="C586" s="194" t="s">
        <v>285</v>
      </c>
      <c r="D586" s="195"/>
      <c r="E586" s="195"/>
      <c r="F586" s="720"/>
      <c r="G586" s="721"/>
      <c r="H586" s="720"/>
      <c r="I586" s="721"/>
      <c r="J586" s="720"/>
      <c r="K586" s="721"/>
      <c r="L586" s="720"/>
      <c r="M586" s="721"/>
      <c r="N586" s="720"/>
      <c r="O586" s="721"/>
      <c r="P586" s="164"/>
      <c r="Q586" s="164"/>
      <c r="R586" s="164"/>
      <c r="S586" s="164"/>
      <c r="T586" s="164"/>
      <c r="U586" s="164"/>
      <c r="V586" s="164"/>
      <c r="W586" s="164"/>
    </row>
    <row r="587" spans="1:23" hidden="1" x14ac:dyDescent="0.35">
      <c r="A587" s="198"/>
      <c r="B587" s="197" t="str">
        <f>B586&amp;"KW"</f>
        <v>KW</v>
      </c>
      <c r="C587" s="194" t="s">
        <v>286</v>
      </c>
      <c r="D587" s="195"/>
      <c r="E587" s="195"/>
      <c r="F587" s="720"/>
      <c r="G587" s="721"/>
      <c r="H587" s="720"/>
      <c r="I587" s="721"/>
      <c r="J587" s="720"/>
      <c r="K587" s="721"/>
      <c r="L587" s="720"/>
      <c r="M587" s="721"/>
      <c r="N587" s="720"/>
      <c r="O587" s="721"/>
      <c r="P587" s="164"/>
      <c r="Q587" s="164"/>
      <c r="R587" s="164"/>
      <c r="S587" s="164"/>
      <c r="T587" s="164"/>
      <c r="U587" s="164"/>
      <c r="V587" s="164"/>
      <c r="W587" s="164"/>
    </row>
    <row r="588" spans="1:23" hidden="1" x14ac:dyDescent="0.35">
      <c r="A588" s="198" t="s">
        <v>492</v>
      </c>
      <c r="B588" s="193"/>
      <c r="C588" s="194" t="s">
        <v>285</v>
      </c>
      <c r="D588" s="195"/>
      <c r="E588" s="195"/>
      <c r="F588" s="720"/>
      <c r="G588" s="721"/>
      <c r="H588" s="720"/>
      <c r="I588" s="721"/>
      <c r="J588" s="720"/>
      <c r="K588" s="721"/>
      <c r="L588" s="720"/>
      <c r="M588" s="721"/>
      <c r="N588" s="720"/>
      <c r="O588" s="721"/>
      <c r="P588" s="164"/>
      <c r="Q588" s="164"/>
      <c r="R588" s="164"/>
      <c r="S588" s="164"/>
      <c r="T588" s="164"/>
      <c r="U588" s="164"/>
      <c r="V588" s="164"/>
      <c r="W588" s="164"/>
    </row>
    <row r="589" spans="1:23" hidden="1" x14ac:dyDescent="0.35">
      <c r="A589" s="198"/>
      <c r="B589" s="197" t="str">
        <f>B588&amp;"KW"</f>
        <v>KW</v>
      </c>
      <c r="C589" s="194" t="s">
        <v>286</v>
      </c>
      <c r="D589" s="195"/>
      <c r="E589" s="195"/>
      <c r="F589" s="720"/>
      <c r="G589" s="721"/>
      <c r="H589" s="720"/>
      <c r="I589" s="721"/>
      <c r="J589" s="720"/>
      <c r="K589" s="721"/>
      <c r="L589" s="720"/>
      <c r="M589" s="721"/>
      <c r="N589" s="720"/>
      <c r="O589" s="721"/>
      <c r="P589" s="164"/>
      <c r="Q589" s="164"/>
      <c r="R589" s="164"/>
      <c r="S589" s="164"/>
      <c r="T589" s="164"/>
      <c r="U589" s="164"/>
      <c r="V589" s="164"/>
      <c r="W589" s="164"/>
    </row>
    <row r="590" spans="1:23" hidden="1" x14ac:dyDescent="0.35">
      <c r="A590" s="198" t="s">
        <v>493</v>
      </c>
      <c r="B590" s="193"/>
      <c r="C590" s="194" t="s">
        <v>285</v>
      </c>
      <c r="D590" s="195"/>
      <c r="E590" s="195"/>
      <c r="F590" s="720"/>
      <c r="G590" s="721"/>
      <c r="H590" s="720"/>
      <c r="I590" s="721"/>
      <c r="J590" s="720"/>
      <c r="K590" s="721"/>
      <c r="L590" s="720"/>
      <c r="M590" s="721"/>
      <c r="N590" s="720"/>
      <c r="O590" s="721"/>
      <c r="P590" s="164"/>
      <c r="Q590" s="164"/>
      <c r="R590" s="164"/>
      <c r="S590" s="164"/>
      <c r="T590" s="164"/>
      <c r="U590" s="164"/>
      <c r="V590" s="164"/>
      <c r="W590" s="164"/>
    </row>
    <row r="591" spans="1:23" hidden="1" x14ac:dyDescent="0.35">
      <c r="A591" s="198"/>
      <c r="B591" s="197" t="str">
        <f>B590&amp;"KW"</f>
        <v>KW</v>
      </c>
      <c r="C591" s="194" t="s">
        <v>286</v>
      </c>
      <c r="D591" s="195"/>
      <c r="E591" s="195"/>
      <c r="F591" s="720"/>
      <c r="G591" s="721"/>
      <c r="H591" s="720"/>
      <c r="I591" s="721"/>
      <c r="J591" s="720"/>
      <c r="K591" s="721"/>
      <c r="L591" s="720"/>
      <c r="M591" s="721"/>
      <c r="N591" s="720"/>
      <c r="O591" s="721"/>
      <c r="P591" s="164"/>
      <c r="Q591" s="164"/>
      <c r="R591" s="164"/>
      <c r="S591" s="164"/>
      <c r="T591" s="164"/>
      <c r="U591" s="164"/>
      <c r="V591" s="164"/>
      <c r="W591" s="164"/>
    </row>
    <row r="592" spans="1:23" hidden="1" x14ac:dyDescent="0.35">
      <c r="A592" s="198" t="s">
        <v>494</v>
      </c>
      <c r="B592" s="193"/>
      <c r="C592" s="194" t="s">
        <v>285</v>
      </c>
      <c r="D592" s="195"/>
      <c r="E592" s="195"/>
      <c r="F592" s="720"/>
      <c r="G592" s="721"/>
      <c r="H592" s="720"/>
      <c r="I592" s="721"/>
      <c r="J592" s="720"/>
      <c r="K592" s="721"/>
      <c r="L592" s="720"/>
      <c r="M592" s="721"/>
      <c r="N592" s="720"/>
      <c r="O592" s="721"/>
      <c r="P592" s="164"/>
      <c r="Q592" s="164"/>
      <c r="R592" s="164"/>
      <c r="S592" s="164"/>
      <c r="T592" s="164"/>
      <c r="U592" s="164"/>
      <c r="V592" s="164"/>
      <c r="W592" s="164"/>
    </row>
    <row r="593" spans="1:23" hidden="1" x14ac:dyDescent="0.35">
      <c r="A593" s="198"/>
      <c r="B593" s="197" t="str">
        <f>B592&amp;"KW"</f>
        <v>KW</v>
      </c>
      <c r="C593" s="194" t="s">
        <v>286</v>
      </c>
      <c r="D593" s="195"/>
      <c r="E593" s="195"/>
      <c r="F593" s="720"/>
      <c r="G593" s="721"/>
      <c r="H593" s="720"/>
      <c r="I593" s="721"/>
      <c r="J593" s="720"/>
      <c r="K593" s="721"/>
      <c r="L593" s="720"/>
      <c r="M593" s="721"/>
      <c r="N593" s="720"/>
      <c r="O593" s="721"/>
      <c r="P593" s="164"/>
      <c r="Q593" s="164"/>
      <c r="R593" s="164"/>
      <c r="S593" s="164"/>
      <c r="T593" s="164"/>
      <c r="U593" s="164"/>
      <c r="V593" s="164"/>
      <c r="W593" s="164"/>
    </row>
    <row r="594" spans="1:23" hidden="1" x14ac:dyDescent="0.35">
      <c r="A594" s="198" t="s">
        <v>495</v>
      </c>
      <c r="B594" s="193"/>
      <c r="C594" s="194" t="s">
        <v>285</v>
      </c>
      <c r="D594" s="195"/>
      <c r="E594" s="195"/>
      <c r="F594" s="720"/>
      <c r="G594" s="721"/>
      <c r="H594" s="720"/>
      <c r="I594" s="721"/>
      <c r="J594" s="720"/>
      <c r="K594" s="721"/>
      <c r="L594" s="720"/>
      <c r="M594" s="721"/>
      <c r="N594" s="720"/>
      <c r="O594" s="721"/>
      <c r="P594" s="164"/>
      <c r="Q594" s="164"/>
      <c r="R594" s="164"/>
      <c r="S594" s="164"/>
      <c r="T594" s="164"/>
      <c r="U594" s="164"/>
      <c r="V594" s="164"/>
      <c r="W594" s="164"/>
    </row>
    <row r="595" spans="1:23" hidden="1" x14ac:dyDescent="0.35">
      <c r="A595" s="198"/>
      <c r="B595" s="197" t="str">
        <f>B594&amp;"KW"</f>
        <v>KW</v>
      </c>
      <c r="C595" s="194" t="s">
        <v>286</v>
      </c>
      <c r="D595" s="195"/>
      <c r="E595" s="195"/>
      <c r="F595" s="720"/>
      <c r="G595" s="721"/>
      <c r="H595" s="720"/>
      <c r="I595" s="721"/>
      <c r="J595" s="720"/>
      <c r="K595" s="721"/>
      <c r="L595" s="720"/>
      <c r="M595" s="721"/>
      <c r="N595" s="720"/>
      <c r="O595" s="721"/>
      <c r="P595" s="164"/>
      <c r="Q595" s="164"/>
      <c r="R595" s="164"/>
      <c r="S595" s="164"/>
      <c r="T595" s="164"/>
      <c r="U595" s="164"/>
      <c r="V595" s="164"/>
      <c r="W595" s="164"/>
    </row>
    <row r="596" spans="1:23" hidden="1" x14ac:dyDescent="0.35">
      <c r="A596" s="198" t="s">
        <v>496</v>
      </c>
      <c r="B596" s="193"/>
      <c r="C596" s="194" t="s">
        <v>285</v>
      </c>
      <c r="D596" s="195"/>
      <c r="E596" s="195"/>
      <c r="F596" s="720"/>
      <c r="G596" s="721"/>
      <c r="H596" s="720"/>
      <c r="I596" s="721"/>
      <c r="J596" s="720"/>
      <c r="K596" s="721"/>
      <c r="L596" s="720"/>
      <c r="M596" s="721"/>
      <c r="N596" s="720"/>
      <c r="O596" s="721"/>
      <c r="P596" s="164"/>
      <c r="Q596" s="164"/>
      <c r="R596" s="164"/>
      <c r="S596" s="164"/>
      <c r="T596" s="164"/>
      <c r="U596" s="164"/>
      <c r="V596" s="164"/>
      <c r="W596" s="164"/>
    </row>
    <row r="597" spans="1:23" hidden="1" x14ac:dyDescent="0.35">
      <c r="A597" s="198"/>
      <c r="B597" s="197" t="str">
        <f>B596&amp;"KW"</f>
        <v>KW</v>
      </c>
      <c r="C597" s="194" t="s">
        <v>286</v>
      </c>
      <c r="D597" s="195"/>
      <c r="E597" s="195"/>
      <c r="F597" s="720"/>
      <c r="G597" s="721"/>
      <c r="H597" s="720"/>
      <c r="I597" s="721"/>
      <c r="J597" s="720"/>
      <c r="K597" s="721"/>
      <c r="L597" s="720"/>
      <c r="M597" s="721"/>
      <c r="N597" s="720"/>
      <c r="O597" s="721"/>
      <c r="P597" s="164"/>
      <c r="Q597" s="164"/>
      <c r="R597" s="164"/>
      <c r="S597" s="164"/>
      <c r="T597" s="164"/>
      <c r="U597" s="164"/>
      <c r="V597" s="164"/>
      <c r="W597" s="164"/>
    </row>
    <row r="598" spans="1:23" hidden="1" x14ac:dyDescent="0.35">
      <c r="A598" s="198" t="s">
        <v>497</v>
      </c>
      <c r="B598" s="193"/>
      <c r="C598" s="194" t="s">
        <v>285</v>
      </c>
      <c r="D598" s="195"/>
      <c r="E598" s="195"/>
      <c r="F598" s="720"/>
      <c r="G598" s="721"/>
      <c r="H598" s="720"/>
      <c r="I598" s="721"/>
      <c r="J598" s="720"/>
      <c r="K598" s="721"/>
      <c r="L598" s="720"/>
      <c r="M598" s="721"/>
      <c r="N598" s="720"/>
      <c r="O598" s="721"/>
      <c r="P598" s="164"/>
      <c r="Q598" s="164"/>
      <c r="R598" s="164"/>
      <c r="S598" s="164"/>
      <c r="T598" s="164"/>
      <c r="U598" s="164"/>
      <c r="V598" s="164"/>
      <c r="W598" s="164"/>
    </row>
    <row r="599" spans="1:23" hidden="1" x14ac:dyDescent="0.35">
      <c r="A599" s="198"/>
      <c r="B599" s="197" t="str">
        <f>B598&amp;"KW"</f>
        <v>KW</v>
      </c>
      <c r="C599" s="194" t="s">
        <v>286</v>
      </c>
      <c r="D599" s="195"/>
      <c r="E599" s="195"/>
      <c r="F599" s="720"/>
      <c r="G599" s="721"/>
      <c r="H599" s="720"/>
      <c r="I599" s="721"/>
      <c r="J599" s="720"/>
      <c r="K599" s="721"/>
      <c r="L599" s="720"/>
      <c r="M599" s="721"/>
      <c r="N599" s="720"/>
      <c r="O599" s="721"/>
      <c r="P599" s="164"/>
      <c r="Q599" s="164"/>
      <c r="R599" s="164"/>
      <c r="S599" s="164"/>
      <c r="T599" s="164"/>
      <c r="U599" s="164"/>
      <c r="V599" s="164"/>
      <c r="W599" s="164"/>
    </row>
    <row r="600" spans="1:23" hidden="1" x14ac:dyDescent="0.35">
      <c r="A600" s="198" t="s">
        <v>498</v>
      </c>
      <c r="B600" s="193"/>
      <c r="C600" s="194" t="s">
        <v>285</v>
      </c>
      <c r="D600" s="195"/>
      <c r="E600" s="195"/>
      <c r="F600" s="720"/>
      <c r="G600" s="721"/>
      <c r="H600" s="720"/>
      <c r="I600" s="721"/>
      <c r="J600" s="720"/>
      <c r="K600" s="721"/>
      <c r="L600" s="720"/>
      <c r="M600" s="721"/>
      <c r="N600" s="720"/>
      <c r="O600" s="721"/>
      <c r="P600" s="164"/>
      <c r="Q600" s="164"/>
      <c r="R600" s="164"/>
      <c r="S600" s="164"/>
      <c r="T600" s="164"/>
      <c r="U600" s="164"/>
      <c r="V600" s="164"/>
      <c r="W600" s="164"/>
    </row>
    <row r="601" spans="1:23" hidden="1" x14ac:dyDescent="0.35">
      <c r="A601" s="198"/>
      <c r="B601" s="197" t="str">
        <f>B600&amp;"KW"</f>
        <v>KW</v>
      </c>
      <c r="C601" s="194" t="s">
        <v>286</v>
      </c>
      <c r="D601" s="195"/>
      <c r="E601" s="195"/>
      <c r="F601" s="720"/>
      <c r="G601" s="721"/>
      <c r="H601" s="720"/>
      <c r="I601" s="721"/>
      <c r="J601" s="720"/>
      <c r="K601" s="721"/>
      <c r="L601" s="720"/>
      <c r="M601" s="721"/>
      <c r="N601" s="720"/>
      <c r="O601" s="721"/>
      <c r="P601" s="164"/>
      <c r="Q601" s="164"/>
      <c r="R601" s="164"/>
      <c r="S601" s="164"/>
      <c r="T601" s="164"/>
      <c r="U601" s="164"/>
      <c r="V601" s="164"/>
      <c r="W601" s="164"/>
    </row>
    <row r="602" spans="1:23" hidden="1" x14ac:dyDescent="0.35">
      <c r="A602" s="198" t="s">
        <v>499</v>
      </c>
      <c r="B602" s="193"/>
      <c r="C602" s="194" t="s">
        <v>285</v>
      </c>
      <c r="D602" s="195"/>
      <c r="E602" s="195"/>
      <c r="F602" s="720"/>
      <c r="G602" s="721"/>
      <c r="H602" s="720"/>
      <c r="I602" s="721"/>
      <c r="J602" s="720"/>
      <c r="K602" s="721"/>
      <c r="L602" s="720"/>
      <c r="M602" s="721"/>
      <c r="N602" s="720"/>
      <c r="O602" s="721"/>
      <c r="P602" s="164"/>
      <c r="Q602" s="164"/>
      <c r="R602" s="164"/>
      <c r="S602" s="164"/>
      <c r="T602" s="164"/>
      <c r="U602" s="164"/>
      <c r="V602" s="164"/>
      <c r="W602" s="164"/>
    </row>
    <row r="603" spans="1:23" hidden="1" x14ac:dyDescent="0.35">
      <c r="A603" s="198"/>
      <c r="B603" s="197" t="str">
        <f>B602&amp;"KW"</f>
        <v>KW</v>
      </c>
      <c r="C603" s="194" t="s">
        <v>286</v>
      </c>
      <c r="D603" s="195"/>
      <c r="E603" s="195"/>
      <c r="F603" s="720"/>
      <c r="G603" s="721"/>
      <c r="H603" s="720"/>
      <c r="I603" s="721"/>
      <c r="J603" s="720"/>
      <c r="K603" s="721"/>
      <c r="L603" s="720"/>
      <c r="M603" s="721"/>
      <c r="N603" s="720"/>
      <c r="O603" s="721"/>
      <c r="P603" s="164"/>
      <c r="Q603" s="164"/>
      <c r="R603" s="164"/>
      <c r="S603" s="164"/>
      <c r="T603" s="164"/>
      <c r="U603" s="164"/>
      <c r="V603" s="164"/>
      <c r="W603" s="164"/>
    </row>
    <row r="604" spans="1:23" hidden="1" x14ac:dyDescent="0.35">
      <c r="A604" s="198" t="s">
        <v>500</v>
      </c>
      <c r="B604" s="193"/>
      <c r="C604" s="194" t="s">
        <v>285</v>
      </c>
      <c r="D604" s="195"/>
      <c r="E604" s="195"/>
      <c r="F604" s="720"/>
      <c r="G604" s="721"/>
      <c r="H604" s="720"/>
      <c r="I604" s="721"/>
      <c r="J604" s="720"/>
      <c r="K604" s="721"/>
      <c r="L604" s="720"/>
      <c r="M604" s="721"/>
      <c r="N604" s="720"/>
      <c r="O604" s="721"/>
      <c r="P604" s="164"/>
      <c r="Q604" s="164"/>
      <c r="R604" s="164"/>
      <c r="S604" s="164"/>
      <c r="T604" s="164"/>
      <c r="U604" s="164"/>
      <c r="V604" s="164"/>
      <c r="W604" s="164"/>
    </row>
    <row r="605" spans="1:23" hidden="1" x14ac:dyDescent="0.35">
      <c r="A605" s="198"/>
      <c r="B605" s="197" t="str">
        <f>B604&amp;"KW"</f>
        <v>KW</v>
      </c>
      <c r="C605" s="194" t="s">
        <v>286</v>
      </c>
      <c r="D605" s="195"/>
      <c r="E605" s="195"/>
      <c r="F605" s="720"/>
      <c r="G605" s="721"/>
      <c r="H605" s="720"/>
      <c r="I605" s="721"/>
      <c r="J605" s="720"/>
      <c r="K605" s="721"/>
      <c r="L605" s="720"/>
      <c r="M605" s="721"/>
      <c r="N605" s="720"/>
      <c r="O605" s="721"/>
      <c r="P605" s="164"/>
      <c r="Q605" s="164"/>
      <c r="R605" s="164"/>
      <c r="S605" s="164"/>
      <c r="T605" s="164"/>
      <c r="U605" s="164"/>
      <c r="V605" s="164"/>
      <c r="W605" s="164"/>
    </row>
    <row r="606" spans="1:23" hidden="1" x14ac:dyDescent="0.35">
      <c r="A606" s="198" t="s">
        <v>501</v>
      </c>
      <c r="B606" s="193"/>
      <c r="C606" s="194" t="s">
        <v>285</v>
      </c>
      <c r="D606" s="195"/>
      <c r="E606" s="195"/>
      <c r="F606" s="720"/>
      <c r="G606" s="721"/>
      <c r="H606" s="720"/>
      <c r="I606" s="721"/>
      <c r="J606" s="720"/>
      <c r="K606" s="721"/>
      <c r="L606" s="720"/>
      <c r="M606" s="721"/>
      <c r="N606" s="720"/>
      <c r="O606" s="721"/>
      <c r="P606" s="164"/>
      <c r="Q606" s="164"/>
      <c r="R606" s="164"/>
      <c r="S606" s="164"/>
      <c r="T606" s="164"/>
      <c r="U606" s="164"/>
      <c r="V606" s="164"/>
      <c r="W606" s="164"/>
    </row>
    <row r="607" spans="1:23" hidden="1" x14ac:dyDescent="0.35">
      <c r="A607" s="198"/>
      <c r="B607" s="197" t="str">
        <f>B606&amp;"KW"</f>
        <v>KW</v>
      </c>
      <c r="C607" s="194" t="s">
        <v>286</v>
      </c>
      <c r="D607" s="195"/>
      <c r="E607" s="195"/>
      <c r="F607" s="720"/>
      <c r="G607" s="721"/>
      <c r="H607" s="720"/>
      <c r="I607" s="721"/>
      <c r="J607" s="720"/>
      <c r="K607" s="721"/>
      <c r="L607" s="720"/>
      <c r="M607" s="721"/>
      <c r="N607" s="720"/>
      <c r="O607" s="721"/>
      <c r="P607" s="164"/>
      <c r="Q607" s="164"/>
      <c r="R607" s="164"/>
      <c r="S607" s="164"/>
      <c r="T607" s="164"/>
      <c r="U607" s="164"/>
      <c r="V607" s="164"/>
      <c r="W607" s="164"/>
    </row>
    <row r="608" spans="1:23" hidden="1" x14ac:dyDescent="0.35">
      <c r="A608" s="198" t="s">
        <v>502</v>
      </c>
      <c r="B608" s="193"/>
      <c r="C608" s="194" t="s">
        <v>285</v>
      </c>
      <c r="D608" s="195"/>
      <c r="E608" s="195"/>
      <c r="F608" s="720"/>
      <c r="G608" s="721"/>
      <c r="H608" s="720"/>
      <c r="I608" s="721"/>
      <c r="J608" s="720"/>
      <c r="K608" s="721"/>
      <c r="L608" s="720"/>
      <c r="M608" s="721"/>
      <c r="N608" s="720"/>
      <c r="O608" s="721"/>
      <c r="P608" s="164"/>
      <c r="Q608" s="164"/>
      <c r="R608" s="164"/>
      <c r="S608" s="164"/>
      <c r="T608" s="164"/>
      <c r="U608" s="164"/>
      <c r="V608" s="164"/>
      <c r="W608" s="164"/>
    </row>
    <row r="609" spans="1:23" hidden="1" x14ac:dyDescent="0.35">
      <c r="A609" s="198"/>
      <c r="B609" s="197" t="str">
        <f>B608&amp;"KW"</f>
        <v>KW</v>
      </c>
      <c r="C609" s="194" t="s">
        <v>286</v>
      </c>
      <c r="D609" s="195"/>
      <c r="E609" s="195"/>
      <c r="F609" s="720"/>
      <c r="G609" s="721"/>
      <c r="H609" s="720"/>
      <c r="I609" s="721"/>
      <c r="J609" s="720"/>
      <c r="K609" s="721"/>
      <c r="L609" s="720"/>
      <c r="M609" s="721"/>
      <c r="N609" s="720"/>
      <c r="O609" s="721"/>
      <c r="P609" s="164"/>
      <c r="Q609" s="164"/>
      <c r="R609" s="164"/>
      <c r="S609" s="164"/>
      <c r="T609" s="164"/>
      <c r="U609" s="164"/>
      <c r="V609" s="164"/>
      <c r="W609" s="164"/>
    </row>
    <row r="610" spans="1:23" hidden="1" x14ac:dyDescent="0.35">
      <c r="A610" s="198" t="s">
        <v>503</v>
      </c>
      <c r="B610" s="193"/>
      <c r="C610" s="194" t="s">
        <v>285</v>
      </c>
      <c r="D610" s="195"/>
      <c r="E610" s="195"/>
      <c r="F610" s="720"/>
      <c r="G610" s="721"/>
      <c r="H610" s="720"/>
      <c r="I610" s="721"/>
      <c r="J610" s="720"/>
      <c r="K610" s="721"/>
      <c r="L610" s="720"/>
      <c r="M610" s="721"/>
      <c r="N610" s="720"/>
      <c r="O610" s="721"/>
      <c r="P610" s="164"/>
      <c r="Q610" s="164"/>
      <c r="R610" s="164"/>
      <c r="S610" s="164"/>
      <c r="T610" s="164"/>
      <c r="U610" s="164"/>
      <c r="V610" s="164"/>
      <c r="W610" s="164"/>
    </row>
    <row r="611" spans="1:23" hidden="1" x14ac:dyDescent="0.35">
      <c r="A611" s="198"/>
      <c r="B611" s="197" t="str">
        <f>B610&amp;"KW"</f>
        <v>KW</v>
      </c>
      <c r="C611" s="194" t="s">
        <v>286</v>
      </c>
      <c r="D611" s="195"/>
      <c r="E611" s="195"/>
      <c r="F611" s="720"/>
      <c r="G611" s="721"/>
      <c r="H611" s="720"/>
      <c r="I611" s="721"/>
      <c r="J611" s="720"/>
      <c r="K611" s="721"/>
      <c r="L611" s="720"/>
      <c r="M611" s="721"/>
      <c r="N611" s="720"/>
      <c r="O611" s="721"/>
      <c r="P611" s="164"/>
      <c r="Q611" s="164"/>
      <c r="R611" s="164"/>
      <c r="S611" s="164"/>
      <c r="T611" s="164"/>
      <c r="U611" s="164"/>
      <c r="V611" s="164"/>
      <c r="W611" s="164"/>
    </row>
    <row r="612" spans="1:23" hidden="1" x14ac:dyDescent="0.35">
      <c r="A612" s="198" t="s">
        <v>504</v>
      </c>
      <c r="B612" s="193"/>
      <c r="C612" s="194" t="s">
        <v>285</v>
      </c>
      <c r="D612" s="195"/>
      <c r="E612" s="195"/>
      <c r="F612" s="720"/>
      <c r="G612" s="721"/>
      <c r="H612" s="720"/>
      <c r="I612" s="721"/>
      <c r="J612" s="720"/>
      <c r="K612" s="721"/>
      <c r="L612" s="720"/>
      <c r="M612" s="721"/>
      <c r="N612" s="720"/>
      <c r="O612" s="721"/>
      <c r="P612" s="164"/>
      <c r="Q612" s="164"/>
      <c r="R612" s="164"/>
      <c r="S612" s="164"/>
      <c r="T612" s="164"/>
      <c r="U612" s="164"/>
      <c r="V612" s="164"/>
      <c r="W612" s="164"/>
    </row>
    <row r="613" spans="1:23" hidden="1" x14ac:dyDescent="0.35">
      <c r="A613" s="198"/>
      <c r="B613" s="197" t="str">
        <f>B612&amp;"KW"</f>
        <v>KW</v>
      </c>
      <c r="C613" s="194" t="s">
        <v>286</v>
      </c>
      <c r="D613" s="195"/>
      <c r="E613" s="195"/>
      <c r="F613" s="720"/>
      <c r="G613" s="721"/>
      <c r="H613" s="720"/>
      <c r="I613" s="721"/>
      <c r="J613" s="720"/>
      <c r="K613" s="721"/>
      <c r="L613" s="720"/>
      <c r="M613" s="721"/>
      <c r="N613" s="720"/>
      <c r="O613" s="721"/>
      <c r="P613" s="164"/>
      <c r="Q613" s="164"/>
      <c r="R613" s="164"/>
      <c r="S613" s="164"/>
      <c r="T613" s="164"/>
      <c r="U613" s="164"/>
      <c r="V613" s="164"/>
      <c r="W613" s="164"/>
    </row>
    <row r="614" spans="1:23" hidden="1" x14ac:dyDescent="0.35">
      <c r="A614" s="198" t="s">
        <v>505</v>
      </c>
      <c r="B614" s="193"/>
      <c r="C614" s="194" t="s">
        <v>285</v>
      </c>
      <c r="D614" s="195"/>
      <c r="E614" s="195"/>
      <c r="F614" s="720"/>
      <c r="G614" s="721"/>
      <c r="H614" s="720"/>
      <c r="I614" s="721"/>
      <c r="J614" s="720"/>
      <c r="K614" s="721"/>
      <c r="L614" s="720"/>
      <c r="M614" s="721"/>
      <c r="N614" s="720"/>
      <c r="O614" s="721"/>
      <c r="P614" s="164"/>
      <c r="Q614" s="164"/>
      <c r="R614" s="164"/>
      <c r="S614" s="164"/>
      <c r="T614" s="164"/>
      <c r="U614" s="164"/>
      <c r="V614" s="164"/>
      <c r="W614" s="164"/>
    </row>
    <row r="615" spans="1:23" hidden="1" x14ac:dyDescent="0.35">
      <c r="A615" s="198"/>
      <c r="B615" s="197" t="str">
        <f>B614&amp;"KW"</f>
        <v>KW</v>
      </c>
      <c r="C615" s="194" t="s">
        <v>286</v>
      </c>
      <c r="D615" s="195"/>
      <c r="E615" s="195"/>
      <c r="F615" s="720"/>
      <c r="G615" s="721"/>
      <c r="H615" s="720"/>
      <c r="I615" s="721"/>
      <c r="J615" s="720"/>
      <c r="K615" s="721"/>
      <c r="L615" s="720"/>
      <c r="M615" s="721"/>
      <c r="N615" s="720"/>
      <c r="O615" s="721"/>
      <c r="P615" s="164"/>
      <c r="Q615" s="164"/>
      <c r="R615" s="164"/>
      <c r="S615" s="164"/>
      <c r="T615" s="164"/>
      <c r="U615" s="164"/>
      <c r="V615" s="164"/>
      <c r="W615" s="164"/>
    </row>
    <row r="616" spans="1:23" hidden="1" x14ac:dyDescent="0.35">
      <c r="A616" s="198" t="s">
        <v>506</v>
      </c>
      <c r="B616" s="193"/>
      <c r="C616" s="194" t="s">
        <v>285</v>
      </c>
      <c r="D616" s="195"/>
      <c r="E616" s="195"/>
      <c r="F616" s="720"/>
      <c r="G616" s="721"/>
      <c r="H616" s="720"/>
      <c r="I616" s="721"/>
      <c r="J616" s="720"/>
      <c r="K616" s="721"/>
      <c r="L616" s="720"/>
      <c r="M616" s="721"/>
      <c r="N616" s="720"/>
      <c r="O616" s="721"/>
      <c r="P616" s="164"/>
      <c r="Q616" s="164"/>
      <c r="R616" s="164"/>
      <c r="S616" s="164"/>
      <c r="T616" s="164"/>
      <c r="U616" s="164"/>
      <c r="V616" s="164"/>
      <c r="W616" s="164"/>
    </row>
    <row r="617" spans="1:23" hidden="1" x14ac:dyDescent="0.35">
      <c r="A617" s="198"/>
      <c r="B617" s="197" t="str">
        <f>B616&amp;"KW"</f>
        <v>KW</v>
      </c>
      <c r="C617" s="194" t="s">
        <v>286</v>
      </c>
      <c r="D617" s="195"/>
      <c r="E617" s="195"/>
      <c r="F617" s="720"/>
      <c r="G617" s="721"/>
      <c r="H617" s="720"/>
      <c r="I617" s="721"/>
      <c r="J617" s="720"/>
      <c r="K617" s="721"/>
      <c r="L617" s="720"/>
      <c r="M617" s="721"/>
      <c r="N617" s="720"/>
      <c r="O617" s="721"/>
      <c r="P617" s="164"/>
      <c r="Q617" s="164"/>
      <c r="R617" s="164"/>
      <c r="S617" s="164"/>
      <c r="T617" s="164"/>
      <c r="U617" s="164"/>
      <c r="V617" s="164"/>
      <c r="W617" s="164"/>
    </row>
    <row r="618" spans="1:23" hidden="1" x14ac:dyDescent="0.35">
      <c r="A618" s="198" t="s">
        <v>507</v>
      </c>
      <c r="B618" s="193"/>
      <c r="C618" s="194" t="s">
        <v>285</v>
      </c>
      <c r="D618" s="195"/>
      <c r="E618" s="195"/>
      <c r="F618" s="720"/>
      <c r="G618" s="721"/>
      <c r="H618" s="720"/>
      <c r="I618" s="721"/>
      <c r="J618" s="720"/>
      <c r="K618" s="721"/>
      <c r="L618" s="720"/>
      <c r="M618" s="721"/>
      <c r="N618" s="720"/>
      <c r="O618" s="721"/>
      <c r="P618" s="164"/>
      <c r="Q618" s="164"/>
      <c r="R618" s="164"/>
      <c r="S618" s="164"/>
      <c r="T618" s="164"/>
      <c r="U618" s="164"/>
      <c r="V618" s="164"/>
      <c r="W618" s="164"/>
    </row>
    <row r="619" spans="1:23" hidden="1" x14ac:dyDescent="0.35">
      <c r="A619" s="198"/>
      <c r="B619" s="197" t="str">
        <f>B618&amp;"KW"</f>
        <v>KW</v>
      </c>
      <c r="C619" s="194" t="s">
        <v>286</v>
      </c>
      <c r="D619" s="195"/>
      <c r="E619" s="195"/>
      <c r="F619" s="720"/>
      <c r="G619" s="721"/>
      <c r="H619" s="720"/>
      <c r="I619" s="721"/>
      <c r="J619" s="720"/>
      <c r="K619" s="721"/>
      <c r="L619" s="720"/>
      <c r="M619" s="721"/>
      <c r="N619" s="720"/>
      <c r="O619" s="721"/>
      <c r="P619" s="164"/>
      <c r="Q619" s="164"/>
      <c r="R619" s="164"/>
      <c r="S619" s="164"/>
      <c r="T619" s="164"/>
      <c r="U619" s="164"/>
      <c r="V619" s="164"/>
      <c r="W619" s="164"/>
    </row>
    <row r="620" spans="1:23" hidden="1" x14ac:dyDescent="0.35">
      <c r="A620" s="198" t="s">
        <v>508</v>
      </c>
      <c r="B620" s="193"/>
      <c r="C620" s="194" t="s">
        <v>285</v>
      </c>
      <c r="D620" s="195"/>
      <c r="E620" s="195"/>
      <c r="F620" s="720"/>
      <c r="G620" s="721"/>
      <c r="H620" s="720"/>
      <c r="I620" s="721"/>
      <c r="J620" s="720"/>
      <c r="K620" s="721"/>
      <c r="L620" s="720"/>
      <c r="M620" s="721"/>
      <c r="N620" s="720"/>
      <c r="O620" s="721"/>
      <c r="P620" s="164"/>
      <c r="Q620" s="164"/>
      <c r="R620" s="164"/>
      <c r="S620" s="164"/>
      <c r="T620" s="164"/>
      <c r="U620" s="164"/>
      <c r="V620" s="164"/>
      <c r="W620" s="164"/>
    </row>
    <row r="621" spans="1:23" hidden="1" x14ac:dyDescent="0.35">
      <c r="A621" s="198"/>
      <c r="B621" s="197" t="str">
        <f>B620&amp;"KW"</f>
        <v>KW</v>
      </c>
      <c r="C621" s="194" t="s">
        <v>286</v>
      </c>
      <c r="D621" s="195"/>
      <c r="E621" s="195"/>
      <c r="F621" s="720"/>
      <c r="G621" s="721"/>
      <c r="H621" s="720"/>
      <c r="I621" s="721"/>
      <c r="J621" s="720"/>
      <c r="K621" s="721"/>
      <c r="L621" s="720"/>
      <c r="M621" s="721"/>
      <c r="N621" s="720"/>
      <c r="O621" s="721"/>
      <c r="P621" s="164"/>
      <c r="Q621" s="164"/>
      <c r="R621" s="164"/>
      <c r="S621" s="164"/>
      <c r="T621" s="164"/>
      <c r="U621" s="164"/>
      <c r="V621" s="164"/>
      <c r="W621" s="164"/>
    </row>
    <row r="622" spans="1:23" hidden="1" x14ac:dyDescent="0.35">
      <c r="A622" s="198" t="s">
        <v>509</v>
      </c>
      <c r="B622" s="193"/>
      <c r="C622" s="194" t="s">
        <v>285</v>
      </c>
      <c r="D622" s="195"/>
      <c r="E622" s="195"/>
      <c r="F622" s="720"/>
      <c r="G622" s="721"/>
      <c r="H622" s="720"/>
      <c r="I622" s="721"/>
      <c r="J622" s="720"/>
      <c r="K622" s="721"/>
      <c r="L622" s="720"/>
      <c r="M622" s="721"/>
      <c r="N622" s="720"/>
      <c r="O622" s="721"/>
      <c r="P622" s="164"/>
      <c r="Q622" s="164"/>
      <c r="R622" s="164"/>
      <c r="S622" s="164"/>
      <c r="T622" s="164"/>
      <c r="U622" s="164"/>
      <c r="V622" s="164"/>
      <c r="W622" s="164"/>
    </row>
    <row r="623" spans="1:23" hidden="1" x14ac:dyDescent="0.35">
      <c r="A623" s="198"/>
      <c r="B623" s="197" t="str">
        <f>B622&amp;"KW"</f>
        <v>KW</v>
      </c>
      <c r="C623" s="194" t="s">
        <v>286</v>
      </c>
      <c r="D623" s="195"/>
      <c r="E623" s="195"/>
      <c r="F623" s="720"/>
      <c r="G623" s="721"/>
      <c r="H623" s="720"/>
      <c r="I623" s="721"/>
      <c r="J623" s="720"/>
      <c r="K623" s="721"/>
      <c r="L623" s="720"/>
      <c r="M623" s="721"/>
      <c r="N623" s="720"/>
      <c r="O623" s="721"/>
      <c r="P623" s="164"/>
      <c r="Q623" s="164"/>
      <c r="R623" s="164"/>
      <c r="S623" s="164"/>
      <c r="T623" s="164"/>
      <c r="U623" s="164"/>
      <c r="V623" s="164"/>
      <c r="W623" s="164"/>
    </row>
    <row r="624" spans="1:23" hidden="1" x14ac:dyDescent="0.35">
      <c r="A624" s="198" t="s">
        <v>510</v>
      </c>
      <c r="B624" s="193"/>
      <c r="C624" s="194" t="s">
        <v>285</v>
      </c>
      <c r="D624" s="195"/>
      <c r="E624" s="195"/>
      <c r="F624" s="720"/>
      <c r="G624" s="721"/>
      <c r="H624" s="720"/>
      <c r="I624" s="721"/>
      <c r="J624" s="720"/>
      <c r="K624" s="721"/>
      <c r="L624" s="720"/>
      <c r="M624" s="721"/>
      <c r="N624" s="720"/>
      <c r="O624" s="721"/>
      <c r="P624" s="164"/>
      <c r="Q624" s="164"/>
      <c r="R624" s="164"/>
      <c r="S624" s="164"/>
      <c r="T624" s="164"/>
      <c r="U624" s="164"/>
      <c r="V624" s="164"/>
      <c r="W624" s="164"/>
    </row>
    <row r="625" spans="1:23" hidden="1" x14ac:dyDescent="0.35">
      <c r="A625" s="198"/>
      <c r="B625" s="197" t="str">
        <f>B624&amp;"KW"</f>
        <v>KW</v>
      </c>
      <c r="C625" s="194" t="s">
        <v>286</v>
      </c>
      <c r="D625" s="195"/>
      <c r="E625" s="195"/>
      <c r="F625" s="720"/>
      <c r="G625" s="721"/>
      <c r="H625" s="720"/>
      <c r="I625" s="721"/>
      <c r="J625" s="720"/>
      <c r="K625" s="721"/>
      <c r="L625" s="720"/>
      <c r="M625" s="721"/>
      <c r="N625" s="720"/>
      <c r="O625" s="721"/>
      <c r="P625" s="164"/>
      <c r="Q625" s="164"/>
      <c r="R625" s="164"/>
      <c r="S625" s="164"/>
      <c r="T625" s="164"/>
      <c r="U625" s="164"/>
      <c r="V625" s="164"/>
      <c r="W625" s="164"/>
    </row>
    <row r="626" spans="1:23" hidden="1" x14ac:dyDescent="0.35">
      <c r="A626" s="198" t="s">
        <v>511</v>
      </c>
      <c r="B626" s="193"/>
      <c r="C626" s="194" t="s">
        <v>285</v>
      </c>
      <c r="D626" s="195"/>
      <c r="E626" s="195"/>
      <c r="F626" s="720"/>
      <c r="G626" s="721"/>
      <c r="H626" s="720"/>
      <c r="I626" s="721"/>
      <c r="J626" s="720"/>
      <c r="K626" s="721"/>
      <c r="L626" s="720"/>
      <c r="M626" s="721"/>
      <c r="N626" s="720"/>
      <c r="O626" s="721"/>
      <c r="P626" s="164"/>
      <c r="Q626" s="164"/>
      <c r="R626" s="164"/>
      <c r="S626" s="164"/>
      <c r="T626" s="164"/>
      <c r="U626" s="164"/>
      <c r="V626" s="164"/>
      <c r="W626" s="164"/>
    </row>
    <row r="627" spans="1:23" hidden="1" x14ac:dyDescent="0.35">
      <c r="A627" s="198"/>
      <c r="B627" s="197" t="str">
        <f>B626&amp;"KW"</f>
        <v>KW</v>
      </c>
      <c r="C627" s="194" t="s">
        <v>286</v>
      </c>
      <c r="D627" s="195"/>
      <c r="E627" s="195"/>
      <c r="F627" s="720"/>
      <c r="G627" s="721"/>
      <c r="H627" s="720"/>
      <c r="I627" s="721"/>
      <c r="J627" s="720"/>
      <c r="K627" s="721"/>
      <c r="L627" s="720"/>
      <c r="M627" s="721"/>
      <c r="N627" s="720"/>
      <c r="O627" s="721"/>
      <c r="P627" s="164"/>
      <c r="Q627" s="164"/>
      <c r="R627" s="164"/>
      <c r="S627" s="164"/>
      <c r="T627" s="164"/>
      <c r="U627" s="164"/>
      <c r="V627" s="164"/>
      <c r="W627" s="164"/>
    </row>
    <row r="628" spans="1:23" hidden="1" x14ac:dyDescent="0.35">
      <c r="A628" s="198" t="s">
        <v>512</v>
      </c>
      <c r="B628" s="193"/>
      <c r="C628" s="194" t="s">
        <v>285</v>
      </c>
      <c r="D628" s="195"/>
      <c r="E628" s="195"/>
      <c r="F628" s="720"/>
      <c r="G628" s="721"/>
      <c r="H628" s="720"/>
      <c r="I628" s="721"/>
      <c r="J628" s="720"/>
      <c r="K628" s="721"/>
      <c r="L628" s="720"/>
      <c r="M628" s="721"/>
      <c r="N628" s="720"/>
      <c r="O628" s="721"/>
      <c r="P628" s="164"/>
      <c r="Q628" s="164"/>
      <c r="R628" s="164"/>
      <c r="S628" s="164"/>
      <c r="T628" s="164"/>
      <c r="U628" s="164"/>
      <c r="V628" s="164"/>
      <c r="W628" s="164"/>
    </row>
    <row r="629" spans="1:23" hidden="1" x14ac:dyDescent="0.35">
      <c r="A629" s="198"/>
      <c r="B629" s="197" t="str">
        <f>B628&amp;"KW"</f>
        <v>KW</v>
      </c>
      <c r="C629" s="194" t="s">
        <v>286</v>
      </c>
      <c r="D629" s="195"/>
      <c r="E629" s="195"/>
      <c r="F629" s="720"/>
      <c r="G629" s="721"/>
      <c r="H629" s="720"/>
      <c r="I629" s="721"/>
      <c r="J629" s="720"/>
      <c r="K629" s="721"/>
      <c r="L629" s="720"/>
      <c r="M629" s="721"/>
      <c r="N629" s="720"/>
      <c r="O629" s="721"/>
      <c r="P629" s="164"/>
      <c r="Q629" s="164"/>
      <c r="R629" s="164"/>
      <c r="S629" s="164"/>
      <c r="T629" s="164"/>
      <c r="U629" s="164"/>
      <c r="V629" s="164"/>
      <c r="W629" s="164"/>
    </row>
    <row r="630" spans="1:23" hidden="1" x14ac:dyDescent="0.35">
      <c r="A630" s="198" t="s">
        <v>513</v>
      </c>
      <c r="B630" s="193"/>
      <c r="C630" s="194" t="s">
        <v>285</v>
      </c>
      <c r="D630" s="195"/>
      <c r="E630" s="195"/>
      <c r="F630" s="720"/>
      <c r="G630" s="721"/>
      <c r="H630" s="720"/>
      <c r="I630" s="721"/>
      <c r="J630" s="720"/>
      <c r="K630" s="721"/>
      <c r="L630" s="720"/>
      <c r="M630" s="721"/>
      <c r="N630" s="720"/>
      <c r="O630" s="721"/>
      <c r="P630" s="164"/>
      <c r="Q630" s="164"/>
      <c r="R630" s="164"/>
      <c r="S630" s="164"/>
      <c r="T630" s="164"/>
      <c r="U630" s="164"/>
      <c r="V630" s="164"/>
      <c r="W630" s="164"/>
    </row>
    <row r="631" spans="1:23" hidden="1" x14ac:dyDescent="0.35">
      <c r="A631" s="198"/>
      <c r="B631" s="197" t="str">
        <f>B630&amp;"KW"</f>
        <v>KW</v>
      </c>
      <c r="C631" s="194" t="s">
        <v>286</v>
      </c>
      <c r="D631" s="195"/>
      <c r="E631" s="195"/>
      <c r="F631" s="720"/>
      <c r="G631" s="721"/>
      <c r="H631" s="720"/>
      <c r="I631" s="721"/>
      <c r="J631" s="720"/>
      <c r="K631" s="721"/>
      <c r="L631" s="720"/>
      <c r="M631" s="721"/>
      <c r="N631" s="720"/>
      <c r="O631" s="721"/>
      <c r="P631" s="164"/>
      <c r="Q631" s="164"/>
      <c r="R631" s="164"/>
      <c r="S631" s="164"/>
      <c r="T631" s="164"/>
      <c r="U631" s="164"/>
      <c r="V631" s="164"/>
      <c r="W631" s="164"/>
    </row>
    <row r="632" spans="1:23" hidden="1" x14ac:dyDescent="0.35">
      <c r="A632" s="198" t="s">
        <v>514</v>
      </c>
      <c r="B632" s="193"/>
      <c r="C632" s="194" t="s">
        <v>285</v>
      </c>
      <c r="D632" s="195"/>
      <c r="E632" s="195"/>
      <c r="F632" s="720"/>
      <c r="G632" s="721"/>
      <c r="H632" s="720"/>
      <c r="I632" s="721"/>
      <c r="J632" s="720"/>
      <c r="K632" s="721"/>
      <c r="L632" s="720"/>
      <c r="M632" s="721"/>
      <c r="N632" s="720"/>
      <c r="O632" s="721"/>
      <c r="P632" s="164"/>
      <c r="Q632" s="164"/>
      <c r="R632" s="164"/>
      <c r="S632" s="164"/>
      <c r="T632" s="164"/>
      <c r="U632" s="164"/>
      <c r="V632" s="164"/>
      <c r="W632" s="164"/>
    </row>
    <row r="633" spans="1:23" hidden="1" x14ac:dyDescent="0.35">
      <c r="A633" s="198"/>
      <c r="B633" s="197" t="str">
        <f>B632&amp;"KW"</f>
        <v>KW</v>
      </c>
      <c r="C633" s="194" t="s">
        <v>286</v>
      </c>
      <c r="D633" s="195"/>
      <c r="E633" s="195"/>
      <c r="F633" s="720"/>
      <c r="G633" s="721"/>
      <c r="H633" s="720"/>
      <c r="I633" s="721"/>
      <c r="J633" s="720"/>
      <c r="K633" s="721"/>
      <c r="L633" s="720"/>
      <c r="M633" s="721"/>
      <c r="N633" s="720"/>
      <c r="O633" s="721"/>
      <c r="P633" s="164"/>
      <c r="Q633" s="164"/>
      <c r="R633" s="164"/>
      <c r="S633" s="164"/>
      <c r="T633" s="164"/>
      <c r="U633" s="164"/>
      <c r="V633" s="164"/>
      <c r="W633" s="164"/>
    </row>
    <row r="634" spans="1:23" hidden="1" x14ac:dyDescent="0.35">
      <c r="A634" s="198" t="s">
        <v>515</v>
      </c>
      <c r="B634" s="193"/>
      <c r="C634" s="194" t="s">
        <v>285</v>
      </c>
      <c r="D634" s="195"/>
      <c r="E634" s="195"/>
      <c r="F634" s="720"/>
      <c r="G634" s="721"/>
      <c r="H634" s="720"/>
      <c r="I634" s="721"/>
      <c r="J634" s="720"/>
      <c r="K634" s="721"/>
      <c r="L634" s="720"/>
      <c r="M634" s="721"/>
      <c r="N634" s="720"/>
      <c r="O634" s="721"/>
      <c r="P634" s="164"/>
      <c r="Q634" s="164"/>
      <c r="R634" s="164"/>
      <c r="S634" s="164"/>
      <c r="T634" s="164"/>
      <c r="U634" s="164"/>
      <c r="V634" s="164"/>
      <c r="W634" s="164"/>
    </row>
    <row r="635" spans="1:23" hidden="1" x14ac:dyDescent="0.35">
      <c r="A635" s="198"/>
      <c r="B635" s="197" t="str">
        <f>B634&amp;"KW"</f>
        <v>KW</v>
      </c>
      <c r="C635" s="194" t="s">
        <v>286</v>
      </c>
      <c r="D635" s="195"/>
      <c r="E635" s="195"/>
      <c r="F635" s="720"/>
      <c r="G635" s="721"/>
      <c r="H635" s="720"/>
      <c r="I635" s="721"/>
      <c r="J635" s="720"/>
      <c r="K635" s="721"/>
      <c r="L635" s="720"/>
      <c r="M635" s="721"/>
      <c r="N635" s="720"/>
      <c r="O635" s="721"/>
      <c r="P635" s="164"/>
      <c r="Q635" s="164"/>
      <c r="R635" s="164"/>
      <c r="S635" s="164"/>
      <c r="T635" s="164"/>
      <c r="U635" s="164"/>
      <c r="V635" s="164"/>
      <c r="W635" s="164"/>
    </row>
    <row r="636" spans="1:23" hidden="1" x14ac:dyDescent="0.35">
      <c r="A636" s="198" t="s">
        <v>516</v>
      </c>
      <c r="B636" s="193"/>
      <c r="C636" s="194" t="s">
        <v>285</v>
      </c>
      <c r="D636" s="195"/>
      <c r="E636" s="195"/>
      <c r="F636" s="720"/>
      <c r="G636" s="721"/>
      <c r="H636" s="720"/>
      <c r="I636" s="721"/>
      <c r="J636" s="720"/>
      <c r="K636" s="721"/>
      <c r="L636" s="720"/>
      <c r="M636" s="721"/>
      <c r="N636" s="720"/>
      <c r="O636" s="721"/>
      <c r="P636" s="164"/>
      <c r="Q636" s="164"/>
      <c r="R636" s="164"/>
      <c r="S636" s="164"/>
      <c r="T636" s="164"/>
      <c r="U636" s="164"/>
      <c r="V636" s="164"/>
      <c r="W636" s="164"/>
    </row>
    <row r="637" spans="1:23" hidden="1" x14ac:dyDescent="0.35">
      <c r="A637" s="198"/>
      <c r="B637" s="197" t="str">
        <f>B636&amp;"KW"</f>
        <v>KW</v>
      </c>
      <c r="C637" s="194" t="s">
        <v>286</v>
      </c>
      <c r="D637" s="195"/>
      <c r="E637" s="195"/>
      <c r="F637" s="720"/>
      <c r="G637" s="721"/>
      <c r="H637" s="720"/>
      <c r="I637" s="721"/>
      <c r="J637" s="720"/>
      <c r="K637" s="721"/>
      <c r="L637" s="720"/>
      <c r="M637" s="721"/>
      <c r="N637" s="720"/>
      <c r="O637" s="721"/>
      <c r="P637" s="164"/>
      <c r="Q637" s="164"/>
      <c r="R637" s="164"/>
      <c r="S637" s="164"/>
      <c r="T637" s="164"/>
      <c r="U637" s="164"/>
      <c r="V637" s="164"/>
      <c r="W637" s="164"/>
    </row>
    <row r="638" spans="1:23" hidden="1" x14ac:dyDescent="0.35">
      <c r="A638" s="198" t="s">
        <v>517</v>
      </c>
      <c r="B638" s="193"/>
      <c r="C638" s="194" t="s">
        <v>285</v>
      </c>
      <c r="D638" s="195"/>
      <c r="E638" s="195"/>
      <c r="F638" s="720"/>
      <c r="G638" s="721"/>
      <c r="H638" s="720"/>
      <c r="I638" s="721"/>
      <c r="J638" s="720"/>
      <c r="K638" s="721"/>
      <c r="L638" s="720"/>
      <c r="M638" s="721"/>
      <c r="N638" s="720"/>
      <c r="O638" s="721"/>
      <c r="P638" s="164"/>
      <c r="Q638" s="164"/>
      <c r="R638" s="164"/>
      <c r="S638" s="164"/>
      <c r="T638" s="164"/>
      <c r="U638" s="164"/>
      <c r="V638" s="164"/>
      <c r="W638" s="164"/>
    </row>
    <row r="639" spans="1:23" hidden="1" x14ac:dyDescent="0.35">
      <c r="A639" s="198"/>
      <c r="B639" s="197" t="str">
        <f>B638&amp;"KW"</f>
        <v>KW</v>
      </c>
      <c r="C639" s="194" t="s">
        <v>286</v>
      </c>
      <c r="D639" s="195"/>
      <c r="E639" s="195"/>
      <c r="F639" s="720"/>
      <c r="G639" s="721"/>
      <c r="H639" s="720"/>
      <c r="I639" s="721"/>
      <c r="J639" s="720"/>
      <c r="K639" s="721"/>
      <c r="L639" s="720"/>
      <c r="M639" s="721"/>
      <c r="N639" s="720"/>
      <c r="O639" s="721"/>
      <c r="P639" s="164"/>
      <c r="Q639" s="164"/>
      <c r="R639" s="164"/>
      <c r="S639" s="164"/>
      <c r="T639" s="164"/>
      <c r="U639" s="164"/>
      <c r="V639" s="164"/>
      <c r="W639" s="164"/>
    </row>
    <row r="640" spans="1:23" hidden="1" x14ac:dyDescent="0.35">
      <c r="A640" s="198" t="s">
        <v>518</v>
      </c>
      <c r="B640" s="193"/>
      <c r="C640" s="194" t="s">
        <v>285</v>
      </c>
      <c r="D640" s="195"/>
      <c r="E640" s="195"/>
      <c r="F640" s="720"/>
      <c r="G640" s="721"/>
      <c r="H640" s="720"/>
      <c r="I640" s="721"/>
      <c r="J640" s="720"/>
      <c r="K640" s="721"/>
      <c r="L640" s="720"/>
      <c r="M640" s="721"/>
      <c r="N640" s="720"/>
      <c r="O640" s="721"/>
      <c r="P640" s="164"/>
      <c r="Q640" s="164"/>
      <c r="R640" s="164"/>
      <c r="S640" s="164"/>
      <c r="T640" s="164"/>
      <c r="U640" s="164"/>
      <c r="V640" s="164"/>
      <c r="W640" s="164"/>
    </row>
    <row r="641" spans="1:23" hidden="1" x14ac:dyDescent="0.35">
      <c r="A641" s="198"/>
      <c r="B641" s="197" t="str">
        <f>B640&amp;"KW"</f>
        <v>KW</v>
      </c>
      <c r="C641" s="194" t="s">
        <v>286</v>
      </c>
      <c r="D641" s="195"/>
      <c r="E641" s="195"/>
      <c r="F641" s="720"/>
      <c r="G641" s="721"/>
      <c r="H641" s="720"/>
      <c r="I641" s="721"/>
      <c r="J641" s="720"/>
      <c r="K641" s="721"/>
      <c r="L641" s="720"/>
      <c r="M641" s="721"/>
      <c r="N641" s="720"/>
      <c r="O641" s="721"/>
      <c r="P641" s="164"/>
      <c r="Q641" s="164"/>
      <c r="R641" s="164"/>
      <c r="S641" s="164"/>
      <c r="T641" s="164"/>
      <c r="U641" s="164"/>
      <c r="V641" s="164"/>
      <c r="W641" s="164"/>
    </row>
    <row r="642" spans="1:23" hidden="1" x14ac:dyDescent="0.35">
      <c r="A642" s="198" t="s">
        <v>519</v>
      </c>
      <c r="B642" s="193"/>
      <c r="C642" s="194" t="s">
        <v>285</v>
      </c>
      <c r="D642" s="195"/>
      <c r="E642" s="195"/>
      <c r="F642" s="720"/>
      <c r="G642" s="721"/>
      <c r="H642" s="720"/>
      <c r="I642" s="721"/>
      <c r="J642" s="720"/>
      <c r="K642" s="721"/>
      <c r="L642" s="720"/>
      <c r="M642" s="721"/>
      <c r="N642" s="720"/>
      <c r="O642" s="721"/>
      <c r="P642" s="164"/>
      <c r="Q642" s="164"/>
      <c r="R642" s="164"/>
      <c r="S642" s="164"/>
      <c r="T642" s="164"/>
      <c r="U642" s="164"/>
      <c r="V642" s="164"/>
      <c r="W642" s="164"/>
    </row>
    <row r="643" spans="1:23" hidden="1" x14ac:dyDescent="0.35">
      <c r="A643" s="198"/>
      <c r="B643" s="197" t="str">
        <f>B642&amp;"KW"</f>
        <v>KW</v>
      </c>
      <c r="C643" s="194" t="s">
        <v>286</v>
      </c>
      <c r="D643" s="195"/>
      <c r="E643" s="195"/>
      <c r="F643" s="720"/>
      <c r="G643" s="721"/>
      <c r="H643" s="720"/>
      <c r="I643" s="721"/>
      <c r="J643" s="720"/>
      <c r="K643" s="721"/>
      <c r="L643" s="720"/>
      <c r="M643" s="721"/>
      <c r="N643" s="720"/>
      <c r="O643" s="721"/>
      <c r="P643" s="164"/>
      <c r="Q643" s="164"/>
      <c r="R643" s="164"/>
      <c r="S643" s="164"/>
      <c r="T643" s="164"/>
      <c r="U643" s="164"/>
      <c r="V643" s="164"/>
      <c r="W643" s="164"/>
    </row>
    <row r="644" spans="1:23" hidden="1" x14ac:dyDescent="0.35">
      <c r="A644" s="198" t="s">
        <v>520</v>
      </c>
      <c r="B644" s="193"/>
      <c r="C644" s="194" t="s">
        <v>285</v>
      </c>
      <c r="D644" s="195"/>
      <c r="E644" s="195"/>
      <c r="F644" s="720"/>
      <c r="G644" s="721"/>
      <c r="H644" s="720"/>
      <c r="I644" s="721"/>
      <c r="J644" s="720"/>
      <c r="K644" s="721"/>
      <c r="L644" s="720"/>
      <c r="M644" s="721"/>
      <c r="N644" s="720"/>
      <c r="O644" s="721"/>
      <c r="P644" s="164"/>
      <c r="Q644" s="164"/>
      <c r="R644" s="164"/>
      <c r="S644" s="164"/>
      <c r="T644" s="164"/>
      <c r="U644" s="164"/>
      <c r="V644" s="164"/>
      <c r="W644" s="164"/>
    </row>
    <row r="645" spans="1:23" hidden="1" x14ac:dyDescent="0.35">
      <c r="A645" s="198"/>
      <c r="B645" s="197" t="str">
        <f>B644&amp;"KW"</f>
        <v>KW</v>
      </c>
      <c r="C645" s="194" t="s">
        <v>286</v>
      </c>
      <c r="D645" s="195"/>
      <c r="E645" s="195"/>
      <c r="F645" s="720"/>
      <c r="G645" s="721"/>
      <c r="H645" s="720"/>
      <c r="I645" s="721"/>
      <c r="J645" s="720"/>
      <c r="K645" s="721"/>
      <c r="L645" s="720"/>
      <c r="M645" s="721"/>
      <c r="N645" s="720"/>
      <c r="O645" s="721"/>
      <c r="P645" s="164"/>
      <c r="Q645" s="164"/>
      <c r="R645" s="164"/>
      <c r="S645" s="164"/>
      <c r="T645" s="164"/>
      <c r="U645" s="164"/>
      <c r="V645" s="164"/>
      <c r="W645" s="164"/>
    </row>
    <row r="646" spans="1:23" hidden="1" x14ac:dyDescent="0.35">
      <c r="A646" s="198" t="s">
        <v>521</v>
      </c>
      <c r="B646" s="193"/>
      <c r="C646" s="194" t="s">
        <v>285</v>
      </c>
      <c r="D646" s="195"/>
      <c r="E646" s="195"/>
      <c r="F646" s="720"/>
      <c r="G646" s="721"/>
      <c r="H646" s="720"/>
      <c r="I646" s="721"/>
      <c r="J646" s="720"/>
      <c r="K646" s="721"/>
      <c r="L646" s="720"/>
      <c r="M646" s="721"/>
      <c r="N646" s="720"/>
      <c r="O646" s="721"/>
      <c r="P646" s="164"/>
      <c r="Q646" s="164"/>
      <c r="R646" s="164"/>
      <c r="S646" s="164"/>
      <c r="T646" s="164"/>
      <c r="U646" s="164"/>
      <c r="V646" s="164"/>
      <c r="W646" s="164"/>
    </row>
    <row r="647" spans="1:23" hidden="1" x14ac:dyDescent="0.35">
      <c r="A647" s="198"/>
      <c r="B647" s="197" t="str">
        <f>B646&amp;"KW"</f>
        <v>KW</v>
      </c>
      <c r="C647" s="194" t="s">
        <v>286</v>
      </c>
      <c r="D647" s="195"/>
      <c r="E647" s="195"/>
      <c r="F647" s="720"/>
      <c r="G647" s="721"/>
      <c r="H647" s="720"/>
      <c r="I647" s="721"/>
      <c r="J647" s="720"/>
      <c r="K647" s="721"/>
      <c r="L647" s="720"/>
      <c r="M647" s="721"/>
      <c r="N647" s="720"/>
      <c r="O647" s="721"/>
      <c r="P647" s="164"/>
      <c r="Q647" s="164"/>
      <c r="R647" s="164"/>
      <c r="S647" s="164"/>
      <c r="T647" s="164"/>
      <c r="U647" s="164"/>
      <c r="V647" s="164"/>
      <c r="W647" s="164"/>
    </row>
    <row r="648" spans="1:23" hidden="1" x14ac:dyDescent="0.35">
      <c r="A648" s="198" t="s">
        <v>522</v>
      </c>
      <c r="B648" s="193"/>
      <c r="C648" s="194" t="s">
        <v>285</v>
      </c>
      <c r="D648" s="195"/>
      <c r="E648" s="195"/>
      <c r="F648" s="720"/>
      <c r="G648" s="721"/>
      <c r="H648" s="720"/>
      <c r="I648" s="721"/>
      <c r="J648" s="720"/>
      <c r="K648" s="721"/>
      <c r="L648" s="720"/>
      <c r="M648" s="721"/>
      <c r="N648" s="720"/>
      <c r="O648" s="721"/>
      <c r="P648" s="164"/>
      <c r="Q648" s="164"/>
      <c r="R648" s="164"/>
      <c r="S648" s="164"/>
      <c r="T648" s="164"/>
      <c r="U648" s="164"/>
      <c r="V648" s="164"/>
      <c r="W648" s="164"/>
    </row>
    <row r="649" spans="1:23" hidden="1" x14ac:dyDescent="0.35">
      <c r="A649" s="198"/>
      <c r="B649" s="197" t="str">
        <f>B648&amp;"KW"</f>
        <v>KW</v>
      </c>
      <c r="C649" s="194" t="s">
        <v>286</v>
      </c>
      <c r="D649" s="195"/>
      <c r="E649" s="195"/>
      <c r="F649" s="720"/>
      <c r="G649" s="721"/>
      <c r="H649" s="720"/>
      <c r="I649" s="721"/>
      <c r="J649" s="720"/>
      <c r="K649" s="721"/>
      <c r="L649" s="720"/>
      <c r="M649" s="721"/>
      <c r="N649" s="720"/>
      <c r="O649" s="721"/>
      <c r="P649" s="164"/>
      <c r="Q649" s="164"/>
      <c r="R649" s="164"/>
      <c r="S649" s="164"/>
      <c r="T649" s="164"/>
      <c r="U649" s="164"/>
      <c r="V649" s="164"/>
      <c r="W649" s="164"/>
    </row>
    <row r="650" spans="1:23" hidden="1" x14ac:dyDescent="0.35">
      <c r="A650" s="198" t="s">
        <v>523</v>
      </c>
      <c r="B650" s="193"/>
      <c r="C650" s="194" t="s">
        <v>285</v>
      </c>
      <c r="D650" s="195"/>
      <c r="E650" s="195"/>
      <c r="F650" s="720"/>
      <c r="G650" s="721"/>
      <c r="H650" s="720"/>
      <c r="I650" s="721"/>
      <c r="J650" s="720"/>
      <c r="K650" s="721"/>
      <c r="L650" s="720"/>
      <c r="M650" s="721"/>
      <c r="N650" s="720"/>
      <c r="O650" s="721"/>
      <c r="P650" s="164"/>
      <c r="Q650" s="164"/>
      <c r="R650" s="164"/>
      <c r="S650" s="164"/>
      <c r="T650" s="164"/>
      <c r="U650" s="164"/>
      <c r="V650" s="164"/>
      <c r="W650" s="164"/>
    </row>
    <row r="651" spans="1:23" hidden="1" x14ac:dyDescent="0.35">
      <c r="A651" s="198"/>
      <c r="B651" s="197" t="str">
        <f>B650&amp;"KW"</f>
        <v>KW</v>
      </c>
      <c r="C651" s="194" t="s">
        <v>286</v>
      </c>
      <c r="D651" s="195"/>
      <c r="E651" s="195"/>
      <c r="F651" s="720"/>
      <c r="G651" s="721"/>
      <c r="H651" s="720"/>
      <c r="I651" s="721"/>
      <c r="J651" s="720"/>
      <c r="K651" s="721"/>
      <c r="L651" s="720"/>
      <c r="M651" s="721"/>
      <c r="N651" s="720"/>
      <c r="O651" s="721"/>
      <c r="P651" s="164"/>
      <c r="Q651" s="164"/>
      <c r="R651" s="164"/>
      <c r="S651" s="164"/>
      <c r="T651" s="164"/>
      <c r="U651" s="164"/>
      <c r="V651" s="164"/>
      <c r="W651" s="164"/>
    </row>
    <row r="652" spans="1:23" hidden="1" x14ac:dyDescent="0.35">
      <c r="A652" s="198" t="s">
        <v>524</v>
      </c>
      <c r="B652" s="193"/>
      <c r="C652" s="194" t="s">
        <v>285</v>
      </c>
      <c r="D652" s="195"/>
      <c r="E652" s="195"/>
      <c r="F652" s="720"/>
      <c r="G652" s="721"/>
      <c r="H652" s="720"/>
      <c r="I652" s="721"/>
      <c r="J652" s="720"/>
      <c r="K652" s="721"/>
      <c r="L652" s="720"/>
      <c r="M652" s="721"/>
      <c r="N652" s="720"/>
      <c r="O652" s="721"/>
      <c r="P652" s="164"/>
      <c r="Q652" s="164"/>
      <c r="R652" s="164"/>
      <c r="S652" s="164"/>
      <c r="T652" s="164"/>
      <c r="U652" s="164"/>
      <c r="V652" s="164"/>
      <c r="W652" s="164"/>
    </row>
    <row r="653" spans="1:23" hidden="1" x14ac:dyDescent="0.35">
      <c r="A653" s="198"/>
      <c r="B653" s="197" t="str">
        <f>B652&amp;"KW"</f>
        <v>KW</v>
      </c>
      <c r="C653" s="194" t="s">
        <v>286</v>
      </c>
      <c r="D653" s="195"/>
      <c r="E653" s="195"/>
      <c r="F653" s="720"/>
      <c r="G653" s="721"/>
      <c r="H653" s="720"/>
      <c r="I653" s="721"/>
      <c r="J653" s="720"/>
      <c r="K653" s="721"/>
      <c r="L653" s="720"/>
      <c r="M653" s="721"/>
      <c r="N653" s="720"/>
      <c r="O653" s="721"/>
      <c r="P653" s="164"/>
      <c r="Q653" s="164"/>
      <c r="R653" s="164"/>
      <c r="S653" s="164"/>
      <c r="T653" s="164"/>
      <c r="U653" s="164"/>
      <c r="V653" s="164"/>
      <c r="W653" s="164"/>
    </row>
    <row r="654" spans="1:23" hidden="1" x14ac:dyDescent="0.35">
      <c r="A654" s="198" t="s">
        <v>525</v>
      </c>
      <c r="B654" s="193"/>
      <c r="C654" s="194" t="s">
        <v>285</v>
      </c>
      <c r="D654" s="195"/>
      <c r="E654" s="195"/>
      <c r="F654" s="720"/>
      <c r="G654" s="721"/>
      <c r="H654" s="720"/>
      <c r="I654" s="721"/>
      <c r="J654" s="720"/>
      <c r="K654" s="721"/>
      <c r="L654" s="720"/>
      <c r="M654" s="721"/>
      <c r="N654" s="720"/>
      <c r="O654" s="721"/>
      <c r="P654" s="164"/>
      <c r="Q654" s="164"/>
      <c r="R654" s="164"/>
      <c r="S654" s="164"/>
      <c r="T654" s="164"/>
      <c r="U654" s="164"/>
      <c r="V654" s="164"/>
      <c r="W654" s="164"/>
    </row>
    <row r="655" spans="1:23" hidden="1" x14ac:dyDescent="0.35">
      <c r="A655" s="198"/>
      <c r="B655" s="197" t="str">
        <f>B654&amp;"KW"</f>
        <v>KW</v>
      </c>
      <c r="C655" s="194" t="s">
        <v>286</v>
      </c>
      <c r="D655" s="195"/>
      <c r="E655" s="195"/>
      <c r="F655" s="720"/>
      <c r="G655" s="721"/>
      <c r="H655" s="720"/>
      <c r="I655" s="721"/>
      <c r="J655" s="720"/>
      <c r="K655" s="721"/>
      <c r="L655" s="720"/>
      <c r="M655" s="721"/>
      <c r="N655" s="720"/>
      <c r="O655" s="721"/>
      <c r="P655" s="164"/>
      <c r="Q655" s="164"/>
      <c r="R655" s="164"/>
      <c r="S655" s="164"/>
      <c r="T655" s="164"/>
      <c r="U655" s="164"/>
      <c r="V655" s="164"/>
      <c r="W655" s="164"/>
    </row>
    <row r="656" spans="1:23" hidden="1" x14ac:dyDescent="0.35">
      <c r="A656" s="198" t="s">
        <v>526</v>
      </c>
      <c r="B656" s="193"/>
      <c r="C656" s="194" t="s">
        <v>285</v>
      </c>
      <c r="D656" s="195"/>
      <c r="E656" s="195"/>
      <c r="F656" s="720"/>
      <c r="G656" s="721"/>
      <c r="H656" s="720"/>
      <c r="I656" s="721"/>
      <c r="J656" s="720"/>
      <c r="K656" s="721"/>
      <c r="L656" s="720"/>
      <c r="M656" s="721"/>
      <c r="N656" s="720"/>
      <c r="O656" s="721"/>
      <c r="P656" s="164"/>
      <c r="Q656" s="164"/>
      <c r="R656" s="164"/>
      <c r="S656" s="164"/>
      <c r="T656" s="164"/>
      <c r="U656" s="164"/>
      <c r="V656" s="164"/>
      <c r="W656" s="164"/>
    </row>
    <row r="657" spans="1:23" hidden="1" x14ac:dyDescent="0.35">
      <c r="A657" s="198"/>
      <c r="B657" s="197" t="str">
        <f>B656&amp;"KW"</f>
        <v>KW</v>
      </c>
      <c r="C657" s="194" t="s">
        <v>286</v>
      </c>
      <c r="D657" s="195"/>
      <c r="E657" s="195"/>
      <c r="F657" s="720"/>
      <c r="G657" s="721"/>
      <c r="H657" s="720"/>
      <c r="I657" s="721"/>
      <c r="J657" s="720"/>
      <c r="K657" s="721"/>
      <c r="L657" s="720"/>
      <c r="M657" s="721"/>
      <c r="N657" s="720"/>
      <c r="O657" s="721"/>
      <c r="P657" s="164"/>
      <c r="Q657" s="164"/>
      <c r="R657" s="164"/>
      <c r="S657" s="164"/>
      <c r="T657" s="164"/>
      <c r="U657" s="164"/>
      <c r="V657" s="164"/>
      <c r="W657" s="164"/>
    </row>
    <row r="658" spans="1:23" hidden="1" x14ac:dyDescent="0.35">
      <c r="A658" s="198" t="s">
        <v>527</v>
      </c>
      <c r="B658" s="193"/>
      <c r="C658" s="194" t="s">
        <v>285</v>
      </c>
      <c r="D658" s="195"/>
      <c r="E658" s="195"/>
      <c r="F658" s="720"/>
      <c r="G658" s="721"/>
      <c r="H658" s="720"/>
      <c r="I658" s="721"/>
      <c r="J658" s="720"/>
      <c r="K658" s="721"/>
      <c r="L658" s="720"/>
      <c r="M658" s="721"/>
      <c r="N658" s="720"/>
      <c r="O658" s="721"/>
      <c r="P658" s="164"/>
      <c r="Q658" s="164"/>
      <c r="R658" s="164"/>
      <c r="S658" s="164"/>
      <c r="T658" s="164"/>
      <c r="U658" s="164"/>
      <c r="V658" s="164"/>
      <c r="W658" s="164"/>
    </row>
    <row r="659" spans="1:23" hidden="1" x14ac:dyDescent="0.35">
      <c r="A659" s="198"/>
      <c r="B659" s="197" t="str">
        <f>B658&amp;"KW"</f>
        <v>KW</v>
      </c>
      <c r="C659" s="194" t="s">
        <v>286</v>
      </c>
      <c r="D659" s="195"/>
      <c r="E659" s="195"/>
      <c r="F659" s="720"/>
      <c r="G659" s="721"/>
      <c r="H659" s="720"/>
      <c r="I659" s="721"/>
      <c r="J659" s="720"/>
      <c r="K659" s="721"/>
      <c r="L659" s="720"/>
      <c r="M659" s="721"/>
      <c r="N659" s="720"/>
      <c r="O659" s="721"/>
      <c r="P659" s="164"/>
      <c r="Q659" s="164"/>
      <c r="R659" s="164"/>
      <c r="S659" s="164"/>
      <c r="T659" s="164"/>
      <c r="U659" s="164"/>
      <c r="V659" s="164"/>
      <c r="W659" s="164"/>
    </row>
    <row r="660" spans="1:23" hidden="1" x14ac:dyDescent="0.35">
      <c r="A660" s="198" t="s">
        <v>528</v>
      </c>
      <c r="B660" s="193"/>
      <c r="C660" s="194" t="s">
        <v>285</v>
      </c>
      <c r="D660" s="195"/>
      <c r="E660" s="195"/>
      <c r="F660" s="720"/>
      <c r="G660" s="721"/>
      <c r="H660" s="720"/>
      <c r="I660" s="721"/>
      <c r="J660" s="720"/>
      <c r="K660" s="721"/>
      <c r="L660" s="720"/>
      <c r="M660" s="721"/>
      <c r="N660" s="720"/>
      <c r="O660" s="721"/>
      <c r="P660" s="164"/>
      <c r="Q660" s="164"/>
      <c r="R660" s="164"/>
      <c r="S660" s="164"/>
      <c r="T660" s="164"/>
      <c r="U660" s="164"/>
      <c r="V660" s="164"/>
      <c r="W660" s="164"/>
    </row>
    <row r="661" spans="1:23" hidden="1" x14ac:dyDescent="0.35">
      <c r="A661" s="198"/>
      <c r="B661" s="197" t="str">
        <f>B660&amp;"KW"</f>
        <v>KW</v>
      </c>
      <c r="C661" s="194" t="s">
        <v>286</v>
      </c>
      <c r="D661" s="195"/>
      <c r="E661" s="195"/>
      <c r="F661" s="720"/>
      <c r="G661" s="721"/>
      <c r="H661" s="720"/>
      <c r="I661" s="721"/>
      <c r="J661" s="720"/>
      <c r="K661" s="721"/>
      <c r="L661" s="720"/>
      <c r="M661" s="721"/>
      <c r="N661" s="720"/>
      <c r="O661" s="721"/>
      <c r="P661" s="164"/>
      <c r="Q661" s="164"/>
      <c r="R661" s="164"/>
      <c r="S661" s="164"/>
      <c r="T661" s="164"/>
      <c r="U661" s="164"/>
      <c r="V661" s="164"/>
      <c r="W661" s="164"/>
    </row>
    <row r="662" spans="1:23" hidden="1" x14ac:dyDescent="0.35">
      <c r="A662" s="198" t="s">
        <v>529</v>
      </c>
      <c r="B662" s="193"/>
      <c r="C662" s="194" t="s">
        <v>285</v>
      </c>
      <c r="D662" s="195"/>
      <c r="E662" s="195"/>
      <c r="F662" s="720"/>
      <c r="G662" s="721"/>
      <c r="H662" s="720"/>
      <c r="I662" s="721"/>
      <c r="J662" s="720"/>
      <c r="K662" s="721"/>
      <c r="L662" s="720"/>
      <c r="M662" s="721"/>
      <c r="N662" s="720"/>
      <c r="O662" s="721"/>
      <c r="P662" s="164"/>
      <c r="Q662" s="164"/>
      <c r="R662" s="164"/>
      <c r="S662" s="164"/>
      <c r="T662" s="164"/>
      <c r="U662" s="164"/>
      <c r="V662" s="164"/>
      <c r="W662" s="164"/>
    </row>
    <row r="663" spans="1:23" hidden="1" x14ac:dyDescent="0.35">
      <c r="A663" s="198"/>
      <c r="B663" s="197" t="str">
        <f>B662&amp;"KW"</f>
        <v>KW</v>
      </c>
      <c r="C663" s="194" t="s">
        <v>286</v>
      </c>
      <c r="D663" s="195"/>
      <c r="E663" s="195"/>
      <c r="F663" s="720"/>
      <c r="G663" s="721"/>
      <c r="H663" s="720"/>
      <c r="I663" s="721"/>
      <c r="J663" s="720"/>
      <c r="K663" s="721"/>
      <c r="L663" s="720"/>
      <c r="M663" s="721"/>
      <c r="N663" s="720"/>
      <c r="O663" s="721"/>
      <c r="P663" s="164"/>
      <c r="Q663" s="164"/>
      <c r="R663" s="164"/>
      <c r="S663" s="164"/>
      <c r="T663" s="164"/>
      <c r="U663" s="164"/>
      <c r="V663" s="164"/>
      <c r="W663" s="164"/>
    </row>
    <row r="664" spans="1:23" hidden="1" x14ac:dyDescent="0.35">
      <c r="A664" s="198" t="s">
        <v>530</v>
      </c>
      <c r="B664" s="193"/>
      <c r="C664" s="194" t="s">
        <v>285</v>
      </c>
      <c r="D664" s="195"/>
      <c r="E664" s="195"/>
      <c r="F664" s="720"/>
      <c r="G664" s="721"/>
      <c r="H664" s="720"/>
      <c r="I664" s="721"/>
      <c r="J664" s="720"/>
      <c r="K664" s="721"/>
      <c r="L664" s="720"/>
      <c r="M664" s="721"/>
      <c r="N664" s="720"/>
      <c r="O664" s="721"/>
      <c r="P664" s="164"/>
      <c r="Q664" s="164"/>
      <c r="R664" s="164"/>
      <c r="S664" s="164"/>
      <c r="T664" s="164"/>
      <c r="U664" s="164"/>
      <c r="V664" s="164"/>
      <c r="W664" s="164"/>
    </row>
    <row r="665" spans="1:23" hidden="1" x14ac:dyDescent="0.35">
      <c r="A665" s="198"/>
      <c r="B665" s="197" t="str">
        <f>B664&amp;"KW"</f>
        <v>KW</v>
      </c>
      <c r="C665" s="194" t="s">
        <v>286</v>
      </c>
      <c r="D665" s="195"/>
      <c r="E665" s="195"/>
      <c r="F665" s="720"/>
      <c r="G665" s="721"/>
      <c r="H665" s="720"/>
      <c r="I665" s="721"/>
      <c r="J665" s="720"/>
      <c r="K665" s="721"/>
      <c r="L665" s="720"/>
      <c r="M665" s="721"/>
      <c r="N665" s="720"/>
      <c r="O665" s="721"/>
      <c r="P665" s="164"/>
      <c r="Q665" s="164"/>
      <c r="R665" s="164"/>
      <c r="S665" s="164"/>
      <c r="T665" s="164"/>
      <c r="U665" s="164"/>
      <c r="V665" s="164"/>
      <c r="W665" s="164"/>
    </row>
    <row r="666" spans="1:23" hidden="1" x14ac:dyDescent="0.35">
      <c r="A666" s="198" t="s">
        <v>531</v>
      </c>
      <c r="B666" s="193"/>
      <c r="C666" s="194" t="s">
        <v>285</v>
      </c>
      <c r="D666" s="195"/>
      <c r="E666" s="195"/>
      <c r="F666" s="720"/>
      <c r="G666" s="721"/>
      <c r="H666" s="720"/>
      <c r="I666" s="721"/>
      <c r="J666" s="720"/>
      <c r="K666" s="721"/>
      <c r="L666" s="720"/>
      <c r="M666" s="721"/>
      <c r="N666" s="720"/>
      <c r="O666" s="721"/>
      <c r="P666" s="164"/>
      <c r="Q666" s="164"/>
      <c r="R666" s="164"/>
      <c r="S666" s="164"/>
      <c r="T666" s="164"/>
      <c r="U666" s="164"/>
      <c r="V666" s="164"/>
      <c r="W666" s="164"/>
    </row>
    <row r="667" spans="1:23" hidden="1" x14ac:dyDescent="0.35">
      <c r="A667" s="198"/>
      <c r="B667" s="197" t="str">
        <f>B666&amp;"KW"</f>
        <v>KW</v>
      </c>
      <c r="C667" s="194" t="s">
        <v>286</v>
      </c>
      <c r="D667" s="195"/>
      <c r="E667" s="195"/>
      <c r="F667" s="720"/>
      <c r="G667" s="721"/>
      <c r="H667" s="720"/>
      <c r="I667" s="721"/>
      <c r="J667" s="720"/>
      <c r="K667" s="721"/>
      <c r="L667" s="720"/>
      <c r="M667" s="721"/>
      <c r="N667" s="720"/>
      <c r="O667" s="721"/>
      <c r="P667" s="164"/>
      <c r="Q667" s="164"/>
      <c r="R667" s="164"/>
      <c r="S667" s="164"/>
      <c r="T667" s="164"/>
      <c r="U667" s="164"/>
      <c r="V667" s="164"/>
      <c r="W667" s="164"/>
    </row>
    <row r="668" spans="1:23" hidden="1" x14ac:dyDescent="0.35">
      <c r="A668" s="198" t="s">
        <v>532</v>
      </c>
      <c r="B668" s="193"/>
      <c r="C668" s="194" t="s">
        <v>285</v>
      </c>
      <c r="D668" s="195"/>
      <c r="E668" s="195"/>
      <c r="F668" s="720"/>
      <c r="G668" s="721"/>
      <c r="H668" s="720"/>
      <c r="I668" s="721"/>
      <c r="J668" s="720"/>
      <c r="K668" s="721"/>
      <c r="L668" s="720"/>
      <c r="M668" s="721"/>
      <c r="N668" s="720"/>
      <c r="O668" s="721"/>
      <c r="P668" s="164"/>
      <c r="Q668" s="164"/>
      <c r="R668" s="164"/>
      <c r="S668" s="164"/>
      <c r="T668" s="164"/>
      <c r="U668" s="164"/>
      <c r="V668" s="164"/>
      <c r="W668" s="164"/>
    </row>
    <row r="669" spans="1:23" hidden="1" x14ac:dyDescent="0.35">
      <c r="A669" s="198"/>
      <c r="B669" s="197" t="str">
        <f>B668&amp;"KW"</f>
        <v>KW</v>
      </c>
      <c r="C669" s="194" t="s">
        <v>286</v>
      </c>
      <c r="D669" s="195"/>
      <c r="E669" s="195"/>
      <c r="F669" s="720"/>
      <c r="G669" s="721"/>
      <c r="H669" s="720"/>
      <c r="I669" s="721"/>
      <c r="J669" s="720"/>
      <c r="K669" s="721"/>
      <c r="L669" s="720"/>
      <c r="M669" s="721"/>
      <c r="N669" s="720"/>
      <c r="O669" s="721"/>
      <c r="P669" s="164"/>
      <c r="Q669" s="164"/>
      <c r="R669" s="164"/>
      <c r="S669" s="164"/>
      <c r="T669" s="164"/>
      <c r="U669" s="164"/>
      <c r="V669" s="164"/>
      <c r="W669" s="164"/>
    </row>
    <row r="670" spans="1:23" hidden="1" x14ac:dyDescent="0.35">
      <c r="A670" s="198" t="s">
        <v>533</v>
      </c>
      <c r="B670" s="193"/>
      <c r="C670" s="194" t="s">
        <v>285</v>
      </c>
      <c r="D670" s="195"/>
      <c r="E670" s="195"/>
      <c r="F670" s="720"/>
      <c r="G670" s="721"/>
      <c r="H670" s="720"/>
      <c r="I670" s="721"/>
      <c r="J670" s="720"/>
      <c r="K670" s="721"/>
      <c r="L670" s="720"/>
      <c r="M670" s="721"/>
      <c r="N670" s="720"/>
      <c r="O670" s="721"/>
      <c r="P670" s="164"/>
      <c r="Q670" s="164"/>
      <c r="R670" s="164"/>
      <c r="S670" s="164"/>
      <c r="T670" s="164"/>
      <c r="U670" s="164"/>
      <c r="V670" s="164"/>
      <c r="W670" s="164"/>
    </row>
    <row r="671" spans="1:23" hidden="1" x14ac:dyDescent="0.35">
      <c r="A671" s="198"/>
      <c r="B671" s="197" t="str">
        <f>B670&amp;"KW"</f>
        <v>KW</v>
      </c>
      <c r="C671" s="194" t="s">
        <v>286</v>
      </c>
      <c r="D671" s="195"/>
      <c r="E671" s="195"/>
      <c r="F671" s="720"/>
      <c r="G671" s="721"/>
      <c r="H671" s="720"/>
      <c r="I671" s="721"/>
      <c r="J671" s="720"/>
      <c r="K671" s="721"/>
      <c r="L671" s="720"/>
      <c r="M671" s="721"/>
      <c r="N671" s="720"/>
      <c r="O671" s="721"/>
      <c r="P671" s="164"/>
      <c r="Q671" s="164"/>
      <c r="R671" s="164"/>
      <c r="S671" s="164"/>
      <c r="T671" s="164"/>
      <c r="U671" s="164"/>
      <c r="V671" s="164"/>
      <c r="W671" s="164"/>
    </row>
    <row r="672" spans="1:23" hidden="1" x14ac:dyDescent="0.35">
      <c r="A672" s="198" t="s">
        <v>534</v>
      </c>
      <c r="B672" s="193"/>
      <c r="C672" s="194" t="s">
        <v>285</v>
      </c>
      <c r="D672" s="195"/>
      <c r="E672" s="195"/>
      <c r="F672" s="720"/>
      <c r="G672" s="721"/>
      <c r="H672" s="720"/>
      <c r="I672" s="721"/>
      <c r="J672" s="720"/>
      <c r="K672" s="721"/>
      <c r="L672" s="720"/>
      <c r="M672" s="721"/>
      <c r="N672" s="720"/>
      <c r="O672" s="721"/>
      <c r="P672" s="164"/>
      <c r="Q672" s="164"/>
      <c r="R672" s="164"/>
      <c r="S672" s="164"/>
      <c r="T672" s="164"/>
      <c r="U672" s="164"/>
      <c r="V672" s="164"/>
      <c r="W672" s="164"/>
    </row>
    <row r="673" spans="1:23" hidden="1" x14ac:dyDescent="0.35">
      <c r="A673" s="198"/>
      <c r="B673" s="197" t="str">
        <f>B672&amp;"KW"</f>
        <v>KW</v>
      </c>
      <c r="C673" s="194" t="s">
        <v>286</v>
      </c>
      <c r="D673" s="195"/>
      <c r="E673" s="195"/>
      <c r="F673" s="720"/>
      <c r="G673" s="721"/>
      <c r="H673" s="720"/>
      <c r="I673" s="721"/>
      <c r="J673" s="720"/>
      <c r="K673" s="721"/>
      <c r="L673" s="720"/>
      <c r="M673" s="721"/>
      <c r="N673" s="720"/>
      <c r="O673" s="721"/>
      <c r="P673" s="164"/>
      <c r="Q673" s="164"/>
      <c r="R673" s="164"/>
      <c r="S673" s="164"/>
      <c r="T673" s="164"/>
      <c r="U673" s="164"/>
      <c r="V673" s="164"/>
      <c r="W673" s="164"/>
    </row>
    <row r="674" spans="1:23" hidden="1" x14ac:dyDescent="0.35">
      <c r="A674" s="198" t="s">
        <v>535</v>
      </c>
      <c r="B674" s="193"/>
      <c r="C674" s="194" t="s">
        <v>285</v>
      </c>
      <c r="D674" s="195"/>
      <c r="E674" s="195"/>
      <c r="F674" s="720"/>
      <c r="G674" s="721"/>
      <c r="H674" s="720"/>
      <c r="I674" s="721"/>
      <c r="J674" s="720"/>
      <c r="K674" s="721"/>
      <c r="L674" s="720"/>
      <c r="M674" s="721"/>
      <c r="N674" s="720"/>
      <c r="O674" s="721"/>
      <c r="P674" s="164"/>
      <c r="Q674" s="164"/>
      <c r="R674" s="164"/>
      <c r="S674" s="164"/>
      <c r="T674" s="164"/>
      <c r="U674" s="164"/>
      <c r="V674" s="164"/>
      <c r="W674" s="164"/>
    </row>
    <row r="675" spans="1:23" hidden="1" x14ac:dyDescent="0.35">
      <c r="A675" s="198"/>
      <c r="B675" s="197" t="str">
        <f>B674&amp;"KW"</f>
        <v>KW</v>
      </c>
      <c r="C675" s="194" t="s">
        <v>286</v>
      </c>
      <c r="D675" s="195"/>
      <c r="E675" s="195"/>
      <c r="F675" s="720"/>
      <c r="G675" s="721"/>
      <c r="H675" s="720"/>
      <c r="I675" s="721"/>
      <c r="J675" s="720"/>
      <c r="K675" s="721"/>
      <c r="L675" s="720"/>
      <c r="M675" s="721"/>
      <c r="N675" s="720"/>
      <c r="O675" s="721"/>
      <c r="P675" s="164"/>
      <c r="Q675" s="164"/>
      <c r="R675" s="164"/>
      <c r="S675" s="164"/>
      <c r="T675" s="164"/>
      <c r="U675" s="164"/>
      <c r="V675" s="164"/>
      <c r="W675" s="164"/>
    </row>
    <row r="676" spans="1:23" hidden="1" x14ac:dyDescent="0.35">
      <c r="A676" s="198" t="s">
        <v>536</v>
      </c>
      <c r="B676" s="193"/>
      <c r="C676" s="194" t="s">
        <v>285</v>
      </c>
      <c r="D676" s="195"/>
      <c r="E676" s="195"/>
      <c r="F676" s="720"/>
      <c r="G676" s="721"/>
      <c r="H676" s="720"/>
      <c r="I676" s="721"/>
      <c r="J676" s="720"/>
      <c r="K676" s="721"/>
      <c r="L676" s="720"/>
      <c r="M676" s="721"/>
      <c r="N676" s="720"/>
      <c r="O676" s="721"/>
      <c r="P676" s="164"/>
      <c r="Q676" s="164"/>
      <c r="R676" s="164"/>
      <c r="S676" s="164"/>
      <c r="T676" s="164"/>
      <c r="U676" s="164"/>
      <c r="V676" s="164"/>
      <c r="W676" s="164"/>
    </row>
    <row r="677" spans="1:23" hidden="1" x14ac:dyDescent="0.35">
      <c r="A677" s="198"/>
      <c r="B677" s="197" t="str">
        <f>B676&amp;"KW"</f>
        <v>KW</v>
      </c>
      <c r="C677" s="194" t="s">
        <v>286</v>
      </c>
      <c r="D677" s="195"/>
      <c r="E677" s="195"/>
      <c r="F677" s="720"/>
      <c r="G677" s="721"/>
      <c r="H677" s="720"/>
      <c r="I677" s="721"/>
      <c r="J677" s="720"/>
      <c r="K677" s="721"/>
      <c r="L677" s="720"/>
      <c r="M677" s="721"/>
      <c r="N677" s="720"/>
      <c r="O677" s="721"/>
      <c r="P677" s="164"/>
      <c r="Q677" s="164"/>
      <c r="R677" s="164"/>
      <c r="S677" s="164"/>
      <c r="T677" s="164"/>
      <c r="U677" s="164"/>
      <c r="V677" s="164"/>
      <c r="W677" s="164"/>
    </row>
    <row r="678" spans="1:23" hidden="1" x14ac:dyDescent="0.35">
      <c r="A678" s="198" t="s">
        <v>537</v>
      </c>
      <c r="B678" s="193"/>
      <c r="C678" s="194" t="s">
        <v>285</v>
      </c>
      <c r="D678" s="195"/>
      <c r="E678" s="195"/>
      <c r="F678" s="720"/>
      <c r="G678" s="721"/>
      <c r="H678" s="720"/>
      <c r="I678" s="721"/>
      <c r="J678" s="720"/>
      <c r="K678" s="721"/>
      <c r="L678" s="720"/>
      <c r="M678" s="721"/>
      <c r="N678" s="720"/>
      <c r="O678" s="721"/>
      <c r="P678" s="164"/>
      <c r="Q678" s="164"/>
      <c r="R678" s="164"/>
      <c r="S678" s="164"/>
      <c r="T678" s="164"/>
      <c r="U678" s="164"/>
      <c r="V678" s="164"/>
      <c r="W678" s="164"/>
    </row>
    <row r="679" spans="1:23" hidden="1" x14ac:dyDescent="0.35">
      <c r="A679" s="198"/>
      <c r="B679" s="197" t="str">
        <f>B678&amp;"KW"</f>
        <v>KW</v>
      </c>
      <c r="C679" s="194" t="s">
        <v>286</v>
      </c>
      <c r="D679" s="195"/>
      <c r="E679" s="195"/>
      <c r="F679" s="720"/>
      <c r="G679" s="721"/>
      <c r="H679" s="720"/>
      <c r="I679" s="721"/>
      <c r="J679" s="720"/>
      <c r="K679" s="721"/>
      <c r="L679" s="720"/>
      <c r="M679" s="721"/>
      <c r="N679" s="720"/>
      <c r="O679" s="721"/>
      <c r="P679" s="164"/>
      <c r="Q679" s="164"/>
      <c r="R679" s="164"/>
      <c r="S679" s="164"/>
      <c r="T679" s="164"/>
      <c r="U679" s="164"/>
      <c r="V679" s="164"/>
      <c r="W679" s="164"/>
    </row>
    <row r="680" spans="1:23" hidden="1" x14ac:dyDescent="0.35">
      <c r="A680" s="198" t="s">
        <v>538</v>
      </c>
      <c r="B680" s="193"/>
      <c r="C680" s="194" t="s">
        <v>285</v>
      </c>
      <c r="D680" s="195"/>
      <c r="E680" s="195"/>
      <c r="F680" s="720"/>
      <c r="G680" s="721"/>
      <c r="H680" s="720"/>
      <c r="I680" s="721"/>
      <c r="J680" s="720"/>
      <c r="K680" s="721"/>
      <c r="L680" s="720"/>
      <c r="M680" s="721"/>
      <c r="N680" s="720"/>
      <c r="O680" s="721"/>
      <c r="P680" s="164"/>
      <c r="Q680" s="164"/>
      <c r="R680" s="164"/>
      <c r="S680" s="164"/>
      <c r="T680" s="164"/>
      <c r="U680" s="164"/>
      <c r="V680" s="164"/>
      <c r="W680" s="164"/>
    </row>
    <row r="681" spans="1:23" hidden="1" x14ac:dyDescent="0.35">
      <c r="A681" s="198"/>
      <c r="B681" s="197" t="str">
        <f>B680&amp;"KW"</f>
        <v>KW</v>
      </c>
      <c r="C681" s="194" t="s">
        <v>286</v>
      </c>
      <c r="D681" s="195"/>
      <c r="E681" s="195"/>
      <c r="F681" s="720"/>
      <c r="G681" s="721"/>
      <c r="H681" s="720"/>
      <c r="I681" s="721"/>
      <c r="J681" s="720"/>
      <c r="K681" s="721"/>
      <c r="L681" s="720"/>
      <c r="M681" s="721"/>
      <c r="N681" s="720"/>
      <c r="O681" s="721"/>
      <c r="P681" s="164"/>
      <c r="Q681" s="164"/>
      <c r="R681" s="164"/>
      <c r="S681" s="164"/>
      <c r="T681" s="164"/>
      <c r="U681" s="164"/>
      <c r="V681" s="164"/>
      <c r="W681" s="164"/>
    </row>
    <row r="682" spans="1:23" hidden="1" x14ac:dyDescent="0.35">
      <c r="A682" s="198" t="s">
        <v>539</v>
      </c>
      <c r="B682" s="193"/>
      <c r="C682" s="194" t="s">
        <v>285</v>
      </c>
      <c r="D682" s="195"/>
      <c r="E682" s="195"/>
      <c r="F682" s="720"/>
      <c r="G682" s="721"/>
      <c r="H682" s="720"/>
      <c r="I682" s="721"/>
      <c r="J682" s="720"/>
      <c r="K682" s="721"/>
      <c r="L682" s="720"/>
      <c r="M682" s="721"/>
      <c r="N682" s="720"/>
      <c r="O682" s="721"/>
      <c r="P682" s="164"/>
      <c r="Q682" s="164"/>
      <c r="R682" s="164"/>
      <c r="S682" s="164"/>
      <c r="T682" s="164"/>
      <c r="U682" s="164"/>
      <c r="V682" s="164"/>
      <c r="W682" s="164"/>
    </row>
    <row r="683" spans="1:23" hidden="1" x14ac:dyDescent="0.35">
      <c r="A683" s="198"/>
      <c r="B683" s="197" t="str">
        <f>B682&amp;"KW"</f>
        <v>KW</v>
      </c>
      <c r="C683" s="194" t="s">
        <v>286</v>
      </c>
      <c r="D683" s="195"/>
      <c r="E683" s="195"/>
      <c r="F683" s="720"/>
      <c r="G683" s="721"/>
      <c r="H683" s="720"/>
      <c r="I683" s="721"/>
      <c r="J683" s="720"/>
      <c r="K683" s="721"/>
      <c r="L683" s="720"/>
      <c r="M683" s="721"/>
      <c r="N683" s="720"/>
      <c r="O683" s="721"/>
      <c r="P683" s="164"/>
      <c r="Q683" s="164"/>
      <c r="R683" s="164"/>
      <c r="S683" s="164"/>
      <c r="T683" s="164"/>
      <c r="U683" s="164"/>
      <c r="V683" s="164"/>
      <c r="W683" s="164"/>
    </row>
    <row r="684" spans="1:23" hidden="1" x14ac:dyDescent="0.35">
      <c r="A684" s="198" t="s">
        <v>540</v>
      </c>
      <c r="B684" s="193"/>
      <c r="C684" s="194" t="s">
        <v>285</v>
      </c>
      <c r="D684" s="195"/>
      <c r="E684" s="195"/>
      <c r="F684" s="720"/>
      <c r="G684" s="721"/>
      <c r="H684" s="720"/>
      <c r="I684" s="721"/>
      <c r="J684" s="720"/>
      <c r="K684" s="721"/>
      <c r="L684" s="720"/>
      <c r="M684" s="721"/>
      <c r="N684" s="720"/>
      <c r="O684" s="721"/>
      <c r="P684" s="164"/>
      <c r="Q684" s="164"/>
      <c r="R684" s="164"/>
      <c r="S684" s="164"/>
      <c r="T684" s="164"/>
      <c r="U684" s="164"/>
      <c r="V684" s="164"/>
      <c r="W684" s="164"/>
    </row>
    <row r="685" spans="1:23" hidden="1" x14ac:dyDescent="0.35">
      <c r="A685" s="198"/>
      <c r="B685" s="197" t="str">
        <f>B684&amp;"KW"</f>
        <v>KW</v>
      </c>
      <c r="C685" s="194" t="s">
        <v>286</v>
      </c>
      <c r="D685" s="195"/>
      <c r="E685" s="195"/>
      <c r="F685" s="720"/>
      <c r="G685" s="721"/>
      <c r="H685" s="720"/>
      <c r="I685" s="721"/>
      <c r="J685" s="720"/>
      <c r="K685" s="721"/>
      <c r="L685" s="720"/>
      <c r="M685" s="721"/>
      <c r="N685" s="720"/>
      <c r="O685" s="721"/>
      <c r="P685" s="164"/>
      <c r="Q685" s="164"/>
      <c r="R685" s="164"/>
      <c r="S685" s="164"/>
      <c r="T685" s="164"/>
      <c r="U685" s="164"/>
      <c r="V685" s="164"/>
      <c r="W685" s="164"/>
    </row>
    <row r="686" spans="1:23" hidden="1" x14ac:dyDescent="0.35">
      <c r="A686" s="198" t="s">
        <v>541</v>
      </c>
      <c r="B686" s="193"/>
      <c r="C686" s="194" t="s">
        <v>285</v>
      </c>
      <c r="D686" s="195"/>
      <c r="E686" s="195"/>
      <c r="F686" s="720"/>
      <c r="G686" s="721"/>
      <c r="H686" s="720"/>
      <c r="I686" s="721"/>
      <c r="J686" s="720"/>
      <c r="K686" s="721"/>
      <c r="L686" s="720"/>
      <c r="M686" s="721"/>
      <c r="N686" s="720"/>
      <c r="O686" s="721"/>
      <c r="P686" s="164"/>
      <c r="Q686" s="164"/>
      <c r="R686" s="164"/>
      <c r="S686" s="164"/>
      <c r="T686" s="164"/>
      <c r="U686" s="164"/>
      <c r="V686" s="164"/>
      <c r="W686" s="164"/>
    </row>
    <row r="687" spans="1:23" hidden="1" x14ac:dyDescent="0.35">
      <c r="A687" s="198"/>
      <c r="B687" s="197" t="str">
        <f>B686&amp;"KW"</f>
        <v>KW</v>
      </c>
      <c r="C687" s="194" t="s">
        <v>286</v>
      </c>
      <c r="D687" s="195"/>
      <c r="E687" s="195"/>
      <c r="F687" s="720"/>
      <c r="G687" s="721"/>
      <c r="H687" s="720"/>
      <c r="I687" s="721"/>
      <c r="J687" s="720"/>
      <c r="K687" s="721"/>
      <c r="L687" s="720"/>
      <c r="M687" s="721"/>
      <c r="N687" s="720"/>
      <c r="O687" s="721"/>
      <c r="P687" s="164"/>
      <c r="Q687" s="164"/>
      <c r="R687" s="164"/>
      <c r="S687" s="164"/>
      <c r="T687" s="164"/>
      <c r="U687" s="164"/>
      <c r="V687" s="164"/>
      <c r="W687" s="164"/>
    </row>
    <row r="688" spans="1:23" hidden="1" x14ac:dyDescent="0.35">
      <c r="A688" s="198" t="s">
        <v>542</v>
      </c>
      <c r="B688" s="193"/>
      <c r="C688" s="194" t="s">
        <v>285</v>
      </c>
      <c r="D688" s="195"/>
      <c r="E688" s="195"/>
      <c r="F688" s="720"/>
      <c r="G688" s="721"/>
      <c r="H688" s="720"/>
      <c r="I688" s="721"/>
      <c r="J688" s="720"/>
      <c r="K688" s="721"/>
      <c r="L688" s="720"/>
      <c r="M688" s="721"/>
      <c r="N688" s="720"/>
      <c r="O688" s="721"/>
      <c r="P688" s="164"/>
      <c r="Q688" s="164"/>
      <c r="R688" s="164"/>
      <c r="S688" s="164"/>
      <c r="T688" s="164"/>
      <c r="U688" s="164"/>
      <c r="V688" s="164"/>
      <c r="W688" s="164"/>
    </row>
    <row r="689" spans="1:23" hidden="1" x14ac:dyDescent="0.35">
      <c r="A689" s="198"/>
      <c r="B689" s="197" t="str">
        <f>B688&amp;"KW"</f>
        <v>KW</v>
      </c>
      <c r="C689" s="194" t="s">
        <v>286</v>
      </c>
      <c r="D689" s="195"/>
      <c r="E689" s="195"/>
      <c r="F689" s="720"/>
      <c r="G689" s="721"/>
      <c r="H689" s="720"/>
      <c r="I689" s="721"/>
      <c r="J689" s="720"/>
      <c r="K689" s="721"/>
      <c r="L689" s="720"/>
      <c r="M689" s="721"/>
      <c r="N689" s="720"/>
      <c r="O689" s="721"/>
      <c r="P689" s="164"/>
      <c r="Q689" s="164"/>
      <c r="R689" s="164"/>
      <c r="S689" s="164"/>
      <c r="T689" s="164"/>
      <c r="U689" s="164"/>
      <c r="V689" s="164"/>
      <c r="W689" s="164"/>
    </row>
    <row r="690" spans="1:23" hidden="1" x14ac:dyDescent="0.35">
      <c r="A690" s="198" t="s">
        <v>543</v>
      </c>
      <c r="B690" s="193"/>
      <c r="C690" s="194" t="s">
        <v>285</v>
      </c>
      <c r="D690" s="195"/>
      <c r="E690" s="195"/>
      <c r="F690" s="720"/>
      <c r="G690" s="721"/>
      <c r="H690" s="720"/>
      <c r="I690" s="721"/>
      <c r="J690" s="720"/>
      <c r="K690" s="721"/>
      <c r="L690" s="720"/>
      <c r="M690" s="721"/>
      <c r="N690" s="720"/>
      <c r="O690" s="721"/>
      <c r="P690" s="164"/>
      <c r="Q690" s="164"/>
      <c r="R690" s="164"/>
      <c r="S690" s="164"/>
      <c r="T690" s="164"/>
      <c r="U690" s="164"/>
      <c r="V690" s="164"/>
      <c r="W690" s="164"/>
    </row>
    <row r="691" spans="1:23" hidden="1" x14ac:dyDescent="0.35">
      <c r="A691" s="198"/>
      <c r="B691" s="197" t="str">
        <f>B690&amp;"KW"</f>
        <v>KW</v>
      </c>
      <c r="C691" s="194" t="s">
        <v>286</v>
      </c>
      <c r="D691" s="195"/>
      <c r="E691" s="195"/>
      <c r="F691" s="720"/>
      <c r="G691" s="721"/>
      <c r="H691" s="720"/>
      <c r="I691" s="721"/>
      <c r="J691" s="720"/>
      <c r="K691" s="721"/>
      <c r="L691" s="720"/>
      <c r="M691" s="721"/>
      <c r="N691" s="720"/>
      <c r="O691" s="721"/>
      <c r="P691" s="164"/>
      <c r="Q691" s="164"/>
      <c r="R691" s="164"/>
      <c r="S691" s="164"/>
      <c r="T691" s="164"/>
      <c r="U691" s="164"/>
      <c r="V691" s="164"/>
      <c r="W691" s="164"/>
    </row>
    <row r="692" spans="1:23" hidden="1" x14ac:dyDescent="0.35">
      <c r="A692" s="198" t="s">
        <v>544</v>
      </c>
      <c r="B692" s="193"/>
      <c r="C692" s="194" t="s">
        <v>285</v>
      </c>
      <c r="D692" s="195"/>
      <c r="E692" s="195"/>
      <c r="F692" s="720"/>
      <c r="G692" s="721"/>
      <c r="H692" s="720"/>
      <c r="I692" s="721"/>
      <c r="J692" s="720"/>
      <c r="K692" s="721"/>
      <c r="L692" s="720"/>
      <c r="M692" s="721"/>
      <c r="N692" s="720"/>
      <c r="O692" s="721"/>
      <c r="P692" s="164"/>
      <c r="Q692" s="164"/>
      <c r="R692" s="164"/>
      <c r="S692" s="164"/>
      <c r="T692" s="164"/>
      <c r="U692" s="164"/>
      <c r="V692" s="164"/>
      <c r="W692" s="164"/>
    </row>
    <row r="693" spans="1:23" hidden="1" x14ac:dyDescent="0.35">
      <c r="A693" s="198"/>
      <c r="B693" s="197" t="str">
        <f>B692&amp;"KW"</f>
        <v>KW</v>
      </c>
      <c r="C693" s="194" t="s">
        <v>286</v>
      </c>
      <c r="D693" s="195"/>
      <c r="E693" s="195"/>
      <c r="F693" s="720"/>
      <c r="G693" s="721"/>
      <c r="H693" s="720"/>
      <c r="I693" s="721"/>
      <c r="J693" s="720"/>
      <c r="K693" s="721"/>
      <c r="L693" s="720"/>
      <c r="M693" s="721"/>
      <c r="N693" s="720"/>
      <c r="O693" s="721"/>
      <c r="P693" s="164"/>
      <c r="Q693" s="164"/>
      <c r="R693" s="164"/>
      <c r="S693" s="164"/>
      <c r="T693" s="164"/>
      <c r="U693" s="164"/>
      <c r="V693" s="164"/>
      <c r="W693" s="164"/>
    </row>
    <row r="694" spans="1:23" hidden="1" x14ac:dyDescent="0.35">
      <c r="A694" s="198" t="s">
        <v>545</v>
      </c>
      <c r="B694" s="193"/>
      <c r="C694" s="194" t="s">
        <v>285</v>
      </c>
      <c r="D694" s="195"/>
      <c r="E694" s="195"/>
      <c r="F694" s="720"/>
      <c r="G694" s="721"/>
      <c r="H694" s="720"/>
      <c r="I694" s="721"/>
      <c r="J694" s="720"/>
      <c r="K694" s="721"/>
      <c r="L694" s="720"/>
      <c r="M694" s="721"/>
      <c r="N694" s="720"/>
      <c r="O694" s="721"/>
      <c r="P694" s="164"/>
      <c r="Q694" s="164"/>
      <c r="R694" s="164"/>
      <c r="S694" s="164"/>
      <c r="T694" s="164"/>
      <c r="U694" s="164"/>
      <c r="V694" s="164"/>
      <c r="W694" s="164"/>
    </row>
    <row r="695" spans="1:23" hidden="1" x14ac:dyDescent="0.35">
      <c r="A695" s="198"/>
      <c r="B695" s="197" t="str">
        <f>B694&amp;"KW"</f>
        <v>KW</v>
      </c>
      <c r="C695" s="194" t="s">
        <v>286</v>
      </c>
      <c r="D695" s="195"/>
      <c r="E695" s="195"/>
      <c r="F695" s="720"/>
      <c r="G695" s="721"/>
      <c r="H695" s="720"/>
      <c r="I695" s="721"/>
      <c r="J695" s="720"/>
      <c r="K695" s="721"/>
      <c r="L695" s="720"/>
      <c r="M695" s="721"/>
      <c r="N695" s="720"/>
      <c r="O695" s="721"/>
      <c r="P695" s="164"/>
      <c r="Q695" s="164"/>
      <c r="R695" s="164"/>
      <c r="S695" s="164"/>
      <c r="T695" s="164"/>
      <c r="U695" s="164"/>
      <c r="V695" s="164"/>
      <c r="W695" s="164"/>
    </row>
    <row r="696" spans="1:23" hidden="1" x14ac:dyDescent="0.35">
      <c r="A696" s="198" t="s">
        <v>546</v>
      </c>
      <c r="B696" s="193"/>
      <c r="C696" s="194" t="s">
        <v>285</v>
      </c>
      <c r="D696" s="195"/>
      <c r="E696" s="195"/>
      <c r="F696" s="720"/>
      <c r="G696" s="721"/>
      <c r="H696" s="720"/>
      <c r="I696" s="721"/>
      <c r="J696" s="720"/>
      <c r="K696" s="721"/>
      <c r="L696" s="720"/>
      <c r="M696" s="721"/>
      <c r="N696" s="720"/>
      <c r="O696" s="721"/>
      <c r="P696" s="164"/>
      <c r="Q696" s="164"/>
      <c r="R696" s="164"/>
      <c r="S696" s="164"/>
      <c r="T696" s="164"/>
      <c r="U696" s="164"/>
      <c r="V696" s="164"/>
      <c r="W696" s="164"/>
    </row>
    <row r="697" spans="1:23" hidden="1" x14ac:dyDescent="0.35">
      <c r="A697" s="198"/>
      <c r="B697" s="197" t="str">
        <f>B696&amp;"KW"</f>
        <v>KW</v>
      </c>
      <c r="C697" s="194" t="s">
        <v>286</v>
      </c>
      <c r="D697" s="195"/>
      <c r="E697" s="195"/>
      <c r="F697" s="720"/>
      <c r="G697" s="721"/>
      <c r="H697" s="720"/>
      <c r="I697" s="721"/>
      <c r="J697" s="720"/>
      <c r="K697" s="721"/>
      <c r="L697" s="720"/>
      <c r="M697" s="721"/>
      <c r="N697" s="720"/>
      <c r="O697" s="721"/>
      <c r="P697" s="164"/>
      <c r="Q697" s="164"/>
      <c r="R697" s="164"/>
      <c r="S697" s="164"/>
      <c r="T697" s="164"/>
      <c r="U697" s="164"/>
      <c r="V697" s="164"/>
      <c r="W697" s="164"/>
    </row>
    <row r="698" spans="1:23" hidden="1" x14ac:dyDescent="0.35">
      <c r="A698" s="198" t="s">
        <v>547</v>
      </c>
      <c r="B698" s="193"/>
      <c r="C698" s="194" t="s">
        <v>285</v>
      </c>
      <c r="D698" s="195"/>
      <c r="E698" s="195"/>
      <c r="F698" s="720"/>
      <c r="G698" s="721"/>
      <c r="H698" s="720"/>
      <c r="I698" s="721"/>
      <c r="J698" s="720"/>
      <c r="K698" s="721"/>
      <c r="L698" s="720"/>
      <c r="M698" s="721"/>
      <c r="N698" s="720"/>
      <c r="O698" s="721"/>
      <c r="P698" s="164"/>
      <c r="Q698" s="164"/>
      <c r="R698" s="164"/>
      <c r="S698" s="164"/>
      <c r="T698" s="164"/>
      <c r="U698" s="164"/>
      <c r="V698" s="164"/>
      <c r="W698" s="164"/>
    </row>
    <row r="699" spans="1:23" hidden="1" x14ac:dyDescent="0.35">
      <c r="A699" s="198"/>
      <c r="B699" s="197" t="str">
        <f>B698&amp;"KW"</f>
        <v>KW</v>
      </c>
      <c r="C699" s="194" t="s">
        <v>286</v>
      </c>
      <c r="D699" s="195"/>
      <c r="E699" s="195"/>
      <c r="F699" s="720"/>
      <c r="G699" s="721"/>
      <c r="H699" s="720"/>
      <c r="I699" s="721"/>
      <c r="J699" s="720"/>
      <c r="K699" s="721"/>
      <c r="L699" s="720"/>
      <c r="M699" s="721"/>
      <c r="N699" s="720"/>
      <c r="O699" s="721"/>
      <c r="P699" s="164"/>
      <c r="Q699" s="164"/>
      <c r="R699" s="164"/>
      <c r="S699" s="164"/>
      <c r="T699" s="164"/>
      <c r="U699" s="164"/>
      <c r="V699" s="164"/>
      <c r="W699" s="164"/>
    </row>
    <row r="700" spans="1:23" hidden="1" x14ac:dyDescent="0.35">
      <c r="A700" s="198" t="s">
        <v>548</v>
      </c>
      <c r="B700" s="193"/>
      <c r="C700" s="194" t="s">
        <v>285</v>
      </c>
      <c r="D700" s="195"/>
      <c r="E700" s="195"/>
      <c r="F700" s="720"/>
      <c r="G700" s="721"/>
      <c r="H700" s="720"/>
      <c r="I700" s="721"/>
      <c r="J700" s="720"/>
      <c r="K700" s="721"/>
      <c r="L700" s="720"/>
      <c r="M700" s="721"/>
      <c r="N700" s="720"/>
      <c r="O700" s="721"/>
      <c r="P700" s="164"/>
      <c r="Q700" s="164"/>
      <c r="R700" s="164"/>
      <c r="S700" s="164"/>
      <c r="T700" s="164"/>
      <c r="U700" s="164"/>
      <c r="V700" s="164"/>
      <c r="W700" s="164"/>
    </row>
    <row r="701" spans="1:23" hidden="1" x14ac:dyDescent="0.35">
      <c r="A701" s="198"/>
      <c r="B701" s="197" t="str">
        <f>B700&amp;"KW"</f>
        <v>KW</v>
      </c>
      <c r="C701" s="194" t="s">
        <v>286</v>
      </c>
      <c r="D701" s="195"/>
      <c r="E701" s="195"/>
      <c r="F701" s="720"/>
      <c r="G701" s="721"/>
      <c r="H701" s="720"/>
      <c r="I701" s="721"/>
      <c r="J701" s="720"/>
      <c r="K701" s="721"/>
      <c r="L701" s="720"/>
      <c r="M701" s="721"/>
      <c r="N701" s="720"/>
      <c r="O701" s="721"/>
      <c r="P701" s="164"/>
      <c r="Q701" s="164"/>
      <c r="R701" s="164"/>
      <c r="S701" s="164"/>
      <c r="T701" s="164"/>
      <c r="U701" s="164"/>
      <c r="V701" s="164"/>
      <c r="W701" s="164"/>
    </row>
    <row r="702" spans="1:23" hidden="1" x14ac:dyDescent="0.35">
      <c r="A702" s="198" t="s">
        <v>549</v>
      </c>
      <c r="B702" s="193"/>
      <c r="C702" s="194" t="s">
        <v>285</v>
      </c>
      <c r="D702" s="195"/>
      <c r="E702" s="195"/>
      <c r="F702" s="720"/>
      <c r="G702" s="721"/>
      <c r="H702" s="720"/>
      <c r="I702" s="721"/>
      <c r="J702" s="720"/>
      <c r="K702" s="721"/>
      <c r="L702" s="720"/>
      <c r="M702" s="721"/>
      <c r="N702" s="720"/>
      <c r="O702" s="721"/>
      <c r="P702" s="164"/>
      <c r="Q702" s="164"/>
      <c r="R702" s="164"/>
      <c r="S702" s="164"/>
      <c r="T702" s="164"/>
      <c r="U702" s="164"/>
      <c r="V702" s="164"/>
      <c r="W702" s="164"/>
    </row>
    <row r="703" spans="1:23" hidden="1" x14ac:dyDescent="0.35">
      <c r="A703" s="198"/>
      <c r="B703" s="197" t="str">
        <f>B702&amp;"KW"</f>
        <v>KW</v>
      </c>
      <c r="C703" s="194" t="s">
        <v>286</v>
      </c>
      <c r="D703" s="195"/>
      <c r="E703" s="195"/>
      <c r="F703" s="720"/>
      <c r="G703" s="721"/>
      <c r="H703" s="720"/>
      <c r="I703" s="721"/>
      <c r="J703" s="720"/>
      <c r="K703" s="721"/>
      <c r="L703" s="720"/>
      <c r="M703" s="721"/>
      <c r="N703" s="720"/>
      <c r="O703" s="721"/>
      <c r="P703" s="164"/>
      <c r="Q703" s="164"/>
      <c r="R703" s="164"/>
      <c r="S703" s="164"/>
      <c r="T703" s="164"/>
      <c r="U703" s="164"/>
      <c r="V703" s="164"/>
      <c r="W703" s="164"/>
    </row>
    <row r="704" spans="1:23" hidden="1" x14ac:dyDescent="0.35">
      <c r="A704" s="198" t="s">
        <v>550</v>
      </c>
      <c r="B704" s="193"/>
      <c r="C704" s="194" t="s">
        <v>285</v>
      </c>
      <c r="D704" s="195"/>
      <c r="E704" s="195"/>
      <c r="F704" s="720"/>
      <c r="G704" s="721"/>
      <c r="H704" s="720"/>
      <c r="I704" s="721"/>
      <c r="J704" s="720"/>
      <c r="K704" s="721"/>
      <c r="L704" s="720"/>
      <c r="M704" s="721"/>
      <c r="N704" s="720"/>
      <c r="O704" s="721"/>
      <c r="P704" s="164"/>
      <c r="Q704" s="164"/>
      <c r="R704" s="164"/>
      <c r="S704" s="164"/>
      <c r="T704" s="164"/>
      <c r="U704" s="164"/>
      <c r="V704" s="164"/>
      <c r="W704" s="164"/>
    </row>
    <row r="705" spans="1:23" hidden="1" x14ac:dyDescent="0.35">
      <c r="A705" s="198"/>
      <c r="B705" s="197" t="str">
        <f>B704&amp;"KW"</f>
        <v>KW</v>
      </c>
      <c r="C705" s="194" t="s">
        <v>286</v>
      </c>
      <c r="D705" s="195"/>
      <c r="E705" s="195"/>
      <c r="F705" s="720"/>
      <c r="G705" s="721"/>
      <c r="H705" s="720"/>
      <c r="I705" s="721"/>
      <c r="J705" s="720"/>
      <c r="K705" s="721"/>
      <c r="L705" s="720"/>
      <c r="M705" s="721"/>
      <c r="N705" s="720"/>
      <c r="O705" s="721"/>
      <c r="P705" s="164"/>
      <c r="Q705" s="164"/>
      <c r="R705" s="164"/>
      <c r="S705" s="164"/>
      <c r="T705" s="164"/>
      <c r="U705" s="164"/>
      <c r="V705" s="164"/>
      <c r="W705" s="164"/>
    </row>
    <row r="706" spans="1:23" hidden="1" x14ac:dyDescent="0.35">
      <c r="A706" s="198" t="s">
        <v>551</v>
      </c>
      <c r="B706" s="193"/>
      <c r="C706" s="194" t="s">
        <v>285</v>
      </c>
      <c r="D706" s="195"/>
      <c r="E706" s="195"/>
      <c r="F706" s="720"/>
      <c r="G706" s="721"/>
      <c r="H706" s="720"/>
      <c r="I706" s="721"/>
      <c r="J706" s="720"/>
      <c r="K706" s="721"/>
      <c r="L706" s="720"/>
      <c r="M706" s="721"/>
      <c r="N706" s="720"/>
      <c r="O706" s="721"/>
      <c r="P706" s="164"/>
      <c r="Q706" s="164"/>
      <c r="R706" s="164"/>
      <c r="S706" s="164"/>
      <c r="T706" s="164"/>
      <c r="U706" s="164"/>
      <c r="V706" s="164"/>
      <c r="W706" s="164"/>
    </row>
    <row r="707" spans="1:23" hidden="1" x14ac:dyDescent="0.35">
      <c r="A707" s="198"/>
      <c r="B707" s="197" t="str">
        <f>B706&amp;"KW"</f>
        <v>KW</v>
      </c>
      <c r="C707" s="194" t="s">
        <v>286</v>
      </c>
      <c r="D707" s="195"/>
      <c r="E707" s="195"/>
      <c r="F707" s="720"/>
      <c r="G707" s="721"/>
      <c r="H707" s="720"/>
      <c r="I707" s="721"/>
      <c r="J707" s="720"/>
      <c r="K707" s="721"/>
      <c r="L707" s="720"/>
      <c r="M707" s="721"/>
      <c r="N707" s="720"/>
      <c r="O707" s="721"/>
      <c r="P707" s="164"/>
      <c r="Q707" s="164"/>
      <c r="R707" s="164"/>
      <c r="S707" s="164"/>
      <c r="T707" s="164"/>
      <c r="U707" s="164"/>
      <c r="V707" s="164"/>
      <c r="W707" s="164"/>
    </row>
    <row r="708" spans="1:23" hidden="1" x14ac:dyDescent="0.35">
      <c r="A708" s="198" t="s">
        <v>552</v>
      </c>
      <c r="B708" s="193"/>
      <c r="C708" s="194" t="s">
        <v>285</v>
      </c>
      <c r="D708" s="195"/>
      <c r="E708" s="195"/>
      <c r="F708" s="720"/>
      <c r="G708" s="721"/>
      <c r="H708" s="720"/>
      <c r="I708" s="721"/>
      <c r="J708" s="720"/>
      <c r="K708" s="721"/>
      <c r="L708" s="720"/>
      <c r="M708" s="721"/>
      <c r="N708" s="720"/>
      <c r="O708" s="721"/>
      <c r="P708" s="164"/>
      <c r="Q708" s="164"/>
      <c r="R708" s="164"/>
      <c r="S708" s="164"/>
      <c r="T708" s="164"/>
      <c r="U708" s="164"/>
      <c r="V708" s="164"/>
      <c r="W708" s="164"/>
    </row>
    <row r="709" spans="1:23" hidden="1" x14ac:dyDescent="0.35">
      <c r="A709" s="198"/>
      <c r="B709" s="197" t="str">
        <f>B708&amp;"KW"</f>
        <v>KW</v>
      </c>
      <c r="C709" s="194" t="s">
        <v>286</v>
      </c>
      <c r="D709" s="195"/>
      <c r="E709" s="195"/>
      <c r="F709" s="720"/>
      <c r="G709" s="721"/>
      <c r="H709" s="720"/>
      <c r="I709" s="721"/>
      <c r="J709" s="720"/>
      <c r="K709" s="721"/>
      <c r="L709" s="720"/>
      <c r="M709" s="721"/>
      <c r="N709" s="720"/>
      <c r="O709" s="721"/>
      <c r="P709" s="164"/>
      <c r="Q709" s="164"/>
      <c r="R709" s="164"/>
      <c r="S709" s="164"/>
      <c r="T709" s="164"/>
      <c r="U709" s="164"/>
      <c r="V709" s="164"/>
      <c r="W709" s="164"/>
    </row>
    <row r="710" spans="1:23" hidden="1" x14ac:dyDescent="0.35">
      <c r="A710" s="198" t="s">
        <v>553</v>
      </c>
      <c r="B710" s="193"/>
      <c r="C710" s="194" t="s">
        <v>285</v>
      </c>
      <c r="D710" s="195"/>
      <c r="E710" s="195"/>
      <c r="F710" s="720"/>
      <c r="G710" s="721"/>
      <c r="H710" s="720"/>
      <c r="I710" s="721"/>
      <c r="J710" s="720"/>
      <c r="K710" s="721"/>
      <c r="L710" s="720"/>
      <c r="M710" s="721"/>
      <c r="N710" s="720"/>
      <c r="O710" s="721"/>
      <c r="P710" s="164"/>
      <c r="Q710" s="164"/>
      <c r="R710" s="164"/>
      <c r="S710" s="164"/>
      <c r="T710" s="164"/>
      <c r="U710" s="164"/>
      <c r="V710" s="164"/>
      <c r="W710" s="164"/>
    </row>
    <row r="711" spans="1:23" hidden="1" x14ac:dyDescent="0.35">
      <c r="A711" s="198"/>
      <c r="B711" s="197" t="str">
        <f>B710&amp;"KW"</f>
        <v>KW</v>
      </c>
      <c r="C711" s="194" t="s">
        <v>286</v>
      </c>
      <c r="D711" s="195"/>
      <c r="E711" s="195"/>
      <c r="F711" s="720"/>
      <c r="G711" s="721"/>
      <c r="H711" s="720"/>
      <c r="I711" s="721"/>
      <c r="J711" s="720"/>
      <c r="K711" s="721"/>
      <c r="L711" s="720"/>
      <c r="M711" s="721"/>
      <c r="N711" s="720"/>
      <c r="O711" s="721"/>
      <c r="P711" s="164"/>
      <c r="Q711" s="164"/>
      <c r="R711" s="164"/>
      <c r="S711" s="164"/>
      <c r="T711" s="164"/>
      <c r="U711" s="164"/>
      <c r="V711" s="164"/>
      <c r="W711" s="164"/>
    </row>
    <row r="712" spans="1:23" hidden="1" x14ac:dyDescent="0.35">
      <c r="A712" s="198" t="s">
        <v>554</v>
      </c>
      <c r="B712" s="193"/>
      <c r="C712" s="194" t="s">
        <v>285</v>
      </c>
      <c r="D712" s="195"/>
      <c r="E712" s="195"/>
      <c r="F712" s="720"/>
      <c r="G712" s="721"/>
      <c r="H712" s="720"/>
      <c r="I712" s="721"/>
      <c r="J712" s="720"/>
      <c r="K712" s="721"/>
      <c r="L712" s="720"/>
      <c r="M712" s="721"/>
      <c r="N712" s="720"/>
      <c r="O712" s="721"/>
      <c r="P712" s="164"/>
      <c r="Q712" s="164"/>
      <c r="R712" s="164"/>
      <c r="S712" s="164"/>
      <c r="T712" s="164"/>
      <c r="U712" s="164"/>
      <c r="V712" s="164"/>
      <c r="W712" s="164"/>
    </row>
    <row r="713" spans="1:23" hidden="1" x14ac:dyDescent="0.35">
      <c r="A713" s="198"/>
      <c r="B713" s="197" t="str">
        <f>B712&amp;"KW"</f>
        <v>KW</v>
      </c>
      <c r="C713" s="194" t="s">
        <v>286</v>
      </c>
      <c r="D713" s="195"/>
      <c r="E713" s="195"/>
      <c r="F713" s="720"/>
      <c r="G713" s="721"/>
      <c r="H713" s="720"/>
      <c r="I713" s="721"/>
      <c r="J713" s="720"/>
      <c r="K713" s="721"/>
      <c r="L713" s="720"/>
      <c r="M713" s="721"/>
      <c r="N713" s="720"/>
      <c r="O713" s="721"/>
      <c r="P713" s="164"/>
      <c r="Q713" s="164"/>
      <c r="R713" s="164"/>
      <c r="S713" s="164"/>
      <c r="T713" s="164"/>
      <c r="U713" s="164"/>
      <c r="V713" s="164"/>
      <c r="W713" s="164"/>
    </row>
    <row r="714" spans="1:23" hidden="1" x14ac:dyDescent="0.35">
      <c r="A714" s="198" t="s">
        <v>555</v>
      </c>
      <c r="B714" s="193"/>
      <c r="C714" s="194" t="s">
        <v>285</v>
      </c>
      <c r="D714" s="195"/>
      <c r="E714" s="195"/>
      <c r="F714" s="720"/>
      <c r="G714" s="721"/>
      <c r="H714" s="720"/>
      <c r="I714" s="721"/>
      <c r="J714" s="720"/>
      <c r="K714" s="721"/>
      <c r="L714" s="720"/>
      <c r="M714" s="721"/>
      <c r="N714" s="720"/>
      <c r="O714" s="721"/>
      <c r="P714" s="164"/>
      <c r="Q714" s="164"/>
      <c r="R714" s="164"/>
      <c r="S714" s="164"/>
      <c r="T714" s="164"/>
      <c r="U714" s="164"/>
      <c r="V714" s="164"/>
      <c r="W714" s="164"/>
    </row>
    <row r="715" spans="1:23" hidden="1" x14ac:dyDescent="0.35">
      <c r="A715" s="198"/>
      <c r="B715" s="197" t="str">
        <f>B714&amp;"KW"</f>
        <v>KW</v>
      </c>
      <c r="C715" s="194" t="s">
        <v>286</v>
      </c>
      <c r="D715" s="195"/>
      <c r="E715" s="195"/>
      <c r="F715" s="720"/>
      <c r="G715" s="721"/>
      <c r="H715" s="720"/>
      <c r="I715" s="721"/>
      <c r="J715" s="720"/>
      <c r="K715" s="721"/>
      <c r="L715" s="720"/>
      <c r="M715" s="721"/>
      <c r="N715" s="720"/>
      <c r="O715" s="721"/>
      <c r="P715" s="164"/>
      <c r="Q715" s="164"/>
      <c r="R715" s="164"/>
      <c r="S715" s="164"/>
      <c r="T715" s="164"/>
      <c r="U715" s="164"/>
      <c r="V715" s="164"/>
      <c r="W715" s="164"/>
    </row>
    <row r="716" spans="1:23" hidden="1" x14ac:dyDescent="0.35">
      <c r="A716" s="198" t="s">
        <v>556</v>
      </c>
      <c r="B716" s="193"/>
      <c r="C716" s="194" t="s">
        <v>285</v>
      </c>
      <c r="D716" s="195"/>
      <c r="E716" s="195"/>
      <c r="F716" s="720"/>
      <c r="G716" s="721"/>
      <c r="H716" s="720"/>
      <c r="I716" s="721"/>
      <c r="J716" s="720"/>
      <c r="K716" s="721"/>
      <c r="L716" s="720"/>
      <c r="M716" s="721"/>
      <c r="N716" s="720"/>
      <c r="O716" s="721"/>
      <c r="P716" s="164"/>
      <c r="Q716" s="164"/>
      <c r="R716" s="164"/>
      <c r="S716" s="164"/>
      <c r="T716" s="164"/>
      <c r="U716" s="164"/>
      <c r="V716" s="164"/>
      <c r="W716" s="164"/>
    </row>
    <row r="717" spans="1:23" hidden="1" x14ac:dyDescent="0.35">
      <c r="A717" s="198"/>
      <c r="B717" s="197" t="str">
        <f>B716&amp;"KW"</f>
        <v>KW</v>
      </c>
      <c r="C717" s="194" t="s">
        <v>286</v>
      </c>
      <c r="D717" s="195"/>
      <c r="E717" s="195"/>
      <c r="F717" s="720"/>
      <c r="G717" s="721"/>
      <c r="H717" s="720"/>
      <c r="I717" s="721"/>
      <c r="J717" s="720"/>
      <c r="K717" s="721"/>
      <c r="L717" s="720"/>
      <c r="M717" s="721"/>
      <c r="N717" s="720"/>
      <c r="O717" s="721"/>
      <c r="P717" s="164"/>
      <c r="Q717" s="164"/>
      <c r="R717" s="164"/>
      <c r="S717" s="164"/>
      <c r="T717" s="164"/>
      <c r="U717" s="164"/>
      <c r="V717" s="164"/>
      <c r="W717" s="164"/>
    </row>
    <row r="718" spans="1:23" hidden="1" x14ac:dyDescent="0.35">
      <c r="A718" s="198" t="s">
        <v>557</v>
      </c>
      <c r="B718" s="193"/>
      <c r="C718" s="194" t="s">
        <v>285</v>
      </c>
      <c r="D718" s="195"/>
      <c r="E718" s="195"/>
      <c r="F718" s="720"/>
      <c r="G718" s="721"/>
      <c r="H718" s="720"/>
      <c r="I718" s="721"/>
      <c r="J718" s="720"/>
      <c r="K718" s="721"/>
      <c r="L718" s="720"/>
      <c r="M718" s="721"/>
      <c r="N718" s="720"/>
      <c r="O718" s="721"/>
      <c r="P718" s="164"/>
      <c r="Q718" s="164"/>
      <c r="R718" s="164"/>
      <c r="S718" s="164"/>
      <c r="T718" s="164"/>
      <c r="U718" s="164"/>
      <c r="V718" s="164"/>
      <c r="W718" s="164"/>
    </row>
    <row r="719" spans="1:23" hidden="1" x14ac:dyDescent="0.35">
      <c r="A719" s="198"/>
      <c r="B719" s="197" t="str">
        <f>B718&amp;"KW"</f>
        <v>KW</v>
      </c>
      <c r="C719" s="194" t="s">
        <v>286</v>
      </c>
      <c r="D719" s="195"/>
      <c r="E719" s="195"/>
      <c r="F719" s="720"/>
      <c r="G719" s="721"/>
      <c r="H719" s="720"/>
      <c r="I719" s="721"/>
      <c r="J719" s="720"/>
      <c r="K719" s="721"/>
      <c r="L719" s="720"/>
      <c r="M719" s="721"/>
      <c r="N719" s="720"/>
      <c r="O719" s="721"/>
      <c r="P719" s="164"/>
      <c r="Q719" s="164"/>
      <c r="R719" s="164"/>
      <c r="S719" s="164"/>
      <c r="T719" s="164"/>
      <c r="U719" s="164"/>
      <c r="V719" s="164"/>
      <c r="W719" s="164"/>
    </row>
    <row r="720" spans="1:23" hidden="1" x14ac:dyDescent="0.35">
      <c r="A720" s="198" t="s">
        <v>558</v>
      </c>
      <c r="B720" s="193"/>
      <c r="C720" s="194" t="s">
        <v>285</v>
      </c>
      <c r="D720" s="195"/>
      <c r="E720" s="195"/>
      <c r="F720" s="720"/>
      <c r="G720" s="721"/>
      <c r="H720" s="720"/>
      <c r="I720" s="721"/>
      <c r="J720" s="720"/>
      <c r="K720" s="721"/>
      <c r="L720" s="720"/>
      <c r="M720" s="721"/>
      <c r="N720" s="720"/>
      <c r="O720" s="721"/>
      <c r="P720" s="164"/>
      <c r="Q720" s="164"/>
      <c r="R720" s="164"/>
      <c r="S720" s="164"/>
      <c r="T720" s="164"/>
      <c r="U720" s="164"/>
      <c r="V720" s="164"/>
      <c r="W720" s="164"/>
    </row>
    <row r="721" spans="1:23" hidden="1" x14ac:dyDescent="0.35">
      <c r="A721" s="198"/>
      <c r="B721" s="197" t="str">
        <f>B720&amp;"KW"</f>
        <v>KW</v>
      </c>
      <c r="C721" s="194" t="s">
        <v>286</v>
      </c>
      <c r="D721" s="195"/>
      <c r="E721" s="195"/>
      <c r="F721" s="720"/>
      <c r="G721" s="721"/>
      <c r="H721" s="720"/>
      <c r="I721" s="721"/>
      <c r="J721" s="720"/>
      <c r="K721" s="721"/>
      <c r="L721" s="720"/>
      <c r="M721" s="721"/>
      <c r="N721" s="720"/>
      <c r="O721" s="721"/>
      <c r="P721" s="164"/>
      <c r="Q721" s="164"/>
      <c r="R721" s="164"/>
      <c r="S721" s="164"/>
      <c r="T721" s="164"/>
      <c r="U721" s="164"/>
      <c r="V721" s="164"/>
      <c r="W721" s="164"/>
    </row>
    <row r="722" spans="1:23" hidden="1" x14ac:dyDescent="0.35">
      <c r="A722" s="198" t="s">
        <v>559</v>
      </c>
      <c r="B722" s="193"/>
      <c r="C722" s="194" t="s">
        <v>285</v>
      </c>
      <c r="D722" s="195"/>
      <c r="E722" s="195"/>
      <c r="F722" s="720"/>
      <c r="G722" s="721"/>
      <c r="H722" s="720"/>
      <c r="I722" s="721"/>
      <c r="J722" s="720"/>
      <c r="K722" s="721"/>
      <c r="L722" s="720"/>
      <c r="M722" s="721"/>
      <c r="N722" s="720"/>
      <c r="O722" s="721"/>
      <c r="P722" s="164"/>
      <c r="Q722" s="164"/>
      <c r="R722" s="164"/>
      <c r="S722" s="164"/>
      <c r="T722" s="164"/>
      <c r="U722" s="164"/>
      <c r="V722" s="164"/>
      <c r="W722" s="164"/>
    </row>
    <row r="723" spans="1:23" hidden="1" x14ac:dyDescent="0.35">
      <c r="A723" s="198"/>
      <c r="B723" s="197" t="str">
        <f>B722&amp;"KW"</f>
        <v>KW</v>
      </c>
      <c r="C723" s="194" t="s">
        <v>286</v>
      </c>
      <c r="D723" s="195"/>
      <c r="E723" s="195"/>
      <c r="F723" s="720"/>
      <c r="G723" s="721"/>
      <c r="H723" s="720"/>
      <c r="I723" s="721"/>
      <c r="J723" s="720"/>
      <c r="K723" s="721"/>
      <c r="L723" s="720"/>
      <c r="M723" s="721"/>
      <c r="N723" s="720"/>
      <c r="O723" s="721"/>
      <c r="P723" s="164"/>
      <c r="Q723" s="164"/>
      <c r="R723" s="164"/>
      <c r="S723" s="164"/>
      <c r="T723" s="164"/>
      <c r="U723" s="164"/>
      <c r="V723" s="164"/>
      <c r="W723" s="164"/>
    </row>
    <row r="724" spans="1:23" hidden="1" x14ac:dyDescent="0.35">
      <c r="A724" s="198" t="s">
        <v>560</v>
      </c>
      <c r="B724" s="193"/>
      <c r="C724" s="194" t="s">
        <v>285</v>
      </c>
      <c r="D724" s="195"/>
      <c r="E724" s="195"/>
      <c r="F724" s="720"/>
      <c r="G724" s="721"/>
      <c r="H724" s="720"/>
      <c r="I724" s="721"/>
      <c r="J724" s="720"/>
      <c r="K724" s="721"/>
      <c r="L724" s="720"/>
      <c r="M724" s="721"/>
      <c r="N724" s="720"/>
      <c r="O724" s="721"/>
      <c r="P724" s="164"/>
      <c r="Q724" s="164"/>
      <c r="R724" s="164"/>
      <c r="S724" s="164"/>
      <c r="T724" s="164"/>
      <c r="U724" s="164"/>
      <c r="V724" s="164"/>
      <c r="W724" s="164"/>
    </row>
    <row r="725" spans="1:23" hidden="1" x14ac:dyDescent="0.35">
      <c r="A725" s="198"/>
      <c r="B725" s="197" t="str">
        <f>B724&amp;"KW"</f>
        <v>KW</v>
      </c>
      <c r="C725" s="194" t="s">
        <v>286</v>
      </c>
      <c r="D725" s="195"/>
      <c r="E725" s="195"/>
      <c r="F725" s="720"/>
      <c r="G725" s="721"/>
      <c r="H725" s="720"/>
      <c r="I725" s="721"/>
      <c r="J725" s="720"/>
      <c r="K725" s="721"/>
      <c r="L725" s="720"/>
      <c r="M725" s="721"/>
      <c r="N725" s="720"/>
      <c r="O725" s="721"/>
      <c r="P725" s="164"/>
      <c r="Q725" s="164"/>
      <c r="R725" s="164"/>
      <c r="S725" s="164"/>
      <c r="T725" s="164"/>
      <c r="U725" s="164"/>
      <c r="V725" s="164"/>
      <c r="W725" s="164"/>
    </row>
    <row r="726" spans="1:23" hidden="1" x14ac:dyDescent="0.35">
      <c r="A726" s="198" t="s">
        <v>561</v>
      </c>
      <c r="B726" s="193"/>
      <c r="C726" s="194" t="s">
        <v>285</v>
      </c>
      <c r="D726" s="195"/>
      <c r="E726" s="195"/>
      <c r="F726" s="720"/>
      <c r="G726" s="721"/>
      <c r="H726" s="720"/>
      <c r="I726" s="721"/>
      <c r="J726" s="720"/>
      <c r="K726" s="721"/>
      <c r="L726" s="720"/>
      <c r="M726" s="721"/>
      <c r="N726" s="720"/>
      <c r="O726" s="721"/>
      <c r="P726" s="164"/>
      <c r="Q726" s="164"/>
      <c r="R726" s="164"/>
      <c r="S726" s="164"/>
      <c r="T726" s="164"/>
      <c r="U726" s="164"/>
      <c r="V726" s="164"/>
      <c r="W726" s="164"/>
    </row>
    <row r="727" spans="1:23" hidden="1" x14ac:dyDescent="0.35">
      <c r="A727" s="198"/>
      <c r="B727" s="197" t="str">
        <f>B726&amp;"KW"</f>
        <v>KW</v>
      </c>
      <c r="C727" s="194" t="s">
        <v>286</v>
      </c>
      <c r="D727" s="195"/>
      <c r="E727" s="195"/>
      <c r="F727" s="720"/>
      <c r="G727" s="721"/>
      <c r="H727" s="720"/>
      <c r="I727" s="721"/>
      <c r="J727" s="720"/>
      <c r="K727" s="721"/>
      <c r="L727" s="720"/>
      <c r="M727" s="721"/>
      <c r="N727" s="720"/>
      <c r="O727" s="721"/>
      <c r="P727" s="164"/>
      <c r="Q727" s="164"/>
      <c r="R727" s="164"/>
      <c r="S727" s="164"/>
      <c r="T727" s="164"/>
      <c r="U727" s="164"/>
      <c r="V727" s="164"/>
      <c r="W727" s="164"/>
    </row>
    <row r="728" spans="1:23" hidden="1" x14ac:dyDescent="0.35">
      <c r="A728" s="198" t="s">
        <v>562</v>
      </c>
      <c r="B728" s="193"/>
      <c r="C728" s="194" t="s">
        <v>285</v>
      </c>
      <c r="D728" s="195"/>
      <c r="E728" s="195"/>
      <c r="F728" s="720"/>
      <c r="G728" s="721"/>
      <c r="H728" s="720"/>
      <c r="I728" s="721"/>
      <c r="J728" s="720"/>
      <c r="K728" s="721"/>
      <c r="L728" s="720"/>
      <c r="M728" s="721"/>
      <c r="N728" s="720"/>
      <c r="O728" s="721"/>
      <c r="P728" s="164"/>
      <c r="Q728" s="164"/>
      <c r="R728" s="164"/>
      <c r="S728" s="164"/>
      <c r="T728" s="164"/>
      <c r="U728" s="164"/>
      <c r="V728" s="164"/>
      <c r="W728" s="164"/>
    </row>
    <row r="729" spans="1:23" hidden="1" x14ac:dyDescent="0.35">
      <c r="A729" s="198"/>
      <c r="B729" s="197" t="str">
        <f>B728&amp;"KW"</f>
        <v>KW</v>
      </c>
      <c r="C729" s="194" t="s">
        <v>286</v>
      </c>
      <c r="D729" s="195"/>
      <c r="E729" s="195"/>
      <c r="F729" s="720"/>
      <c r="G729" s="721"/>
      <c r="H729" s="720"/>
      <c r="I729" s="721"/>
      <c r="J729" s="720"/>
      <c r="K729" s="721"/>
      <c r="L729" s="720"/>
      <c r="M729" s="721"/>
      <c r="N729" s="720"/>
      <c r="O729" s="721"/>
      <c r="P729" s="164"/>
      <c r="Q729" s="164"/>
      <c r="R729" s="164"/>
      <c r="S729" s="164"/>
      <c r="T729" s="164"/>
      <c r="U729" s="164"/>
      <c r="V729" s="164"/>
      <c r="W729" s="164"/>
    </row>
    <row r="730" spans="1:23" hidden="1" x14ac:dyDescent="0.35">
      <c r="A730" s="198" t="s">
        <v>563</v>
      </c>
      <c r="B730" s="193"/>
      <c r="C730" s="194" t="s">
        <v>285</v>
      </c>
      <c r="D730" s="195"/>
      <c r="E730" s="195"/>
      <c r="F730" s="720"/>
      <c r="G730" s="721"/>
      <c r="H730" s="720"/>
      <c r="I730" s="721"/>
      <c r="J730" s="720"/>
      <c r="K730" s="721"/>
      <c r="L730" s="720"/>
      <c r="M730" s="721"/>
      <c r="N730" s="720"/>
      <c r="O730" s="721"/>
      <c r="P730" s="164"/>
      <c r="Q730" s="164"/>
      <c r="R730" s="164"/>
      <c r="S730" s="164"/>
      <c r="T730" s="164"/>
      <c r="U730" s="164"/>
      <c r="V730" s="164"/>
      <c r="W730" s="164"/>
    </row>
    <row r="731" spans="1:23" hidden="1" x14ac:dyDescent="0.35">
      <c r="A731" s="198"/>
      <c r="B731" s="197" t="str">
        <f>B730&amp;"KW"</f>
        <v>KW</v>
      </c>
      <c r="C731" s="194" t="s">
        <v>286</v>
      </c>
      <c r="D731" s="195"/>
      <c r="E731" s="195"/>
      <c r="F731" s="720"/>
      <c r="G731" s="721"/>
      <c r="H731" s="720"/>
      <c r="I731" s="721"/>
      <c r="J731" s="720"/>
      <c r="K731" s="721"/>
      <c r="L731" s="720"/>
      <c r="M731" s="721"/>
      <c r="N731" s="720"/>
      <c r="O731" s="721"/>
      <c r="P731" s="164"/>
      <c r="Q731" s="164"/>
      <c r="R731" s="164"/>
      <c r="S731" s="164"/>
      <c r="T731" s="164"/>
      <c r="U731" s="164"/>
      <c r="V731" s="164"/>
      <c r="W731" s="164"/>
    </row>
    <row r="732" spans="1:23" hidden="1" x14ac:dyDescent="0.35">
      <c r="A732" s="198" t="s">
        <v>564</v>
      </c>
      <c r="B732" s="193"/>
      <c r="C732" s="194" t="s">
        <v>285</v>
      </c>
      <c r="D732" s="195"/>
      <c r="E732" s="195"/>
      <c r="F732" s="720"/>
      <c r="G732" s="721"/>
      <c r="H732" s="720"/>
      <c r="I732" s="721"/>
      <c r="J732" s="720"/>
      <c r="K732" s="721"/>
      <c r="L732" s="720"/>
      <c r="M732" s="721"/>
      <c r="N732" s="720"/>
      <c r="O732" s="721"/>
      <c r="P732" s="164"/>
      <c r="Q732" s="164"/>
      <c r="R732" s="164"/>
      <c r="S732" s="164"/>
      <c r="T732" s="164"/>
      <c r="U732" s="164"/>
      <c r="V732" s="164"/>
      <c r="W732" s="164"/>
    </row>
    <row r="733" spans="1:23" hidden="1" x14ac:dyDescent="0.35">
      <c r="A733" s="198"/>
      <c r="B733" s="197" t="str">
        <f>B732&amp;"KW"</f>
        <v>KW</v>
      </c>
      <c r="C733" s="194" t="s">
        <v>286</v>
      </c>
      <c r="D733" s="195"/>
      <c r="E733" s="195"/>
      <c r="F733" s="720"/>
      <c r="G733" s="721"/>
      <c r="H733" s="720"/>
      <c r="I733" s="721"/>
      <c r="J733" s="720"/>
      <c r="K733" s="721"/>
      <c r="L733" s="720"/>
      <c r="M733" s="721"/>
      <c r="N733" s="720"/>
      <c r="O733" s="721"/>
      <c r="P733" s="164"/>
      <c r="Q733" s="164"/>
      <c r="R733" s="164"/>
      <c r="S733" s="164"/>
      <c r="T733" s="164"/>
      <c r="U733" s="164"/>
      <c r="V733" s="164"/>
      <c r="W733" s="164"/>
    </row>
    <row r="734" spans="1:23" hidden="1" x14ac:dyDescent="0.35">
      <c r="A734" s="198" t="s">
        <v>565</v>
      </c>
      <c r="B734" s="193"/>
      <c r="C734" s="194" t="s">
        <v>285</v>
      </c>
      <c r="D734" s="195"/>
      <c r="E734" s="195"/>
      <c r="F734" s="720"/>
      <c r="G734" s="721"/>
      <c r="H734" s="720"/>
      <c r="I734" s="721"/>
      <c r="J734" s="720"/>
      <c r="K734" s="721"/>
      <c r="L734" s="720"/>
      <c r="M734" s="721"/>
      <c r="N734" s="720"/>
      <c r="O734" s="721"/>
      <c r="P734" s="164"/>
      <c r="Q734" s="164"/>
      <c r="R734" s="164"/>
      <c r="S734" s="164"/>
      <c r="T734" s="164"/>
      <c r="U734" s="164"/>
      <c r="V734" s="164"/>
      <c r="W734" s="164"/>
    </row>
    <row r="735" spans="1:23" hidden="1" x14ac:dyDescent="0.35">
      <c r="A735" s="198"/>
      <c r="B735" s="197" t="str">
        <f>B734&amp;"KW"</f>
        <v>KW</v>
      </c>
      <c r="C735" s="194" t="s">
        <v>286</v>
      </c>
      <c r="D735" s="195"/>
      <c r="E735" s="195"/>
      <c r="F735" s="720"/>
      <c r="G735" s="721"/>
      <c r="H735" s="720"/>
      <c r="I735" s="721"/>
      <c r="J735" s="720"/>
      <c r="K735" s="721"/>
      <c r="L735" s="720"/>
      <c r="M735" s="721"/>
      <c r="N735" s="720"/>
      <c r="O735" s="721"/>
      <c r="P735" s="164"/>
      <c r="Q735" s="164"/>
      <c r="R735" s="164"/>
      <c r="S735" s="164"/>
      <c r="T735" s="164"/>
      <c r="U735" s="164"/>
      <c r="V735" s="164"/>
      <c r="W735" s="164"/>
    </row>
    <row r="736" spans="1:23" hidden="1" x14ac:dyDescent="0.35">
      <c r="A736" s="198" t="s">
        <v>566</v>
      </c>
      <c r="B736" s="193"/>
      <c r="C736" s="194" t="s">
        <v>285</v>
      </c>
      <c r="D736" s="195"/>
      <c r="E736" s="195"/>
      <c r="F736" s="720"/>
      <c r="G736" s="721"/>
      <c r="H736" s="720"/>
      <c r="I736" s="721"/>
      <c r="J736" s="720"/>
      <c r="K736" s="721"/>
      <c r="L736" s="720"/>
      <c r="M736" s="721"/>
      <c r="N736" s="720"/>
      <c r="O736" s="721"/>
      <c r="P736" s="164"/>
      <c r="Q736" s="164"/>
      <c r="R736" s="164"/>
      <c r="S736" s="164"/>
      <c r="T736" s="164"/>
      <c r="U736" s="164"/>
      <c r="V736" s="164"/>
      <c r="W736" s="164"/>
    </row>
    <row r="737" spans="1:23" hidden="1" x14ac:dyDescent="0.35">
      <c r="A737" s="198"/>
      <c r="B737" s="197" t="str">
        <f>B736&amp;"KW"</f>
        <v>KW</v>
      </c>
      <c r="C737" s="194" t="s">
        <v>286</v>
      </c>
      <c r="D737" s="195"/>
      <c r="E737" s="195"/>
      <c r="F737" s="720"/>
      <c r="G737" s="721"/>
      <c r="H737" s="720"/>
      <c r="I737" s="721"/>
      <c r="J737" s="720"/>
      <c r="K737" s="721"/>
      <c r="L737" s="720"/>
      <c r="M737" s="721"/>
      <c r="N737" s="720"/>
      <c r="O737" s="721"/>
      <c r="P737" s="164"/>
      <c r="Q737" s="164"/>
      <c r="R737" s="164"/>
      <c r="S737" s="164"/>
      <c r="T737" s="164"/>
      <c r="U737" s="164"/>
      <c r="V737" s="164"/>
      <c r="W737" s="164"/>
    </row>
    <row r="738" spans="1:23" hidden="1" x14ac:dyDescent="0.35">
      <c r="A738" s="198" t="s">
        <v>567</v>
      </c>
      <c r="B738" s="193"/>
      <c r="C738" s="194" t="s">
        <v>285</v>
      </c>
      <c r="D738" s="195"/>
      <c r="E738" s="195"/>
      <c r="F738" s="720"/>
      <c r="G738" s="721"/>
      <c r="H738" s="720"/>
      <c r="I738" s="721"/>
      <c r="J738" s="720"/>
      <c r="K738" s="721"/>
      <c r="L738" s="720"/>
      <c r="M738" s="721"/>
      <c r="N738" s="720"/>
      <c r="O738" s="721"/>
      <c r="P738" s="164"/>
      <c r="Q738" s="164"/>
      <c r="R738" s="164"/>
      <c r="S738" s="164"/>
      <c r="T738" s="164"/>
      <c r="U738" s="164"/>
      <c r="V738" s="164"/>
      <c r="W738" s="164"/>
    </row>
    <row r="739" spans="1:23" hidden="1" x14ac:dyDescent="0.35">
      <c r="A739" s="198"/>
      <c r="B739" s="197" t="str">
        <f>B738&amp;"KW"</f>
        <v>KW</v>
      </c>
      <c r="C739" s="194" t="s">
        <v>286</v>
      </c>
      <c r="D739" s="195"/>
      <c r="E739" s="195"/>
      <c r="F739" s="720"/>
      <c r="G739" s="721"/>
      <c r="H739" s="720"/>
      <c r="I739" s="721"/>
      <c r="J739" s="720"/>
      <c r="K739" s="721"/>
      <c r="L739" s="720"/>
      <c r="M739" s="721"/>
      <c r="N739" s="720"/>
      <c r="O739" s="721"/>
      <c r="P739" s="164"/>
      <c r="Q739" s="164"/>
      <c r="R739" s="164"/>
      <c r="S739" s="164"/>
      <c r="T739" s="164"/>
      <c r="U739" s="164"/>
      <c r="V739" s="164"/>
      <c r="W739" s="164"/>
    </row>
    <row r="740" spans="1:23" hidden="1" x14ac:dyDescent="0.35">
      <c r="A740" s="198" t="s">
        <v>568</v>
      </c>
      <c r="B740" s="193"/>
      <c r="C740" s="194" t="s">
        <v>285</v>
      </c>
      <c r="D740" s="195"/>
      <c r="E740" s="195"/>
      <c r="F740" s="720"/>
      <c r="G740" s="721"/>
      <c r="H740" s="720"/>
      <c r="I740" s="721"/>
      <c r="J740" s="720"/>
      <c r="K740" s="721"/>
      <c r="L740" s="720"/>
      <c r="M740" s="721"/>
      <c r="N740" s="720"/>
      <c r="O740" s="721"/>
      <c r="P740" s="164"/>
      <c r="Q740" s="164"/>
      <c r="R740" s="164"/>
      <c r="S740" s="164"/>
      <c r="T740" s="164"/>
      <c r="U740" s="164"/>
      <c r="V740" s="164"/>
      <c r="W740" s="164"/>
    </row>
    <row r="741" spans="1:23" hidden="1" x14ac:dyDescent="0.35">
      <c r="A741" s="198"/>
      <c r="B741" s="197" t="str">
        <f>B740&amp;"KW"</f>
        <v>KW</v>
      </c>
      <c r="C741" s="194" t="s">
        <v>286</v>
      </c>
      <c r="D741" s="195"/>
      <c r="E741" s="195"/>
      <c r="F741" s="720"/>
      <c r="G741" s="721"/>
      <c r="H741" s="720"/>
      <c r="I741" s="721"/>
      <c r="J741" s="720"/>
      <c r="K741" s="721"/>
      <c r="L741" s="720"/>
      <c r="M741" s="721"/>
      <c r="N741" s="720"/>
      <c r="O741" s="721"/>
      <c r="P741" s="164"/>
      <c r="Q741" s="164"/>
      <c r="R741" s="164"/>
      <c r="S741" s="164"/>
      <c r="T741" s="164"/>
      <c r="U741" s="164"/>
      <c r="V741" s="164"/>
      <c r="W741" s="164"/>
    </row>
    <row r="742" spans="1:23" hidden="1" x14ac:dyDescent="0.35">
      <c r="A742" s="198" t="s">
        <v>569</v>
      </c>
      <c r="B742" s="193"/>
      <c r="C742" s="194" t="s">
        <v>285</v>
      </c>
      <c r="D742" s="195"/>
      <c r="E742" s="195"/>
      <c r="F742" s="720"/>
      <c r="G742" s="721"/>
      <c r="H742" s="720"/>
      <c r="I742" s="721"/>
      <c r="J742" s="720"/>
      <c r="K742" s="721"/>
      <c r="L742" s="720"/>
      <c r="M742" s="721"/>
      <c r="N742" s="720"/>
      <c r="O742" s="721"/>
      <c r="P742" s="164"/>
      <c r="Q742" s="164"/>
      <c r="R742" s="164"/>
      <c r="S742" s="164"/>
      <c r="T742" s="164"/>
      <c r="U742" s="164"/>
      <c r="V742" s="164"/>
      <c r="W742" s="164"/>
    </row>
    <row r="743" spans="1:23" hidden="1" x14ac:dyDescent="0.35">
      <c r="A743" s="198"/>
      <c r="B743" s="197" t="str">
        <f>B742&amp;"KW"</f>
        <v>KW</v>
      </c>
      <c r="C743" s="194" t="s">
        <v>286</v>
      </c>
      <c r="D743" s="195"/>
      <c r="E743" s="195"/>
      <c r="F743" s="720"/>
      <c r="G743" s="721"/>
      <c r="H743" s="720"/>
      <c r="I743" s="721"/>
      <c r="J743" s="720"/>
      <c r="K743" s="721"/>
      <c r="L743" s="720"/>
      <c r="M743" s="721"/>
      <c r="N743" s="720"/>
      <c r="O743" s="721"/>
      <c r="P743" s="164"/>
      <c r="Q743" s="164"/>
      <c r="R743" s="164"/>
      <c r="S743" s="164"/>
      <c r="T743" s="164"/>
      <c r="U743" s="164"/>
      <c r="V743" s="164"/>
      <c r="W743" s="164"/>
    </row>
    <row r="744" spans="1:23" hidden="1" x14ac:dyDescent="0.35">
      <c r="A744" s="198" t="s">
        <v>570</v>
      </c>
      <c r="B744" s="193"/>
      <c r="C744" s="194" t="s">
        <v>285</v>
      </c>
      <c r="D744" s="195"/>
      <c r="E744" s="195"/>
      <c r="F744" s="720"/>
      <c r="G744" s="721"/>
      <c r="H744" s="720"/>
      <c r="I744" s="721"/>
      <c r="J744" s="720"/>
      <c r="K744" s="721"/>
      <c r="L744" s="720"/>
      <c r="M744" s="721"/>
      <c r="N744" s="720"/>
      <c r="O744" s="721"/>
      <c r="P744" s="164"/>
      <c r="Q744" s="164"/>
      <c r="R744" s="164"/>
      <c r="S744" s="164"/>
      <c r="T744" s="164"/>
      <c r="U744" s="164"/>
      <c r="V744" s="164"/>
      <c r="W744" s="164"/>
    </row>
    <row r="745" spans="1:23" hidden="1" x14ac:dyDescent="0.35">
      <c r="A745" s="198"/>
      <c r="B745" s="197" t="str">
        <f>B744&amp;"KW"</f>
        <v>KW</v>
      </c>
      <c r="C745" s="194" t="s">
        <v>286</v>
      </c>
      <c r="D745" s="195"/>
      <c r="E745" s="195"/>
      <c r="F745" s="720"/>
      <c r="G745" s="721"/>
      <c r="H745" s="720"/>
      <c r="I745" s="721"/>
      <c r="J745" s="720"/>
      <c r="K745" s="721"/>
      <c r="L745" s="720"/>
      <c r="M745" s="721"/>
      <c r="N745" s="720"/>
      <c r="O745" s="721"/>
      <c r="P745" s="164"/>
      <c r="Q745" s="164"/>
      <c r="R745" s="164"/>
      <c r="S745" s="164"/>
      <c r="T745" s="164"/>
      <c r="U745" s="164"/>
      <c r="V745" s="164"/>
      <c r="W745" s="164"/>
    </row>
    <row r="746" spans="1:23" hidden="1" x14ac:dyDescent="0.35">
      <c r="A746" s="198" t="s">
        <v>571</v>
      </c>
      <c r="B746" s="193"/>
      <c r="C746" s="194" t="s">
        <v>285</v>
      </c>
      <c r="D746" s="195"/>
      <c r="E746" s="195"/>
      <c r="F746" s="720"/>
      <c r="G746" s="721"/>
      <c r="H746" s="720"/>
      <c r="I746" s="721"/>
      <c r="J746" s="720"/>
      <c r="K746" s="721"/>
      <c r="L746" s="720"/>
      <c r="M746" s="721"/>
      <c r="N746" s="720"/>
      <c r="O746" s="721"/>
      <c r="P746" s="164"/>
      <c r="Q746" s="164"/>
      <c r="R746" s="164"/>
      <c r="S746" s="164"/>
      <c r="T746" s="164"/>
      <c r="U746" s="164"/>
      <c r="V746" s="164"/>
      <c r="W746" s="164"/>
    </row>
    <row r="747" spans="1:23" hidden="1" x14ac:dyDescent="0.35">
      <c r="A747" s="198"/>
      <c r="B747" s="197" t="str">
        <f>B746&amp;"KW"</f>
        <v>KW</v>
      </c>
      <c r="C747" s="194" t="s">
        <v>286</v>
      </c>
      <c r="D747" s="195"/>
      <c r="E747" s="195"/>
      <c r="F747" s="720"/>
      <c r="G747" s="721"/>
      <c r="H747" s="720"/>
      <c r="I747" s="721"/>
      <c r="J747" s="720"/>
      <c r="K747" s="721"/>
      <c r="L747" s="720"/>
      <c r="M747" s="721"/>
      <c r="N747" s="720"/>
      <c r="O747" s="721"/>
      <c r="P747" s="164"/>
      <c r="Q747" s="164"/>
      <c r="R747" s="164"/>
      <c r="S747" s="164"/>
      <c r="T747" s="164"/>
      <c r="U747" s="164"/>
      <c r="V747" s="164"/>
      <c r="W747" s="164"/>
    </row>
    <row r="748" spans="1:23" hidden="1" x14ac:dyDescent="0.35">
      <c r="A748" s="198" t="s">
        <v>572</v>
      </c>
      <c r="B748" s="193"/>
      <c r="C748" s="194" t="s">
        <v>285</v>
      </c>
      <c r="D748" s="195"/>
      <c r="E748" s="195"/>
      <c r="F748" s="720"/>
      <c r="G748" s="721"/>
      <c r="H748" s="720"/>
      <c r="I748" s="721"/>
      <c r="J748" s="720"/>
      <c r="K748" s="721"/>
      <c r="L748" s="720"/>
      <c r="M748" s="721"/>
      <c r="N748" s="720"/>
      <c r="O748" s="721"/>
      <c r="P748" s="164"/>
      <c r="Q748" s="164"/>
      <c r="R748" s="164"/>
      <c r="S748" s="164"/>
      <c r="T748" s="164"/>
      <c r="U748" s="164"/>
      <c r="V748" s="164"/>
      <c r="W748" s="164"/>
    </row>
    <row r="749" spans="1:23" hidden="1" x14ac:dyDescent="0.35">
      <c r="A749" s="198"/>
      <c r="B749" s="197" t="str">
        <f>B748&amp;"KW"</f>
        <v>KW</v>
      </c>
      <c r="C749" s="194" t="s">
        <v>286</v>
      </c>
      <c r="D749" s="195"/>
      <c r="E749" s="195"/>
      <c r="F749" s="720"/>
      <c r="G749" s="721"/>
      <c r="H749" s="720"/>
      <c r="I749" s="721"/>
      <c r="J749" s="720"/>
      <c r="K749" s="721"/>
      <c r="L749" s="720"/>
      <c r="M749" s="721"/>
      <c r="N749" s="720"/>
      <c r="O749" s="721"/>
      <c r="P749" s="164"/>
      <c r="Q749" s="164"/>
      <c r="R749" s="164"/>
      <c r="S749" s="164"/>
      <c r="T749" s="164"/>
      <c r="U749" s="164"/>
      <c r="V749" s="164"/>
      <c r="W749" s="164"/>
    </row>
    <row r="750" spans="1:23" hidden="1" x14ac:dyDescent="0.35">
      <c r="A750" s="198" t="s">
        <v>573</v>
      </c>
      <c r="B750" s="193"/>
      <c r="C750" s="194" t="s">
        <v>285</v>
      </c>
      <c r="D750" s="195"/>
      <c r="E750" s="195"/>
      <c r="F750" s="720"/>
      <c r="G750" s="721"/>
      <c r="H750" s="720"/>
      <c r="I750" s="721"/>
      <c r="J750" s="720"/>
      <c r="K750" s="721"/>
      <c r="L750" s="720"/>
      <c r="M750" s="721"/>
      <c r="N750" s="720"/>
      <c r="O750" s="721"/>
      <c r="P750" s="164"/>
      <c r="Q750" s="164"/>
      <c r="R750" s="164"/>
      <c r="S750" s="164"/>
      <c r="T750" s="164"/>
      <c r="U750" s="164"/>
      <c r="V750" s="164"/>
      <c r="W750" s="164"/>
    </row>
    <row r="751" spans="1:23" hidden="1" x14ac:dyDescent="0.35">
      <c r="A751" s="198"/>
      <c r="B751" s="197" t="str">
        <f>B750&amp;"KW"</f>
        <v>KW</v>
      </c>
      <c r="C751" s="194" t="s">
        <v>286</v>
      </c>
      <c r="D751" s="195"/>
      <c r="E751" s="195"/>
      <c r="F751" s="720"/>
      <c r="G751" s="721"/>
      <c r="H751" s="720"/>
      <c r="I751" s="721"/>
      <c r="J751" s="720"/>
      <c r="K751" s="721"/>
      <c r="L751" s="720"/>
      <c r="M751" s="721"/>
      <c r="N751" s="720"/>
      <c r="O751" s="721"/>
      <c r="P751" s="164"/>
      <c r="Q751" s="164"/>
      <c r="R751" s="164"/>
      <c r="S751" s="164"/>
      <c r="T751" s="164"/>
      <c r="U751" s="164"/>
      <c r="V751" s="164"/>
      <c r="W751" s="164"/>
    </row>
    <row r="752" spans="1:23" hidden="1" x14ac:dyDescent="0.35">
      <c r="A752" s="198" t="s">
        <v>574</v>
      </c>
      <c r="B752" s="193"/>
      <c r="C752" s="194" t="s">
        <v>285</v>
      </c>
      <c r="D752" s="195"/>
      <c r="E752" s="195"/>
      <c r="F752" s="720"/>
      <c r="G752" s="721"/>
      <c r="H752" s="720"/>
      <c r="I752" s="721"/>
      <c r="J752" s="720"/>
      <c r="K752" s="721"/>
      <c r="L752" s="720"/>
      <c r="M752" s="721"/>
      <c r="N752" s="720"/>
      <c r="O752" s="721"/>
      <c r="P752" s="164"/>
      <c r="Q752" s="164"/>
      <c r="R752" s="164"/>
      <c r="S752" s="164"/>
      <c r="T752" s="164"/>
      <c r="U752" s="164"/>
      <c r="V752" s="164"/>
      <c r="W752" s="164"/>
    </row>
    <row r="753" spans="1:23" hidden="1" x14ac:dyDescent="0.35">
      <c r="A753" s="198"/>
      <c r="B753" s="197" t="str">
        <f>B752&amp;"KW"</f>
        <v>KW</v>
      </c>
      <c r="C753" s="194" t="s">
        <v>286</v>
      </c>
      <c r="D753" s="195"/>
      <c r="E753" s="195"/>
      <c r="F753" s="720"/>
      <c r="G753" s="721"/>
      <c r="H753" s="720"/>
      <c r="I753" s="721"/>
      <c r="J753" s="720"/>
      <c r="K753" s="721"/>
      <c r="L753" s="720"/>
      <c r="M753" s="721"/>
      <c r="N753" s="720"/>
      <c r="O753" s="721"/>
      <c r="P753" s="164"/>
      <c r="Q753" s="164"/>
      <c r="R753" s="164"/>
      <c r="S753" s="164"/>
      <c r="T753" s="164"/>
      <c r="U753" s="164"/>
      <c r="V753" s="164"/>
      <c r="W753" s="164"/>
    </row>
    <row r="754" spans="1:23" hidden="1" x14ac:dyDescent="0.35">
      <c r="A754" s="198" t="s">
        <v>575</v>
      </c>
      <c r="B754" s="193"/>
      <c r="C754" s="194" t="s">
        <v>285</v>
      </c>
      <c r="D754" s="195"/>
      <c r="E754" s="195"/>
      <c r="F754" s="720"/>
      <c r="G754" s="721"/>
      <c r="H754" s="720"/>
      <c r="I754" s="721"/>
      <c r="J754" s="720"/>
      <c r="K754" s="721"/>
      <c r="L754" s="720"/>
      <c r="M754" s="721"/>
      <c r="N754" s="720"/>
      <c r="O754" s="721"/>
      <c r="P754" s="164"/>
      <c r="Q754" s="164"/>
      <c r="R754" s="164"/>
      <c r="S754" s="164"/>
      <c r="T754" s="164"/>
      <c r="U754" s="164"/>
      <c r="V754" s="164"/>
      <c r="W754" s="164"/>
    </row>
    <row r="755" spans="1:23" hidden="1" x14ac:dyDescent="0.35">
      <c r="A755" s="198"/>
      <c r="B755" s="197" t="str">
        <f>B754&amp;"KW"</f>
        <v>KW</v>
      </c>
      <c r="C755" s="194" t="s">
        <v>286</v>
      </c>
      <c r="D755" s="195"/>
      <c r="E755" s="195"/>
      <c r="F755" s="720"/>
      <c r="G755" s="721"/>
      <c r="H755" s="720"/>
      <c r="I755" s="721"/>
      <c r="J755" s="720"/>
      <c r="K755" s="721"/>
      <c r="L755" s="720"/>
      <c r="M755" s="721"/>
      <c r="N755" s="720"/>
      <c r="O755" s="721"/>
      <c r="P755" s="164"/>
      <c r="Q755" s="164"/>
      <c r="R755" s="164"/>
      <c r="S755" s="164"/>
      <c r="T755" s="164"/>
      <c r="U755" s="164"/>
      <c r="V755" s="164"/>
      <c r="W755" s="164"/>
    </row>
    <row r="756" spans="1:23" hidden="1" x14ac:dyDescent="0.35">
      <c r="A756" s="198" t="s">
        <v>576</v>
      </c>
      <c r="B756" s="193"/>
      <c r="C756" s="194" t="s">
        <v>285</v>
      </c>
      <c r="D756" s="195"/>
      <c r="E756" s="195"/>
      <c r="F756" s="720"/>
      <c r="G756" s="721"/>
      <c r="H756" s="720"/>
      <c r="I756" s="721"/>
      <c r="J756" s="720"/>
      <c r="K756" s="721"/>
      <c r="L756" s="720"/>
      <c r="M756" s="721"/>
      <c r="N756" s="720"/>
      <c r="O756" s="721"/>
      <c r="P756" s="164"/>
      <c r="Q756" s="164"/>
      <c r="R756" s="164"/>
      <c r="S756" s="164"/>
      <c r="T756" s="164"/>
      <c r="U756" s="164"/>
      <c r="V756" s="164"/>
      <c r="W756" s="164"/>
    </row>
    <row r="757" spans="1:23" hidden="1" x14ac:dyDescent="0.35">
      <c r="A757" s="198"/>
      <c r="B757" s="197" t="str">
        <f>B756&amp;"KW"</f>
        <v>KW</v>
      </c>
      <c r="C757" s="194" t="s">
        <v>286</v>
      </c>
      <c r="D757" s="195"/>
      <c r="E757" s="195"/>
      <c r="F757" s="720"/>
      <c r="G757" s="721"/>
      <c r="H757" s="720"/>
      <c r="I757" s="721"/>
      <c r="J757" s="720"/>
      <c r="K757" s="721"/>
      <c r="L757" s="720"/>
      <c r="M757" s="721"/>
      <c r="N757" s="720"/>
      <c r="O757" s="721"/>
      <c r="P757" s="164"/>
      <c r="Q757" s="164"/>
      <c r="R757" s="164"/>
      <c r="S757" s="164"/>
      <c r="T757" s="164"/>
      <c r="U757" s="164"/>
      <c r="V757" s="164"/>
      <c r="W757" s="164"/>
    </row>
    <row r="758" spans="1:23" hidden="1" x14ac:dyDescent="0.35">
      <c r="A758" s="198" t="s">
        <v>577</v>
      </c>
      <c r="B758" s="193"/>
      <c r="C758" s="194" t="s">
        <v>285</v>
      </c>
      <c r="D758" s="195"/>
      <c r="E758" s="195"/>
      <c r="F758" s="720"/>
      <c r="G758" s="721"/>
      <c r="H758" s="720"/>
      <c r="I758" s="721"/>
      <c r="J758" s="720"/>
      <c r="K758" s="721"/>
      <c r="L758" s="720"/>
      <c r="M758" s="721"/>
      <c r="N758" s="720"/>
      <c r="O758" s="721"/>
      <c r="P758" s="164"/>
      <c r="Q758" s="164"/>
      <c r="R758" s="164"/>
      <c r="S758" s="164"/>
      <c r="T758" s="164"/>
      <c r="U758" s="164"/>
      <c r="V758" s="164"/>
      <c r="W758" s="164"/>
    </row>
    <row r="759" spans="1:23" hidden="1" x14ac:dyDescent="0.35">
      <c r="A759" s="198"/>
      <c r="B759" s="197" t="str">
        <f>B758&amp;"KW"</f>
        <v>KW</v>
      </c>
      <c r="C759" s="194" t="s">
        <v>286</v>
      </c>
      <c r="D759" s="195"/>
      <c r="E759" s="195"/>
      <c r="F759" s="720"/>
      <c r="G759" s="721"/>
      <c r="H759" s="720"/>
      <c r="I759" s="721"/>
      <c r="J759" s="720"/>
      <c r="K759" s="721"/>
      <c r="L759" s="720"/>
      <c r="M759" s="721"/>
      <c r="N759" s="720"/>
      <c r="O759" s="721"/>
      <c r="P759" s="164"/>
      <c r="Q759" s="164"/>
      <c r="R759" s="164"/>
      <c r="S759" s="164"/>
      <c r="T759" s="164"/>
      <c r="U759" s="164"/>
      <c r="V759" s="164"/>
      <c r="W759" s="164"/>
    </row>
    <row r="760" spans="1:23" hidden="1" x14ac:dyDescent="0.35">
      <c r="A760" s="198" t="s">
        <v>578</v>
      </c>
      <c r="B760" s="193"/>
      <c r="C760" s="194" t="s">
        <v>285</v>
      </c>
      <c r="D760" s="195"/>
      <c r="E760" s="195"/>
      <c r="F760" s="720"/>
      <c r="G760" s="721"/>
      <c r="H760" s="720"/>
      <c r="I760" s="721"/>
      <c r="J760" s="720"/>
      <c r="K760" s="721"/>
      <c r="L760" s="720"/>
      <c r="M760" s="721"/>
      <c r="N760" s="720"/>
      <c r="O760" s="721"/>
      <c r="P760" s="164"/>
      <c r="Q760" s="164"/>
      <c r="R760" s="164"/>
      <c r="S760" s="164"/>
      <c r="T760" s="164"/>
      <c r="U760" s="164"/>
      <c r="V760" s="164"/>
      <c r="W760" s="164"/>
    </row>
    <row r="761" spans="1:23" hidden="1" x14ac:dyDescent="0.35">
      <c r="A761" s="198"/>
      <c r="B761" s="197" t="str">
        <f>B760&amp;"KW"</f>
        <v>KW</v>
      </c>
      <c r="C761" s="194" t="s">
        <v>286</v>
      </c>
      <c r="D761" s="195"/>
      <c r="E761" s="195"/>
      <c r="F761" s="720"/>
      <c r="G761" s="721"/>
      <c r="H761" s="720"/>
      <c r="I761" s="721"/>
      <c r="J761" s="720"/>
      <c r="K761" s="721"/>
      <c r="L761" s="720"/>
      <c r="M761" s="721"/>
      <c r="N761" s="720"/>
      <c r="O761" s="721"/>
      <c r="P761" s="164"/>
      <c r="Q761" s="164"/>
      <c r="R761" s="164"/>
      <c r="S761" s="164"/>
      <c r="T761" s="164"/>
      <c r="U761" s="164"/>
      <c r="V761" s="164"/>
      <c r="W761" s="164"/>
    </row>
    <row r="762" spans="1:23" hidden="1" x14ac:dyDescent="0.35">
      <c r="A762" s="198" t="s">
        <v>579</v>
      </c>
      <c r="B762" s="193"/>
      <c r="C762" s="194" t="s">
        <v>285</v>
      </c>
      <c r="D762" s="195"/>
      <c r="E762" s="195"/>
      <c r="F762" s="720"/>
      <c r="G762" s="721"/>
      <c r="H762" s="720"/>
      <c r="I762" s="721"/>
      <c r="J762" s="720"/>
      <c r="K762" s="721"/>
      <c r="L762" s="720"/>
      <c r="M762" s="721"/>
      <c r="N762" s="720"/>
      <c r="O762" s="721"/>
      <c r="P762" s="164"/>
      <c r="Q762" s="164"/>
      <c r="R762" s="164"/>
      <c r="S762" s="164"/>
      <c r="T762" s="164"/>
      <c r="U762" s="164"/>
      <c r="V762" s="164"/>
      <c r="W762" s="164"/>
    </row>
    <row r="763" spans="1:23" hidden="1" x14ac:dyDescent="0.35">
      <c r="A763" s="198"/>
      <c r="B763" s="197" t="str">
        <f>B762&amp;"KW"</f>
        <v>KW</v>
      </c>
      <c r="C763" s="194" t="s">
        <v>286</v>
      </c>
      <c r="D763" s="195"/>
      <c r="E763" s="195"/>
      <c r="F763" s="720"/>
      <c r="G763" s="721"/>
      <c r="H763" s="720"/>
      <c r="I763" s="721"/>
      <c r="J763" s="720"/>
      <c r="K763" s="721"/>
      <c r="L763" s="720"/>
      <c r="M763" s="721"/>
      <c r="N763" s="720"/>
      <c r="O763" s="721"/>
      <c r="P763" s="164"/>
      <c r="Q763" s="164"/>
      <c r="R763" s="164"/>
      <c r="S763" s="164"/>
      <c r="T763" s="164"/>
      <c r="U763" s="164"/>
      <c r="V763" s="164"/>
      <c r="W763" s="164"/>
    </row>
    <row r="764" spans="1:23" hidden="1" x14ac:dyDescent="0.35">
      <c r="A764" s="198" t="s">
        <v>580</v>
      </c>
      <c r="B764" s="193"/>
      <c r="C764" s="194" t="s">
        <v>285</v>
      </c>
      <c r="D764" s="195"/>
      <c r="E764" s="195"/>
      <c r="F764" s="720"/>
      <c r="G764" s="721"/>
      <c r="H764" s="720"/>
      <c r="I764" s="721"/>
      <c r="J764" s="720"/>
      <c r="K764" s="721"/>
      <c r="L764" s="720"/>
      <c r="M764" s="721"/>
      <c r="N764" s="720"/>
      <c r="O764" s="721"/>
      <c r="P764" s="164"/>
      <c r="Q764" s="164"/>
      <c r="R764" s="164"/>
      <c r="S764" s="164"/>
      <c r="T764" s="164"/>
      <c r="U764" s="164"/>
      <c r="V764" s="164"/>
      <c r="W764" s="164"/>
    </row>
    <row r="765" spans="1:23" hidden="1" x14ac:dyDescent="0.35">
      <c r="A765" s="198"/>
      <c r="B765" s="197" t="str">
        <f>B764&amp;"KW"</f>
        <v>KW</v>
      </c>
      <c r="C765" s="194" t="s">
        <v>286</v>
      </c>
      <c r="D765" s="195"/>
      <c r="E765" s="195"/>
      <c r="F765" s="720"/>
      <c r="G765" s="721"/>
      <c r="H765" s="720"/>
      <c r="I765" s="721"/>
      <c r="J765" s="720"/>
      <c r="K765" s="721"/>
      <c r="L765" s="720"/>
      <c r="M765" s="721"/>
      <c r="N765" s="720"/>
      <c r="O765" s="721"/>
      <c r="P765" s="164"/>
      <c r="Q765" s="164"/>
      <c r="R765" s="164"/>
      <c r="S765" s="164"/>
      <c r="T765" s="164"/>
      <c r="U765" s="164"/>
      <c r="V765" s="164"/>
      <c r="W765" s="164"/>
    </row>
    <row r="766" spans="1:23" hidden="1" x14ac:dyDescent="0.35">
      <c r="A766" s="198" t="s">
        <v>581</v>
      </c>
      <c r="B766" s="193"/>
      <c r="C766" s="194" t="s">
        <v>285</v>
      </c>
      <c r="D766" s="195"/>
      <c r="E766" s="195"/>
      <c r="F766" s="720"/>
      <c r="G766" s="721"/>
      <c r="H766" s="720"/>
      <c r="I766" s="721"/>
      <c r="J766" s="720"/>
      <c r="K766" s="721"/>
      <c r="L766" s="720"/>
      <c r="M766" s="721"/>
      <c r="N766" s="720"/>
      <c r="O766" s="721"/>
      <c r="P766" s="164"/>
      <c r="Q766" s="164"/>
      <c r="R766" s="164"/>
      <c r="S766" s="164"/>
      <c r="T766" s="164"/>
      <c r="U766" s="164"/>
      <c r="V766" s="164"/>
      <c r="W766" s="164"/>
    </row>
    <row r="767" spans="1:23" hidden="1" x14ac:dyDescent="0.35">
      <c r="A767" s="198"/>
      <c r="B767" s="197" t="str">
        <f>B766&amp;"KW"</f>
        <v>KW</v>
      </c>
      <c r="C767" s="194" t="s">
        <v>286</v>
      </c>
      <c r="D767" s="195"/>
      <c r="E767" s="195"/>
      <c r="F767" s="720"/>
      <c r="G767" s="721"/>
      <c r="H767" s="720"/>
      <c r="I767" s="721"/>
      <c r="J767" s="720"/>
      <c r="K767" s="721"/>
      <c r="L767" s="720"/>
      <c r="M767" s="721"/>
      <c r="N767" s="720"/>
      <c r="O767" s="721"/>
      <c r="P767" s="164"/>
      <c r="Q767" s="164"/>
      <c r="R767" s="164"/>
      <c r="S767" s="164"/>
      <c r="T767" s="164"/>
      <c r="U767" s="164"/>
      <c r="V767" s="164"/>
      <c r="W767" s="164"/>
    </row>
    <row r="768" spans="1:23" hidden="1" x14ac:dyDescent="0.35">
      <c r="A768" s="198" t="s">
        <v>582</v>
      </c>
      <c r="B768" s="193"/>
      <c r="C768" s="194" t="s">
        <v>285</v>
      </c>
      <c r="D768" s="195"/>
      <c r="E768" s="195"/>
      <c r="F768" s="720"/>
      <c r="G768" s="721"/>
      <c r="H768" s="720"/>
      <c r="I768" s="721"/>
      <c r="J768" s="720"/>
      <c r="K768" s="721"/>
      <c r="L768" s="720"/>
      <c r="M768" s="721"/>
      <c r="N768" s="720"/>
      <c r="O768" s="721"/>
      <c r="P768" s="164"/>
      <c r="Q768" s="164"/>
      <c r="R768" s="164"/>
      <c r="S768" s="164"/>
      <c r="T768" s="164"/>
      <c r="U768" s="164"/>
      <c r="V768" s="164"/>
      <c r="W768" s="164"/>
    </row>
    <row r="769" spans="1:23" hidden="1" x14ac:dyDescent="0.35">
      <c r="A769" s="198"/>
      <c r="B769" s="197" t="str">
        <f>B768&amp;"KW"</f>
        <v>KW</v>
      </c>
      <c r="C769" s="194" t="s">
        <v>286</v>
      </c>
      <c r="D769" s="195"/>
      <c r="E769" s="195"/>
      <c r="F769" s="720"/>
      <c r="G769" s="721"/>
      <c r="H769" s="720"/>
      <c r="I769" s="721"/>
      <c r="J769" s="720"/>
      <c r="K769" s="721"/>
      <c r="L769" s="720"/>
      <c r="M769" s="721"/>
      <c r="N769" s="720"/>
      <c r="O769" s="721"/>
      <c r="P769" s="164"/>
      <c r="Q769" s="164"/>
      <c r="R769" s="164"/>
      <c r="S769" s="164"/>
      <c r="T769" s="164"/>
      <c r="U769" s="164"/>
      <c r="V769" s="164"/>
      <c r="W769" s="164"/>
    </row>
    <row r="770" spans="1:23" hidden="1" x14ac:dyDescent="0.35">
      <c r="A770" s="198" t="s">
        <v>583</v>
      </c>
      <c r="B770" s="193"/>
      <c r="C770" s="194" t="s">
        <v>285</v>
      </c>
      <c r="D770" s="195"/>
      <c r="E770" s="195"/>
      <c r="F770" s="720"/>
      <c r="G770" s="721"/>
      <c r="H770" s="720"/>
      <c r="I770" s="721"/>
      <c r="J770" s="720"/>
      <c r="K770" s="721"/>
      <c r="L770" s="720"/>
      <c r="M770" s="721"/>
      <c r="N770" s="720"/>
      <c r="O770" s="721"/>
      <c r="P770" s="164"/>
      <c r="Q770" s="164"/>
      <c r="R770" s="164"/>
      <c r="S770" s="164"/>
      <c r="T770" s="164"/>
      <c r="U770" s="164"/>
      <c r="V770" s="164"/>
      <c r="W770" s="164"/>
    </row>
    <row r="771" spans="1:23" hidden="1" x14ac:dyDescent="0.35">
      <c r="A771" s="198"/>
      <c r="B771" s="197" t="str">
        <f>B770&amp;"KW"</f>
        <v>KW</v>
      </c>
      <c r="C771" s="194" t="s">
        <v>286</v>
      </c>
      <c r="D771" s="195"/>
      <c r="E771" s="195"/>
      <c r="F771" s="720"/>
      <c r="G771" s="721"/>
      <c r="H771" s="720"/>
      <c r="I771" s="721"/>
      <c r="J771" s="720"/>
      <c r="K771" s="721"/>
      <c r="L771" s="720"/>
      <c r="M771" s="721"/>
      <c r="N771" s="720"/>
      <c r="O771" s="721"/>
      <c r="P771" s="164"/>
      <c r="Q771" s="164"/>
      <c r="R771" s="164"/>
      <c r="S771" s="164"/>
      <c r="T771" s="164"/>
      <c r="U771" s="164"/>
      <c r="V771" s="164"/>
      <c r="W771" s="164"/>
    </row>
    <row r="772" spans="1:23" hidden="1" x14ac:dyDescent="0.35">
      <c r="A772" s="198" t="s">
        <v>584</v>
      </c>
      <c r="B772" s="193"/>
      <c r="C772" s="194" t="s">
        <v>285</v>
      </c>
      <c r="D772" s="195"/>
      <c r="E772" s="195"/>
      <c r="F772" s="720"/>
      <c r="G772" s="721"/>
      <c r="H772" s="720"/>
      <c r="I772" s="721"/>
      <c r="J772" s="720"/>
      <c r="K772" s="721"/>
      <c r="L772" s="720"/>
      <c r="M772" s="721"/>
      <c r="N772" s="720"/>
      <c r="O772" s="721"/>
      <c r="P772" s="164"/>
      <c r="Q772" s="164"/>
      <c r="R772" s="164"/>
      <c r="S772" s="164"/>
      <c r="T772" s="164"/>
      <c r="U772" s="164"/>
      <c r="V772" s="164"/>
      <c r="W772" s="164"/>
    </row>
    <row r="773" spans="1:23" hidden="1" x14ac:dyDescent="0.35">
      <c r="A773" s="198"/>
      <c r="B773" s="199" t="str">
        <f>B772&amp;"KW"</f>
        <v>KW</v>
      </c>
      <c r="C773" s="194" t="s">
        <v>286</v>
      </c>
      <c r="D773" s="195"/>
      <c r="E773" s="195"/>
      <c r="F773" s="720"/>
      <c r="G773" s="721"/>
      <c r="H773" s="720"/>
      <c r="I773" s="721"/>
      <c r="J773" s="720"/>
      <c r="K773" s="721"/>
      <c r="L773" s="720"/>
      <c r="M773" s="721"/>
      <c r="N773" s="720"/>
      <c r="O773" s="721"/>
      <c r="P773" s="164"/>
      <c r="Q773" s="164"/>
      <c r="R773" s="164"/>
      <c r="S773" s="164"/>
      <c r="T773" s="164"/>
      <c r="U773" s="164"/>
      <c r="V773" s="164"/>
      <c r="W773" s="164"/>
    </row>
    <row r="774" spans="1:23" hidden="1" x14ac:dyDescent="0.35">
      <c r="A774" s="198" t="s">
        <v>585</v>
      </c>
      <c r="B774" s="193"/>
      <c r="C774" s="194" t="s">
        <v>285</v>
      </c>
      <c r="D774" s="195"/>
      <c r="E774" s="195"/>
      <c r="F774" s="720"/>
      <c r="G774" s="721"/>
      <c r="H774" s="720"/>
      <c r="I774" s="721"/>
      <c r="J774" s="720"/>
      <c r="K774" s="721"/>
      <c r="L774" s="720"/>
      <c r="M774" s="721"/>
      <c r="N774" s="720"/>
      <c r="O774" s="721"/>
      <c r="P774" s="164"/>
      <c r="Q774" s="164"/>
      <c r="R774" s="164"/>
      <c r="S774" s="164"/>
      <c r="T774" s="164"/>
      <c r="U774" s="164"/>
      <c r="V774" s="164"/>
      <c r="W774" s="164"/>
    </row>
    <row r="775" spans="1:23" hidden="1" x14ac:dyDescent="0.35">
      <c r="A775" s="198"/>
      <c r="B775" s="199" t="str">
        <f>B774&amp;"KW"</f>
        <v>KW</v>
      </c>
      <c r="C775" s="194" t="s">
        <v>286</v>
      </c>
      <c r="D775" s="195"/>
      <c r="E775" s="195"/>
      <c r="F775" s="720"/>
      <c r="G775" s="721"/>
      <c r="H775" s="720"/>
      <c r="I775" s="721"/>
      <c r="J775" s="720"/>
      <c r="K775" s="721"/>
      <c r="L775" s="720"/>
      <c r="M775" s="721"/>
      <c r="N775" s="720"/>
      <c r="O775" s="721"/>
      <c r="P775" s="164"/>
      <c r="Q775" s="164"/>
      <c r="R775" s="164"/>
      <c r="S775" s="164"/>
      <c r="T775" s="164"/>
      <c r="U775" s="164"/>
      <c r="V775" s="164"/>
      <c r="W775" s="164"/>
    </row>
    <row r="776" spans="1:23" hidden="1" x14ac:dyDescent="0.35">
      <c r="A776" s="198" t="s">
        <v>586</v>
      </c>
      <c r="B776" s="193"/>
      <c r="C776" s="194" t="s">
        <v>285</v>
      </c>
      <c r="D776" s="195"/>
      <c r="E776" s="195"/>
      <c r="F776" s="720"/>
      <c r="G776" s="721"/>
      <c r="H776" s="720"/>
      <c r="I776" s="721"/>
      <c r="J776" s="720"/>
      <c r="K776" s="721"/>
      <c r="L776" s="720"/>
      <c r="M776" s="721"/>
      <c r="N776" s="720"/>
      <c r="O776" s="721"/>
      <c r="P776" s="164"/>
      <c r="Q776" s="164"/>
      <c r="R776" s="164"/>
      <c r="S776" s="164"/>
      <c r="T776" s="164"/>
      <c r="U776" s="164"/>
      <c r="V776" s="164"/>
      <c r="W776" s="164"/>
    </row>
    <row r="777" spans="1:23" hidden="1" x14ac:dyDescent="0.35">
      <c r="A777" s="198"/>
      <c r="B777" s="197" t="str">
        <f>B776&amp;"KW"</f>
        <v>KW</v>
      </c>
      <c r="C777" s="194" t="s">
        <v>286</v>
      </c>
      <c r="D777" s="195"/>
      <c r="E777" s="195"/>
      <c r="F777" s="720"/>
      <c r="G777" s="721"/>
      <c r="H777" s="720"/>
      <c r="I777" s="721"/>
      <c r="J777" s="720"/>
      <c r="K777" s="721"/>
      <c r="L777" s="720"/>
      <c r="M777" s="721"/>
      <c r="N777" s="720"/>
      <c r="O777" s="721"/>
      <c r="P777" s="164"/>
      <c r="Q777" s="164"/>
      <c r="R777" s="164"/>
      <c r="S777" s="164"/>
      <c r="T777" s="164"/>
      <c r="U777" s="164"/>
      <c r="V777" s="164"/>
      <c r="W777" s="164"/>
    </row>
    <row r="778" spans="1:23" hidden="1" x14ac:dyDescent="0.35">
      <c r="A778" s="198" t="s">
        <v>587</v>
      </c>
      <c r="B778" s="193"/>
      <c r="C778" s="194" t="s">
        <v>285</v>
      </c>
      <c r="D778" s="195"/>
      <c r="E778" s="195"/>
      <c r="F778" s="720"/>
      <c r="G778" s="721"/>
      <c r="H778" s="720"/>
      <c r="I778" s="721"/>
      <c r="J778" s="720"/>
      <c r="K778" s="721"/>
      <c r="L778" s="720"/>
      <c r="M778" s="721"/>
      <c r="N778" s="720"/>
      <c r="O778" s="721"/>
      <c r="P778" s="164"/>
      <c r="Q778" s="164"/>
      <c r="R778" s="164"/>
      <c r="S778" s="164"/>
      <c r="T778" s="164"/>
      <c r="U778" s="164"/>
      <c r="V778" s="164"/>
      <c r="W778" s="164"/>
    </row>
    <row r="779" spans="1:23" hidden="1" x14ac:dyDescent="0.35">
      <c r="A779" s="198"/>
      <c r="B779" s="197" t="str">
        <f>B778&amp;"KW"</f>
        <v>KW</v>
      </c>
      <c r="C779" s="194" t="s">
        <v>286</v>
      </c>
      <c r="D779" s="195"/>
      <c r="E779" s="195"/>
      <c r="F779" s="720"/>
      <c r="G779" s="721"/>
      <c r="H779" s="720"/>
      <c r="I779" s="721"/>
      <c r="J779" s="720"/>
      <c r="K779" s="721"/>
      <c r="L779" s="720"/>
      <c r="M779" s="721"/>
      <c r="N779" s="720"/>
      <c r="O779" s="721"/>
      <c r="P779" s="164"/>
      <c r="Q779" s="164"/>
      <c r="R779" s="164"/>
      <c r="S779" s="164"/>
      <c r="T779" s="164"/>
      <c r="U779" s="164"/>
      <c r="V779" s="164"/>
      <c r="W779" s="164"/>
    </row>
    <row r="780" spans="1:23" hidden="1" x14ac:dyDescent="0.35">
      <c r="A780" s="198" t="s">
        <v>588</v>
      </c>
      <c r="B780" s="193"/>
      <c r="C780" s="194" t="s">
        <v>285</v>
      </c>
      <c r="D780" s="195"/>
      <c r="E780" s="195"/>
      <c r="F780" s="720"/>
      <c r="G780" s="721"/>
      <c r="H780" s="720"/>
      <c r="I780" s="721"/>
      <c r="J780" s="720"/>
      <c r="K780" s="721"/>
      <c r="L780" s="720"/>
      <c r="M780" s="721"/>
      <c r="N780" s="720"/>
      <c r="O780" s="721"/>
      <c r="P780" s="164"/>
      <c r="Q780" s="164"/>
      <c r="R780" s="164"/>
      <c r="S780" s="164"/>
      <c r="T780" s="164"/>
      <c r="U780" s="164"/>
      <c r="V780" s="164"/>
      <c r="W780" s="164"/>
    </row>
    <row r="781" spans="1:23" hidden="1" x14ac:dyDescent="0.35">
      <c r="A781" s="198"/>
      <c r="B781" s="197" t="str">
        <f>B780&amp;"KW"</f>
        <v>KW</v>
      </c>
      <c r="C781" s="194" t="s">
        <v>286</v>
      </c>
      <c r="D781" s="195"/>
      <c r="E781" s="195"/>
      <c r="F781" s="720"/>
      <c r="G781" s="721"/>
      <c r="H781" s="720"/>
      <c r="I781" s="721"/>
      <c r="J781" s="720"/>
      <c r="K781" s="721"/>
      <c r="L781" s="720"/>
      <c r="M781" s="721"/>
      <c r="N781" s="720"/>
      <c r="O781" s="721"/>
      <c r="P781" s="164"/>
      <c r="Q781" s="164"/>
      <c r="R781" s="164"/>
      <c r="S781" s="164"/>
      <c r="T781" s="164"/>
      <c r="U781" s="164"/>
      <c r="V781" s="164"/>
      <c r="W781" s="164"/>
    </row>
    <row r="782" spans="1:23" hidden="1" x14ac:dyDescent="0.35">
      <c r="A782" s="198" t="s">
        <v>589</v>
      </c>
      <c r="B782" s="193"/>
      <c r="C782" s="194" t="s">
        <v>285</v>
      </c>
      <c r="D782" s="195"/>
      <c r="E782" s="195"/>
      <c r="F782" s="720"/>
      <c r="G782" s="721"/>
      <c r="H782" s="720"/>
      <c r="I782" s="721"/>
      <c r="J782" s="720"/>
      <c r="K782" s="721"/>
      <c r="L782" s="720"/>
      <c r="M782" s="721"/>
      <c r="N782" s="720"/>
      <c r="O782" s="721"/>
      <c r="P782" s="164"/>
      <c r="Q782" s="164"/>
      <c r="R782" s="164"/>
      <c r="S782" s="164"/>
      <c r="T782" s="164"/>
      <c r="U782" s="164"/>
      <c r="V782" s="164"/>
      <c r="W782" s="164"/>
    </row>
    <row r="783" spans="1:23" hidden="1" x14ac:dyDescent="0.35">
      <c r="A783" s="198"/>
      <c r="B783" s="197" t="str">
        <f>B782&amp;"KW"</f>
        <v>KW</v>
      </c>
      <c r="C783" s="194" t="s">
        <v>286</v>
      </c>
      <c r="D783" s="195"/>
      <c r="E783" s="195"/>
      <c r="F783" s="720"/>
      <c r="G783" s="721"/>
      <c r="H783" s="720"/>
      <c r="I783" s="721"/>
      <c r="J783" s="720"/>
      <c r="K783" s="721"/>
      <c r="L783" s="720"/>
      <c r="M783" s="721"/>
      <c r="N783" s="720"/>
      <c r="O783" s="721"/>
      <c r="P783" s="164"/>
      <c r="Q783" s="164"/>
      <c r="R783" s="164"/>
      <c r="S783" s="164"/>
      <c r="T783" s="164"/>
      <c r="U783" s="164"/>
      <c r="V783" s="164"/>
      <c r="W783" s="164"/>
    </row>
    <row r="784" spans="1:23" hidden="1" x14ac:dyDescent="0.35">
      <c r="A784" s="198" t="s">
        <v>590</v>
      </c>
      <c r="B784" s="193"/>
      <c r="C784" s="194" t="s">
        <v>285</v>
      </c>
      <c r="D784" s="195"/>
      <c r="E784" s="195"/>
      <c r="F784" s="720"/>
      <c r="G784" s="721"/>
      <c r="H784" s="720"/>
      <c r="I784" s="721"/>
      <c r="J784" s="720"/>
      <c r="K784" s="721"/>
      <c r="L784" s="720"/>
      <c r="M784" s="721"/>
      <c r="N784" s="720"/>
      <c r="O784" s="721"/>
      <c r="P784" s="164"/>
      <c r="Q784" s="164"/>
      <c r="R784" s="164"/>
      <c r="S784" s="164"/>
      <c r="T784" s="164"/>
      <c r="U784" s="164"/>
      <c r="V784" s="164"/>
      <c r="W784" s="164"/>
    </row>
    <row r="785" spans="1:23" hidden="1" x14ac:dyDescent="0.35">
      <c r="A785" s="198"/>
      <c r="B785" s="197" t="str">
        <f>B784&amp;"KW"</f>
        <v>KW</v>
      </c>
      <c r="C785" s="194" t="s">
        <v>286</v>
      </c>
      <c r="D785" s="195"/>
      <c r="E785" s="195"/>
      <c r="F785" s="720"/>
      <c r="G785" s="721"/>
      <c r="H785" s="720"/>
      <c r="I785" s="721"/>
      <c r="J785" s="720"/>
      <c r="K785" s="721"/>
      <c r="L785" s="720"/>
      <c r="M785" s="721"/>
      <c r="N785" s="720"/>
      <c r="O785" s="721"/>
      <c r="P785" s="164"/>
      <c r="Q785" s="164"/>
      <c r="R785" s="164"/>
      <c r="S785" s="164"/>
      <c r="T785" s="164"/>
      <c r="U785" s="164"/>
      <c r="V785" s="164"/>
      <c r="W785" s="164"/>
    </row>
    <row r="786" spans="1:23" hidden="1" x14ac:dyDescent="0.35">
      <c r="A786" s="198" t="s">
        <v>591</v>
      </c>
      <c r="B786" s="193"/>
      <c r="C786" s="194" t="s">
        <v>285</v>
      </c>
      <c r="D786" s="195"/>
      <c r="E786" s="195"/>
      <c r="F786" s="720"/>
      <c r="G786" s="721"/>
      <c r="H786" s="720"/>
      <c r="I786" s="721"/>
      <c r="J786" s="720"/>
      <c r="K786" s="721"/>
      <c r="L786" s="720"/>
      <c r="M786" s="721"/>
      <c r="N786" s="720"/>
      <c r="O786" s="721"/>
      <c r="P786" s="164"/>
      <c r="Q786" s="164"/>
      <c r="R786" s="164"/>
      <c r="S786" s="164"/>
      <c r="T786" s="164"/>
      <c r="U786" s="164"/>
      <c r="V786" s="164"/>
      <c r="W786" s="164"/>
    </row>
    <row r="787" spans="1:23" hidden="1" x14ac:dyDescent="0.35">
      <c r="A787" s="198"/>
      <c r="B787" s="197" t="str">
        <f>B786&amp;"KW"</f>
        <v>KW</v>
      </c>
      <c r="C787" s="194" t="s">
        <v>286</v>
      </c>
      <c r="D787" s="195"/>
      <c r="E787" s="195"/>
      <c r="F787" s="720"/>
      <c r="G787" s="721"/>
      <c r="H787" s="720"/>
      <c r="I787" s="721"/>
      <c r="J787" s="720"/>
      <c r="K787" s="721"/>
      <c r="L787" s="720"/>
      <c r="M787" s="721"/>
      <c r="N787" s="720"/>
      <c r="O787" s="721"/>
      <c r="P787" s="164"/>
      <c r="Q787" s="164"/>
      <c r="R787" s="164"/>
      <c r="S787" s="164"/>
      <c r="T787" s="164"/>
      <c r="U787" s="164"/>
      <c r="V787" s="164"/>
      <c r="W787" s="164"/>
    </row>
    <row r="788" spans="1:23" hidden="1" x14ac:dyDescent="0.35">
      <c r="A788" s="198" t="s">
        <v>592</v>
      </c>
      <c r="B788" s="193"/>
      <c r="C788" s="194" t="s">
        <v>285</v>
      </c>
      <c r="D788" s="195"/>
      <c r="E788" s="195"/>
      <c r="F788" s="720"/>
      <c r="G788" s="721"/>
      <c r="H788" s="720"/>
      <c r="I788" s="721"/>
      <c r="J788" s="720"/>
      <c r="K788" s="721"/>
      <c r="L788" s="720"/>
      <c r="M788" s="721"/>
      <c r="N788" s="720"/>
      <c r="O788" s="721"/>
      <c r="P788" s="164"/>
      <c r="Q788" s="164"/>
      <c r="R788" s="164"/>
      <c r="S788" s="164"/>
      <c r="T788" s="164"/>
      <c r="U788" s="164"/>
      <c r="V788" s="164"/>
      <c r="W788" s="164"/>
    </row>
    <row r="789" spans="1:23" hidden="1" x14ac:dyDescent="0.35">
      <c r="A789" s="198"/>
      <c r="B789" s="197" t="str">
        <f>B788&amp;"KW"</f>
        <v>KW</v>
      </c>
      <c r="C789" s="194" t="s">
        <v>286</v>
      </c>
      <c r="D789" s="195"/>
      <c r="E789" s="195"/>
      <c r="F789" s="720"/>
      <c r="G789" s="721"/>
      <c r="H789" s="720"/>
      <c r="I789" s="721"/>
      <c r="J789" s="720"/>
      <c r="K789" s="721"/>
      <c r="L789" s="720"/>
      <c r="M789" s="721"/>
      <c r="N789" s="720"/>
      <c r="O789" s="721"/>
      <c r="P789" s="164"/>
      <c r="Q789" s="164"/>
      <c r="R789" s="164"/>
      <c r="S789" s="164"/>
      <c r="T789" s="164"/>
      <c r="U789" s="164"/>
      <c r="V789" s="164"/>
      <c r="W789" s="164"/>
    </row>
    <row r="790" spans="1:23" hidden="1" x14ac:dyDescent="0.35">
      <c r="A790" s="198" t="s">
        <v>593</v>
      </c>
      <c r="B790" s="193"/>
      <c r="C790" s="194" t="s">
        <v>285</v>
      </c>
      <c r="D790" s="195"/>
      <c r="E790" s="195"/>
      <c r="F790" s="720"/>
      <c r="G790" s="721"/>
      <c r="H790" s="720"/>
      <c r="I790" s="721"/>
      <c r="J790" s="720"/>
      <c r="K790" s="721"/>
      <c r="L790" s="720"/>
      <c r="M790" s="721"/>
      <c r="N790" s="720"/>
      <c r="O790" s="721"/>
      <c r="P790" s="164"/>
      <c r="Q790" s="164"/>
      <c r="R790" s="164"/>
      <c r="S790" s="164"/>
      <c r="T790" s="164"/>
      <c r="U790" s="164"/>
      <c r="V790" s="164"/>
      <c r="W790" s="164"/>
    </row>
    <row r="791" spans="1:23" hidden="1" x14ac:dyDescent="0.35">
      <c r="A791" s="198"/>
      <c r="B791" s="197" t="str">
        <f>B790&amp;"KW"</f>
        <v>KW</v>
      </c>
      <c r="C791" s="194" t="s">
        <v>286</v>
      </c>
      <c r="D791" s="195"/>
      <c r="E791" s="195"/>
      <c r="F791" s="720"/>
      <c r="G791" s="721"/>
      <c r="H791" s="720"/>
      <c r="I791" s="721"/>
      <c r="J791" s="720"/>
      <c r="K791" s="721"/>
      <c r="L791" s="720"/>
      <c r="M791" s="721"/>
      <c r="N791" s="720"/>
      <c r="O791" s="721"/>
      <c r="P791" s="164"/>
      <c r="Q791" s="164"/>
      <c r="R791" s="164"/>
      <c r="S791" s="164"/>
      <c r="T791" s="164"/>
      <c r="U791" s="164"/>
      <c r="V791" s="164"/>
      <c r="W791" s="164"/>
    </row>
  </sheetData>
  <mergeCells count="1520">
    <mergeCell ref="F790:G790"/>
    <mergeCell ref="H790:I790"/>
    <mergeCell ref="J790:K790"/>
    <mergeCell ref="L790:M790"/>
    <mergeCell ref="N790:O790"/>
    <mergeCell ref="F791:G791"/>
    <mergeCell ref="H791:I791"/>
    <mergeCell ref="J791:K791"/>
    <mergeCell ref="L791:M791"/>
    <mergeCell ref="N791:O791"/>
    <mergeCell ref="F788:G788"/>
    <mergeCell ref="H788:I788"/>
    <mergeCell ref="J788:K788"/>
    <mergeCell ref="L788:M788"/>
    <mergeCell ref="N788:O788"/>
    <mergeCell ref="F789:G789"/>
    <mergeCell ref="H789:I789"/>
    <mergeCell ref="J789:K789"/>
    <mergeCell ref="L789:M789"/>
    <mergeCell ref="N789:O789"/>
    <mergeCell ref="F786:G786"/>
    <mergeCell ref="H786:I786"/>
    <mergeCell ref="J786:K786"/>
    <mergeCell ref="L786:M786"/>
    <mergeCell ref="N786:O786"/>
    <mergeCell ref="F787:G787"/>
    <mergeCell ref="H787:I787"/>
    <mergeCell ref="J787:K787"/>
    <mergeCell ref="L787:M787"/>
    <mergeCell ref="N787:O787"/>
    <mergeCell ref="F784:G784"/>
    <mergeCell ref="H784:I784"/>
    <mergeCell ref="J784:K784"/>
    <mergeCell ref="L784:M784"/>
    <mergeCell ref="N784:O784"/>
    <mergeCell ref="F785:G785"/>
    <mergeCell ref="H785:I785"/>
    <mergeCell ref="J785:K785"/>
    <mergeCell ref="L785:M785"/>
    <mergeCell ref="N785:O785"/>
    <mergeCell ref="F782:G782"/>
    <mergeCell ref="H782:I782"/>
    <mergeCell ref="J782:K782"/>
    <mergeCell ref="L782:M782"/>
    <mergeCell ref="N782:O782"/>
    <mergeCell ref="F783:G783"/>
    <mergeCell ref="H783:I783"/>
    <mergeCell ref="J783:K783"/>
    <mergeCell ref="L783:M783"/>
    <mergeCell ref="N783:O783"/>
    <mergeCell ref="F780:G780"/>
    <mergeCell ref="H780:I780"/>
    <mergeCell ref="J780:K780"/>
    <mergeCell ref="L780:M780"/>
    <mergeCell ref="N780:O780"/>
    <mergeCell ref="F781:G781"/>
    <mergeCell ref="H781:I781"/>
    <mergeCell ref="J781:K781"/>
    <mergeCell ref="L781:M781"/>
    <mergeCell ref="N781:O781"/>
    <mergeCell ref="F778:G778"/>
    <mergeCell ref="H778:I778"/>
    <mergeCell ref="J778:K778"/>
    <mergeCell ref="L778:M778"/>
    <mergeCell ref="N778:O778"/>
    <mergeCell ref="F779:G779"/>
    <mergeCell ref="H779:I779"/>
    <mergeCell ref="J779:K779"/>
    <mergeCell ref="L779:M779"/>
    <mergeCell ref="N779:O779"/>
    <mergeCell ref="F776:G776"/>
    <mergeCell ref="H776:I776"/>
    <mergeCell ref="J776:K776"/>
    <mergeCell ref="L776:M776"/>
    <mergeCell ref="N776:O776"/>
    <mergeCell ref="F777:G777"/>
    <mergeCell ref="H777:I777"/>
    <mergeCell ref="J777:K777"/>
    <mergeCell ref="L777:M777"/>
    <mergeCell ref="N777:O777"/>
    <mergeCell ref="F774:G774"/>
    <mergeCell ref="H774:I774"/>
    <mergeCell ref="J774:K774"/>
    <mergeCell ref="L774:M774"/>
    <mergeCell ref="N774:O774"/>
    <mergeCell ref="F775:G775"/>
    <mergeCell ref="H775:I775"/>
    <mergeCell ref="J775:K775"/>
    <mergeCell ref="L775:M775"/>
    <mergeCell ref="N775:O775"/>
    <mergeCell ref="F772:G772"/>
    <mergeCell ref="H772:I772"/>
    <mergeCell ref="J772:K772"/>
    <mergeCell ref="L772:M772"/>
    <mergeCell ref="N772:O772"/>
    <mergeCell ref="F773:G773"/>
    <mergeCell ref="H773:I773"/>
    <mergeCell ref="J773:K773"/>
    <mergeCell ref="L773:M773"/>
    <mergeCell ref="N773:O773"/>
    <mergeCell ref="F770:G770"/>
    <mergeCell ref="H770:I770"/>
    <mergeCell ref="J770:K770"/>
    <mergeCell ref="L770:M770"/>
    <mergeCell ref="N770:O770"/>
    <mergeCell ref="F771:G771"/>
    <mergeCell ref="H771:I771"/>
    <mergeCell ref="J771:K771"/>
    <mergeCell ref="L771:M771"/>
    <mergeCell ref="N771:O771"/>
    <mergeCell ref="F768:G768"/>
    <mergeCell ref="H768:I768"/>
    <mergeCell ref="J768:K768"/>
    <mergeCell ref="L768:M768"/>
    <mergeCell ref="N768:O768"/>
    <mergeCell ref="F769:G769"/>
    <mergeCell ref="H769:I769"/>
    <mergeCell ref="J769:K769"/>
    <mergeCell ref="L769:M769"/>
    <mergeCell ref="N769:O769"/>
    <mergeCell ref="F766:G766"/>
    <mergeCell ref="H766:I766"/>
    <mergeCell ref="J766:K766"/>
    <mergeCell ref="L766:M766"/>
    <mergeCell ref="N766:O766"/>
    <mergeCell ref="F767:G767"/>
    <mergeCell ref="H767:I767"/>
    <mergeCell ref="J767:K767"/>
    <mergeCell ref="L767:M767"/>
    <mergeCell ref="N767:O767"/>
    <mergeCell ref="F764:G764"/>
    <mergeCell ref="H764:I764"/>
    <mergeCell ref="J764:K764"/>
    <mergeCell ref="L764:M764"/>
    <mergeCell ref="N764:O764"/>
    <mergeCell ref="F765:G765"/>
    <mergeCell ref="H765:I765"/>
    <mergeCell ref="J765:K765"/>
    <mergeCell ref="L765:M765"/>
    <mergeCell ref="N765:O765"/>
    <mergeCell ref="F762:G762"/>
    <mergeCell ref="H762:I762"/>
    <mergeCell ref="J762:K762"/>
    <mergeCell ref="L762:M762"/>
    <mergeCell ref="N762:O762"/>
    <mergeCell ref="F763:G763"/>
    <mergeCell ref="H763:I763"/>
    <mergeCell ref="J763:K763"/>
    <mergeCell ref="L763:M763"/>
    <mergeCell ref="N763:O763"/>
    <mergeCell ref="F760:G760"/>
    <mergeCell ref="H760:I760"/>
    <mergeCell ref="J760:K760"/>
    <mergeCell ref="L760:M760"/>
    <mergeCell ref="N760:O760"/>
    <mergeCell ref="F761:G761"/>
    <mergeCell ref="H761:I761"/>
    <mergeCell ref="J761:K761"/>
    <mergeCell ref="L761:M761"/>
    <mergeCell ref="N761:O761"/>
    <mergeCell ref="F758:G758"/>
    <mergeCell ref="H758:I758"/>
    <mergeCell ref="J758:K758"/>
    <mergeCell ref="L758:M758"/>
    <mergeCell ref="N758:O758"/>
    <mergeCell ref="F759:G759"/>
    <mergeCell ref="H759:I759"/>
    <mergeCell ref="J759:K759"/>
    <mergeCell ref="L759:M759"/>
    <mergeCell ref="N759:O759"/>
    <mergeCell ref="F756:G756"/>
    <mergeCell ref="H756:I756"/>
    <mergeCell ref="J756:K756"/>
    <mergeCell ref="L756:M756"/>
    <mergeCell ref="N756:O756"/>
    <mergeCell ref="F757:G757"/>
    <mergeCell ref="H757:I757"/>
    <mergeCell ref="J757:K757"/>
    <mergeCell ref="L757:M757"/>
    <mergeCell ref="N757:O757"/>
    <mergeCell ref="F754:G754"/>
    <mergeCell ref="H754:I754"/>
    <mergeCell ref="J754:K754"/>
    <mergeCell ref="L754:M754"/>
    <mergeCell ref="N754:O754"/>
    <mergeCell ref="F755:G755"/>
    <mergeCell ref="H755:I755"/>
    <mergeCell ref="J755:K755"/>
    <mergeCell ref="L755:M755"/>
    <mergeCell ref="N755:O755"/>
    <mergeCell ref="F752:G752"/>
    <mergeCell ref="H752:I752"/>
    <mergeCell ref="J752:K752"/>
    <mergeCell ref="L752:M752"/>
    <mergeCell ref="N752:O752"/>
    <mergeCell ref="F753:G753"/>
    <mergeCell ref="H753:I753"/>
    <mergeCell ref="J753:K753"/>
    <mergeCell ref="L753:M753"/>
    <mergeCell ref="N753:O753"/>
    <mergeCell ref="F750:G750"/>
    <mergeCell ref="H750:I750"/>
    <mergeCell ref="J750:K750"/>
    <mergeCell ref="L750:M750"/>
    <mergeCell ref="N750:O750"/>
    <mergeCell ref="F751:G751"/>
    <mergeCell ref="H751:I751"/>
    <mergeCell ref="J751:K751"/>
    <mergeCell ref="L751:M751"/>
    <mergeCell ref="N751:O751"/>
    <mergeCell ref="F748:G748"/>
    <mergeCell ref="H748:I748"/>
    <mergeCell ref="J748:K748"/>
    <mergeCell ref="L748:M748"/>
    <mergeCell ref="N748:O748"/>
    <mergeCell ref="F749:G749"/>
    <mergeCell ref="H749:I749"/>
    <mergeCell ref="J749:K749"/>
    <mergeCell ref="L749:M749"/>
    <mergeCell ref="N749:O749"/>
    <mergeCell ref="F746:G746"/>
    <mergeCell ref="H746:I746"/>
    <mergeCell ref="J746:K746"/>
    <mergeCell ref="L746:M746"/>
    <mergeCell ref="N746:O746"/>
    <mergeCell ref="F747:G747"/>
    <mergeCell ref="H747:I747"/>
    <mergeCell ref="J747:K747"/>
    <mergeCell ref="L747:M747"/>
    <mergeCell ref="N747:O747"/>
    <mergeCell ref="F744:G744"/>
    <mergeCell ref="H744:I744"/>
    <mergeCell ref="J744:K744"/>
    <mergeCell ref="L744:M744"/>
    <mergeCell ref="N744:O744"/>
    <mergeCell ref="F745:G745"/>
    <mergeCell ref="H745:I745"/>
    <mergeCell ref="J745:K745"/>
    <mergeCell ref="L745:M745"/>
    <mergeCell ref="N745:O745"/>
    <mergeCell ref="F742:G742"/>
    <mergeCell ref="H742:I742"/>
    <mergeCell ref="J742:K742"/>
    <mergeCell ref="L742:M742"/>
    <mergeCell ref="N742:O742"/>
    <mergeCell ref="F743:G743"/>
    <mergeCell ref="H743:I743"/>
    <mergeCell ref="J743:K743"/>
    <mergeCell ref="L743:M743"/>
    <mergeCell ref="N743:O743"/>
    <mergeCell ref="F740:G740"/>
    <mergeCell ref="H740:I740"/>
    <mergeCell ref="J740:K740"/>
    <mergeCell ref="L740:M740"/>
    <mergeCell ref="N740:O740"/>
    <mergeCell ref="F741:G741"/>
    <mergeCell ref="H741:I741"/>
    <mergeCell ref="J741:K741"/>
    <mergeCell ref="L741:M741"/>
    <mergeCell ref="N741:O741"/>
    <mergeCell ref="F738:G738"/>
    <mergeCell ref="H738:I738"/>
    <mergeCell ref="J738:K738"/>
    <mergeCell ref="L738:M738"/>
    <mergeCell ref="N738:O738"/>
    <mergeCell ref="F739:G739"/>
    <mergeCell ref="H739:I739"/>
    <mergeCell ref="J739:K739"/>
    <mergeCell ref="L739:M739"/>
    <mergeCell ref="N739:O739"/>
    <mergeCell ref="F736:G736"/>
    <mergeCell ref="H736:I736"/>
    <mergeCell ref="J736:K736"/>
    <mergeCell ref="L736:M736"/>
    <mergeCell ref="N736:O736"/>
    <mergeCell ref="F737:G737"/>
    <mergeCell ref="H737:I737"/>
    <mergeCell ref="J737:K737"/>
    <mergeCell ref="L737:M737"/>
    <mergeCell ref="N737:O737"/>
    <mergeCell ref="F734:G734"/>
    <mergeCell ref="H734:I734"/>
    <mergeCell ref="J734:K734"/>
    <mergeCell ref="L734:M734"/>
    <mergeCell ref="N734:O734"/>
    <mergeCell ref="F735:G735"/>
    <mergeCell ref="H735:I735"/>
    <mergeCell ref="J735:K735"/>
    <mergeCell ref="L735:M735"/>
    <mergeCell ref="N735:O735"/>
    <mergeCell ref="F732:G732"/>
    <mergeCell ref="H732:I732"/>
    <mergeCell ref="J732:K732"/>
    <mergeCell ref="L732:M732"/>
    <mergeCell ref="N732:O732"/>
    <mergeCell ref="F733:G733"/>
    <mergeCell ref="H733:I733"/>
    <mergeCell ref="J733:K733"/>
    <mergeCell ref="L733:M733"/>
    <mergeCell ref="N733:O733"/>
    <mergeCell ref="F730:G730"/>
    <mergeCell ref="H730:I730"/>
    <mergeCell ref="J730:K730"/>
    <mergeCell ref="L730:M730"/>
    <mergeCell ref="N730:O730"/>
    <mergeCell ref="F731:G731"/>
    <mergeCell ref="H731:I731"/>
    <mergeCell ref="J731:K731"/>
    <mergeCell ref="L731:M731"/>
    <mergeCell ref="N731:O731"/>
    <mergeCell ref="F728:G728"/>
    <mergeCell ref="H728:I728"/>
    <mergeCell ref="J728:K728"/>
    <mergeCell ref="L728:M728"/>
    <mergeCell ref="N728:O728"/>
    <mergeCell ref="F729:G729"/>
    <mergeCell ref="H729:I729"/>
    <mergeCell ref="J729:K729"/>
    <mergeCell ref="L729:M729"/>
    <mergeCell ref="N729:O729"/>
    <mergeCell ref="F726:G726"/>
    <mergeCell ref="H726:I726"/>
    <mergeCell ref="J726:K726"/>
    <mergeCell ref="L726:M726"/>
    <mergeCell ref="N726:O726"/>
    <mergeCell ref="F727:G727"/>
    <mergeCell ref="H727:I727"/>
    <mergeCell ref="J727:K727"/>
    <mergeCell ref="L727:M727"/>
    <mergeCell ref="N727:O727"/>
    <mergeCell ref="F724:G724"/>
    <mergeCell ref="H724:I724"/>
    <mergeCell ref="J724:K724"/>
    <mergeCell ref="L724:M724"/>
    <mergeCell ref="N724:O724"/>
    <mergeCell ref="F725:G725"/>
    <mergeCell ref="H725:I725"/>
    <mergeCell ref="J725:K725"/>
    <mergeCell ref="L725:M725"/>
    <mergeCell ref="N725:O725"/>
    <mergeCell ref="F722:G722"/>
    <mergeCell ref="H722:I722"/>
    <mergeCell ref="J722:K722"/>
    <mergeCell ref="L722:M722"/>
    <mergeCell ref="N722:O722"/>
    <mergeCell ref="F723:G723"/>
    <mergeCell ref="H723:I723"/>
    <mergeCell ref="J723:K723"/>
    <mergeCell ref="L723:M723"/>
    <mergeCell ref="N723:O723"/>
    <mergeCell ref="F720:G720"/>
    <mergeCell ref="H720:I720"/>
    <mergeCell ref="J720:K720"/>
    <mergeCell ref="L720:M720"/>
    <mergeCell ref="N720:O720"/>
    <mergeCell ref="F721:G721"/>
    <mergeCell ref="H721:I721"/>
    <mergeCell ref="J721:K721"/>
    <mergeCell ref="L721:M721"/>
    <mergeCell ref="N721:O721"/>
    <mergeCell ref="F718:G718"/>
    <mergeCell ref="H718:I718"/>
    <mergeCell ref="J718:K718"/>
    <mergeCell ref="L718:M718"/>
    <mergeCell ref="N718:O718"/>
    <mergeCell ref="F719:G719"/>
    <mergeCell ref="H719:I719"/>
    <mergeCell ref="J719:K719"/>
    <mergeCell ref="L719:M719"/>
    <mergeCell ref="N719:O719"/>
    <mergeCell ref="F716:G716"/>
    <mergeCell ref="H716:I716"/>
    <mergeCell ref="J716:K716"/>
    <mergeCell ref="L716:M716"/>
    <mergeCell ref="N716:O716"/>
    <mergeCell ref="F717:G717"/>
    <mergeCell ref="H717:I717"/>
    <mergeCell ref="J717:K717"/>
    <mergeCell ref="L717:M717"/>
    <mergeCell ref="N717:O717"/>
    <mergeCell ref="F714:G714"/>
    <mergeCell ref="H714:I714"/>
    <mergeCell ref="J714:K714"/>
    <mergeCell ref="L714:M714"/>
    <mergeCell ref="N714:O714"/>
    <mergeCell ref="F715:G715"/>
    <mergeCell ref="H715:I715"/>
    <mergeCell ref="J715:K715"/>
    <mergeCell ref="L715:M715"/>
    <mergeCell ref="N715:O715"/>
    <mergeCell ref="F712:G712"/>
    <mergeCell ref="H712:I712"/>
    <mergeCell ref="J712:K712"/>
    <mergeCell ref="L712:M712"/>
    <mergeCell ref="N712:O712"/>
    <mergeCell ref="F713:G713"/>
    <mergeCell ref="H713:I713"/>
    <mergeCell ref="J713:K713"/>
    <mergeCell ref="L713:M713"/>
    <mergeCell ref="N713:O713"/>
    <mergeCell ref="F710:G710"/>
    <mergeCell ref="H710:I710"/>
    <mergeCell ref="J710:K710"/>
    <mergeCell ref="L710:M710"/>
    <mergeCell ref="N710:O710"/>
    <mergeCell ref="F711:G711"/>
    <mergeCell ref="H711:I711"/>
    <mergeCell ref="J711:K711"/>
    <mergeCell ref="L711:M711"/>
    <mergeCell ref="N711:O711"/>
    <mergeCell ref="F708:G708"/>
    <mergeCell ref="H708:I708"/>
    <mergeCell ref="J708:K708"/>
    <mergeCell ref="L708:M708"/>
    <mergeCell ref="N708:O708"/>
    <mergeCell ref="F709:G709"/>
    <mergeCell ref="H709:I709"/>
    <mergeCell ref="J709:K709"/>
    <mergeCell ref="L709:M709"/>
    <mergeCell ref="N709:O709"/>
    <mergeCell ref="F706:G706"/>
    <mergeCell ref="H706:I706"/>
    <mergeCell ref="J706:K706"/>
    <mergeCell ref="L706:M706"/>
    <mergeCell ref="N706:O706"/>
    <mergeCell ref="F707:G707"/>
    <mergeCell ref="H707:I707"/>
    <mergeCell ref="J707:K707"/>
    <mergeCell ref="L707:M707"/>
    <mergeCell ref="N707:O707"/>
    <mergeCell ref="F704:G704"/>
    <mergeCell ref="H704:I704"/>
    <mergeCell ref="J704:K704"/>
    <mergeCell ref="L704:M704"/>
    <mergeCell ref="N704:O704"/>
    <mergeCell ref="F705:G705"/>
    <mergeCell ref="H705:I705"/>
    <mergeCell ref="J705:K705"/>
    <mergeCell ref="L705:M705"/>
    <mergeCell ref="N705:O705"/>
    <mergeCell ref="F702:G702"/>
    <mergeCell ref="H702:I702"/>
    <mergeCell ref="J702:K702"/>
    <mergeCell ref="L702:M702"/>
    <mergeCell ref="N702:O702"/>
    <mergeCell ref="F703:G703"/>
    <mergeCell ref="H703:I703"/>
    <mergeCell ref="J703:K703"/>
    <mergeCell ref="L703:M703"/>
    <mergeCell ref="N703:O703"/>
    <mergeCell ref="F700:G700"/>
    <mergeCell ref="H700:I700"/>
    <mergeCell ref="J700:K700"/>
    <mergeCell ref="L700:M700"/>
    <mergeCell ref="N700:O700"/>
    <mergeCell ref="F701:G701"/>
    <mergeCell ref="H701:I701"/>
    <mergeCell ref="J701:K701"/>
    <mergeCell ref="L701:M701"/>
    <mergeCell ref="N701:O701"/>
    <mergeCell ref="F698:G698"/>
    <mergeCell ref="H698:I698"/>
    <mergeCell ref="J698:K698"/>
    <mergeCell ref="L698:M698"/>
    <mergeCell ref="N698:O698"/>
    <mergeCell ref="F699:G699"/>
    <mergeCell ref="H699:I699"/>
    <mergeCell ref="J699:K699"/>
    <mergeCell ref="L699:M699"/>
    <mergeCell ref="N699:O699"/>
    <mergeCell ref="F696:G696"/>
    <mergeCell ref="H696:I696"/>
    <mergeCell ref="J696:K696"/>
    <mergeCell ref="L696:M696"/>
    <mergeCell ref="N696:O696"/>
    <mergeCell ref="F697:G697"/>
    <mergeCell ref="H697:I697"/>
    <mergeCell ref="J697:K697"/>
    <mergeCell ref="L697:M697"/>
    <mergeCell ref="N697:O697"/>
    <mergeCell ref="F694:G694"/>
    <mergeCell ref="H694:I694"/>
    <mergeCell ref="J694:K694"/>
    <mergeCell ref="L694:M694"/>
    <mergeCell ref="N694:O694"/>
    <mergeCell ref="F695:G695"/>
    <mergeCell ref="H695:I695"/>
    <mergeCell ref="J695:K695"/>
    <mergeCell ref="L695:M695"/>
    <mergeCell ref="N695:O695"/>
    <mergeCell ref="F692:G692"/>
    <mergeCell ref="H692:I692"/>
    <mergeCell ref="J692:K692"/>
    <mergeCell ref="L692:M692"/>
    <mergeCell ref="N692:O692"/>
    <mergeCell ref="F693:G693"/>
    <mergeCell ref="H693:I693"/>
    <mergeCell ref="J693:K693"/>
    <mergeCell ref="L693:M693"/>
    <mergeCell ref="N693:O693"/>
    <mergeCell ref="F690:G690"/>
    <mergeCell ref="H690:I690"/>
    <mergeCell ref="J690:K690"/>
    <mergeCell ref="L690:M690"/>
    <mergeCell ref="N690:O690"/>
    <mergeCell ref="F691:G691"/>
    <mergeCell ref="H691:I691"/>
    <mergeCell ref="J691:K691"/>
    <mergeCell ref="L691:M691"/>
    <mergeCell ref="N691:O691"/>
    <mergeCell ref="F688:G688"/>
    <mergeCell ref="H688:I688"/>
    <mergeCell ref="J688:K688"/>
    <mergeCell ref="L688:M688"/>
    <mergeCell ref="N688:O688"/>
    <mergeCell ref="F689:G689"/>
    <mergeCell ref="H689:I689"/>
    <mergeCell ref="J689:K689"/>
    <mergeCell ref="L689:M689"/>
    <mergeCell ref="N689:O689"/>
    <mergeCell ref="F686:G686"/>
    <mergeCell ref="H686:I686"/>
    <mergeCell ref="J686:K686"/>
    <mergeCell ref="L686:M686"/>
    <mergeCell ref="N686:O686"/>
    <mergeCell ref="F687:G687"/>
    <mergeCell ref="H687:I687"/>
    <mergeCell ref="J687:K687"/>
    <mergeCell ref="L687:M687"/>
    <mergeCell ref="N687:O687"/>
    <mergeCell ref="F684:G684"/>
    <mergeCell ref="H684:I684"/>
    <mergeCell ref="J684:K684"/>
    <mergeCell ref="L684:M684"/>
    <mergeCell ref="N684:O684"/>
    <mergeCell ref="F685:G685"/>
    <mergeCell ref="H685:I685"/>
    <mergeCell ref="J685:K685"/>
    <mergeCell ref="L685:M685"/>
    <mergeCell ref="N685:O685"/>
    <mergeCell ref="F682:G682"/>
    <mergeCell ref="H682:I682"/>
    <mergeCell ref="J682:K682"/>
    <mergeCell ref="L682:M682"/>
    <mergeCell ref="N682:O682"/>
    <mergeCell ref="F683:G683"/>
    <mergeCell ref="H683:I683"/>
    <mergeCell ref="J683:K683"/>
    <mergeCell ref="L683:M683"/>
    <mergeCell ref="N683:O683"/>
    <mergeCell ref="F680:G680"/>
    <mergeCell ref="H680:I680"/>
    <mergeCell ref="J680:K680"/>
    <mergeCell ref="L680:M680"/>
    <mergeCell ref="N680:O680"/>
    <mergeCell ref="F681:G681"/>
    <mergeCell ref="H681:I681"/>
    <mergeCell ref="J681:K681"/>
    <mergeCell ref="L681:M681"/>
    <mergeCell ref="N681:O681"/>
    <mergeCell ref="F678:G678"/>
    <mergeCell ref="H678:I678"/>
    <mergeCell ref="J678:K678"/>
    <mergeCell ref="L678:M678"/>
    <mergeCell ref="N678:O678"/>
    <mergeCell ref="F679:G679"/>
    <mergeCell ref="H679:I679"/>
    <mergeCell ref="J679:K679"/>
    <mergeCell ref="L679:M679"/>
    <mergeCell ref="N679:O679"/>
    <mergeCell ref="F676:G676"/>
    <mergeCell ref="H676:I676"/>
    <mergeCell ref="J676:K676"/>
    <mergeCell ref="L676:M676"/>
    <mergeCell ref="N676:O676"/>
    <mergeCell ref="F677:G677"/>
    <mergeCell ref="H677:I677"/>
    <mergeCell ref="J677:K677"/>
    <mergeCell ref="L677:M677"/>
    <mergeCell ref="N677:O677"/>
    <mergeCell ref="F674:G674"/>
    <mergeCell ref="H674:I674"/>
    <mergeCell ref="J674:K674"/>
    <mergeCell ref="L674:M674"/>
    <mergeCell ref="N674:O674"/>
    <mergeCell ref="F675:G675"/>
    <mergeCell ref="H675:I675"/>
    <mergeCell ref="J675:K675"/>
    <mergeCell ref="L675:M675"/>
    <mergeCell ref="N675:O675"/>
    <mergeCell ref="F672:G672"/>
    <mergeCell ref="H672:I672"/>
    <mergeCell ref="J672:K672"/>
    <mergeCell ref="L672:M672"/>
    <mergeCell ref="N672:O672"/>
    <mergeCell ref="F673:G673"/>
    <mergeCell ref="H673:I673"/>
    <mergeCell ref="J673:K673"/>
    <mergeCell ref="L673:M673"/>
    <mergeCell ref="N673:O673"/>
    <mergeCell ref="F670:G670"/>
    <mergeCell ref="H670:I670"/>
    <mergeCell ref="J670:K670"/>
    <mergeCell ref="L670:M670"/>
    <mergeCell ref="N670:O670"/>
    <mergeCell ref="F671:G671"/>
    <mergeCell ref="H671:I671"/>
    <mergeCell ref="J671:K671"/>
    <mergeCell ref="L671:M671"/>
    <mergeCell ref="N671:O671"/>
    <mergeCell ref="F668:G668"/>
    <mergeCell ref="H668:I668"/>
    <mergeCell ref="J668:K668"/>
    <mergeCell ref="L668:M668"/>
    <mergeCell ref="N668:O668"/>
    <mergeCell ref="F669:G669"/>
    <mergeCell ref="H669:I669"/>
    <mergeCell ref="J669:K669"/>
    <mergeCell ref="L669:M669"/>
    <mergeCell ref="N669:O669"/>
    <mergeCell ref="F666:G666"/>
    <mergeCell ref="H666:I666"/>
    <mergeCell ref="J666:K666"/>
    <mergeCell ref="L666:M666"/>
    <mergeCell ref="N666:O666"/>
    <mergeCell ref="F667:G667"/>
    <mergeCell ref="H667:I667"/>
    <mergeCell ref="J667:K667"/>
    <mergeCell ref="L667:M667"/>
    <mergeCell ref="N667:O667"/>
    <mergeCell ref="F664:G664"/>
    <mergeCell ref="H664:I664"/>
    <mergeCell ref="J664:K664"/>
    <mergeCell ref="L664:M664"/>
    <mergeCell ref="N664:O664"/>
    <mergeCell ref="F665:G665"/>
    <mergeCell ref="H665:I665"/>
    <mergeCell ref="J665:K665"/>
    <mergeCell ref="L665:M665"/>
    <mergeCell ref="N665:O665"/>
    <mergeCell ref="F662:G662"/>
    <mergeCell ref="H662:I662"/>
    <mergeCell ref="J662:K662"/>
    <mergeCell ref="L662:M662"/>
    <mergeCell ref="N662:O662"/>
    <mergeCell ref="F663:G663"/>
    <mergeCell ref="H663:I663"/>
    <mergeCell ref="J663:K663"/>
    <mergeCell ref="L663:M663"/>
    <mergeCell ref="N663:O663"/>
    <mergeCell ref="F660:G660"/>
    <mergeCell ref="H660:I660"/>
    <mergeCell ref="J660:K660"/>
    <mergeCell ref="L660:M660"/>
    <mergeCell ref="N660:O660"/>
    <mergeCell ref="F661:G661"/>
    <mergeCell ref="H661:I661"/>
    <mergeCell ref="J661:K661"/>
    <mergeCell ref="L661:M661"/>
    <mergeCell ref="N661:O661"/>
    <mergeCell ref="F658:G658"/>
    <mergeCell ref="H658:I658"/>
    <mergeCell ref="J658:K658"/>
    <mergeCell ref="L658:M658"/>
    <mergeCell ref="N658:O658"/>
    <mergeCell ref="F659:G659"/>
    <mergeCell ref="H659:I659"/>
    <mergeCell ref="J659:K659"/>
    <mergeCell ref="L659:M659"/>
    <mergeCell ref="N659:O659"/>
    <mergeCell ref="F656:G656"/>
    <mergeCell ref="H656:I656"/>
    <mergeCell ref="J656:K656"/>
    <mergeCell ref="L656:M656"/>
    <mergeCell ref="N656:O656"/>
    <mergeCell ref="F657:G657"/>
    <mergeCell ref="H657:I657"/>
    <mergeCell ref="J657:K657"/>
    <mergeCell ref="L657:M657"/>
    <mergeCell ref="N657:O657"/>
    <mergeCell ref="F654:G654"/>
    <mergeCell ref="H654:I654"/>
    <mergeCell ref="J654:K654"/>
    <mergeCell ref="L654:M654"/>
    <mergeCell ref="N654:O654"/>
    <mergeCell ref="F655:G655"/>
    <mergeCell ref="H655:I655"/>
    <mergeCell ref="J655:K655"/>
    <mergeCell ref="L655:M655"/>
    <mergeCell ref="N655:O655"/>
    <mergeCell ref="F652:G652"/>
    <mergeCell ref="H652:I652"/>
    <mergeCell ref="J652:K652"/>
    <mergeCell ref="L652:M652"/>
    <mergeCell ref="N652:O652"/>
    <mergeCell ref="F653:G653"/>
    <mergeCell ref="H653:I653"/>
    <mergeCell ref="J653:K653"/>
    <mergeCell ref="L653:M653"/>
    <mergeCell ref="N653:O653"/>
    <mergeCell ref="F650:G650"/>
    <mergeCell ref="H650:I650"/>
    <mergeCell ref="J650:K650"/>
    <mergeCell ref="L650:M650"/>
    <mergeCell ref="N650:O650"/>
    <mergeCell ref="F651:G651"/>
    <mergeCell ref="H651:I651"/>
    <mergeCell ref="J651:K651"/>
    <mergeCell ref="L651:M651"/>
    <mergeCell ref="N651:O651"/>
    <mergeCell ref="F648:G648"/>
    <mergeCell ref="H648:I648"/>
    <mergeCell ref="J648:K648"/>
    <mergeCell ref="L648:M648"/>
    <mergeCell ref="N648:O648"/>
    <mergeCell ref="F649:G649"/>
    <mergeCell ref="H649:I649"/>
    <mergeCell ref="J649:K649"/>
    <mergeCell ref="L649:M649"/>
    <mergeCell ref="N649:O649"/>
    <mergeCell ref="F646:G646"/>
    <mergeCell ref="H646:I646"/>
    <mergeCell ref="J646:K646"/>
    <mergeCell ref="L646:M646"/>
    <mergeCell ref="N646:O646"/>
    <mergeCell ref="F647:G647"/>
    <mergeCell ref="H647:I647"/>
    <mergeCell ref="J647:K647"/>
    <mergeCell ref="L647:M647"/>
    <mergeCell ref="N647:O647"/>
    <mergeCell ref="F644:G644"/>
    <mergeCell ref="H644:I644"/>
    <mergeCell ref="J644:K644"/>
    <mergeCell ref="L644:M644"/>
    <mergeCell ref="N644:O644"/>
    <mergeCell ref="F645:G645"/>
    <mergeCell ref="H645:I645"/>
    <mergeCell ref="J645:K645"/>
    <mergeCell ref="L645:M645"/>
    <mergeCell ref="N645:O645"/>
    <mergeCell ref="F642:G642"/>
    <mergeCell ref="H642:I642"/>
    <mergeCell ref="J642:K642"/>
    <mergeCell ref="L642:M642"/>
    <mergeCell ref="N642:O642"/>
    <mergeCell ref="F643:G643"/>
    <mergeCell ref="H643:I643"/>
    <mergeCell ref="J643:K643"/>
    <mergeCell ref="L643:M643"/>
    <mergeCell ref="N643:O643"/>
    <mergeCell ref="F640:G640"/>
    <mergeCell ref="H640:I640"/>
    <mergeCell ref="J640:K640"/>
    <mergeCell ref="L640:M640"/>
    <mergeCell ref="N640:O640"/>
    <mergeCell ref="F641:G641"/>
    <mergeCell ref="H641:I641"/>
    <mergeCell ref="J641:K641"/>
    <mergeCell ref="L641:M641"/>
    <mergeCell ref="N641:O641"/>
    <mergeCell ref="F638:G638"/>
    <mergeCell ref="H638:I638"/>
    <mergeCell ref="J638:K638"/>
    <mergeCell ref="L638:M638"/>
    <mergeCell ref="N638:O638"/>
    <mergeCell ref="F639:G639"/>
    <mergeCell ref="H639:I639"/>
    <mergeCell ref="J639:K639"/>
    <mergeCell ref="L639:M639"/>
    <mergeCell ref="N639:O639"/>
    <mergeCell ref="F636:G636"/>
    <mergeCell ref="H636:I636"/>
    <mergeCell ref="J636:K636"/>
    <mergeCell ref="L636:M636"/>
    <mergeCell ref="N636:O636"/>
    <mergeCell ref="F637:G637"/>
    <mergeCell ref="H637:I637"/>
    <mergeCell ref="J637:K637"/>
    <mergeCell ref="L637:M637"/>
    <mergeCell ref="N637:O637"/>
    <mergeCell ref="F634:G634"/>
    <mergeCell ref="H634:I634"/>
    <mergeCell ref="J634:K634"/>
    <mergeCell ref="L634:M634"/>
    <mergeCell ref="N634:O634"/>
    <mergeCell ref="F635:G635"/>
    <mergeCell ref="H635:I635"/>
    <mergeCell ref="J635:K635"/>
    <mergeCell ref="L635:M635"/>
    <mergeCell ref="N635:O635"/>
    <mergeCell ref="F632:G632"/>
    <mergeCell ref="H632:I632"/>
    <mergeCell ref="J632:K632"/>
    <mergeCell ref="L632:M632"/>
    <mergeCell ref="N632:O632"/>
    <mergeCell ref="F633:G633"/>
    <mergeCell ref="H633:I633"/>
    <mergeCell ref="J633:K633"/>
    <mergeCell ref="L633:M633"/>
    <mergeCell ref="N633:O633"/>
    <mergeCell ref="F630:G630"/>
    <mergeCell ref="H630:I630"/>
    <mergeCell ref="J630:K630"/>
    <mergeCell ref="L630:M630"/>
    <mergeCell ref="N630:O630"/>
    <mergeCell ref="F631:G631"/>
    <mergeCell ref="H631:I631"/>
    <mergeCell ref="J631:K631"/>
    <mergeCell ref="L631:M631"/>
    <mergeCell ref="N631:O631"/>
    <mergeCell ref="F628:G628"/>
    <mergeCell ref="H628:I628"/>
    <mergeCell ref="J628:K628"/>
    <mergeCell ref="L628:M628"/>
    <mergeCell ref="N628:O628"/>
    <mergeCell ref="F629:G629"/>
    <mergeCell ref="H629:I629"/>
    <mergeCell ref="J629:K629"/>
    <mergeCell ref="L629:M629"/>
    <mergeCell ref="N629:O629"/>
    <mergeCell ref="F626:G626"/>
    <mergeCell ref="H626:I626"/>
    <mergeCell ref="J626:K626"/>
    <mergeCell ref="L626:M626"/>
    <mergeCell ref="N626:O626"/>
    <mergeCell ref="F627:G627"/>
    <mergeCell ref="H627:I627"/>
    <mergeCell ref="J627:K627"/>
    <mergeCell ref="L627:M627"/>
    <mergeCell ref="N627:O627"/>
    <mergeCell ref="F624:G624"/>
    <mergeCell ref="H624:I624"/>
    <mergeCell ref="J624:K624"/>
    <mergeCell ref="L624:M624"/>
    <mergeCell ref="N624:O624"/>
    <mergeCell ref="F625:G625"/>
    <mergeCell ref="H625:I625"/>
    <mergeCell ref="J625:K625"/>
    <mergeCell ref="L625:M625"/>
    <mergeCell ref="N625:O625"/>
    <mergeCell ref="F622:G622"/>
    <mergeCell ref="H622:I622"/>
    <mergeCell ref="J622:K622"/>
    <mergeCell ref="L622:M622"/>
    <mergeCell ref="N622:O622"/>
    <mergeCell ref="F623:G623"/>
    <mergeCell ref="H623:I623"/>
    <mergeCell ref="J623:K623"/>
    <mergeCell ref="L623:M623"/>
    <mergeCell ref="N623:O623"/>
    <mergeCell ref="F620:G620"/>
    <mergeCell ref="H620:I620"/>
    <mergeCell ref="J620:K620"/>
    <mergeCell ref="L620:M620"/>
    <mergeCell ref="N620:O620"/>
    <mergeCell ref="F621:G621"/>
    <mergeCell ref="H621:I621"/>
    <mergeCell ref="J621:K621"/>
    <mergeCell ref="L621:M621"/>
    <mergeCell ref="N621:O621"/>
    <mergeCell ref="F618:G618"/>
    <mergeCell ref="H618:I618"/>
    <mergeCell ref="J618:K618"/>
    <mergeCell ref="L618:M618"/>
    <mergeCell ref="N618:O618"/>
    <mergeCell ref="F619:G619"/>
    <mergeCell ref="H619:I619"/>
    <mergeCell ref="J619:K619"/>
    <mergeCell ref="L619:M619"/>
    <mergeCell ref="N619:O619"/>
    <mergeCell ref="F616:G616"/>
    <mergeCell ref="H616:I616"/>
    <mergeCell ref="J616:K616"/>
    <mergeCell ref="L616:M616"/>
    <mergeCell ref="N616:O616"/>
    <mergeCell ref="F617:G617"/>
    <mergeCell ref="H617:I617"/>
    <mergeCell ref="J617:K617"/>
    <mergeCell ref="L617:M617"/>
    <mergeCell ref="N617:O617"/>
    <mergeCell ref="F614:G614"/>
    <mergeCell ref="H614:I614"/>
    <mergeCell ref="J614:K614"/>
    <mergeCell ref="L614:M614"/>
    <mergeCell ref="N614:O614"/>
    <mergeCell ref="F615:G615"/>
    <mergeCell ref="H615:I615"/>
    <mergeCell ref="J615:K615"/>
    <mergeCell ref="L615:M615"/>
    <mergeCell ref="N615:O615"/>
    <mergeCell ref="F612:G612"/>
    <mergeCell ref="H612:I612"/>
    <mergeCell ref="J612:K612"/>
    <mergeCell ref="L612:M612"/>
    <mergeCell ref="N612:O612"/>
    <mergeCell ref="F613:G613"/>
    <mergeCell ref="H613:I613"/>
    <mergeCell ref="J613:K613"/>
    <mergeCell ref="L613:M613"/>
    <mergeCell ref="N613:O613"/>
    <mergeCell ref="F610:G610"/>
    <mergeCell ref="H610:I610"/>
    <mergeCell ref="J610:K610"/>
    <mergeCell ref="L610:M610"/>
    <mergeCell ref="N610:O610"/>
    <mergeCell ref="F611:G611"/>
    <mergeCell ref="H611:I611"/>
    <mergeCell ref="J611:K611"/>
    <mergeCell ref="L611:M611"/>
    <mergeCell ref="N611:O611"/>
    <mergeCell ref="F608:G608"/>
    <mergeCell ref="H608:I608"/>
    <mergeCell ref="J608:K608"/>
    <mergeCell ref="L608:M608"/>
    <mergeCell ref="N608:O608"/>
    <mergeCell ref="F609:G609"/>
    <mergeCell ref="H609:I609"/>
    <mergeCell ref="J609:K609"/>
    <mergeCell ref="L609:M609"/>
    <mergeCell ref="N609:O609"/>
    <mergeCell ref="F606:G606"/>
    <mergeCell ref="H606:I606"/>
    <mergeCell ref="J606:K606"/>
    <mergeCell ref="L606:M606"/>
    <mergeCell ref="N606:O606"/>
    <mergeCell ref="F607:G607"/>
    <mergeCell ref="H607:I607"/>
    <mergeCell ref="J607:K607"/>
    <mergeCell ref="L607:M607"/>
    <mergeCell ref="N607:O607"/>
    <mergeCell ref="F604:G604"/>
    <mergeCell ref="H604:I604"/>
    <mergeCell ref="J604:K604"/>
    <mergeCell ref="L604:M604"/>
    <mergeCell ref="N604:O604"/>
    <mergeCell ref="F605:G605"/>
    <mergeCell ref="H605:I605"/>
    <mergeCell ref="J605:K605"/>
    <mergeCell ref="L605:M605"/>
    <mergeCell ref="N605:O605"/>
    <mergeCell ref="F602:G602"/>
    <mergeCell ref="H602:I602"/>
    <mergeCell ref="J602:K602"/>
    <mergeCell ref="L602:M602"/>
    <mergeCell ref="N602:O602"/>
    <mergeCell ref="F603:G603"/>
    <mergeCell ref="H603:I603"/>
    <mergeCell ref="J603:K603"/>
    <mergeCell ref="L603:M603"/>
    <mergeCell ref="N603:O603"/>
    <mergeCell ref="F600:G600"/>
    <mergeCell ref="H600:I600"/>
    <mergeCell ref="J600:K600"/>
    <mergeCell ref="L600:M600"/>
    <mergeCell ref="N600:O600"/>
    <mergeCell ref="F601:G601"/>
    <mergeCell ref="H601:I601"/>
    <mergeCell ref="J601:K601"/>
    <mergeCell ref="L601:M601"/>
    <mergeCell ref="N601:O601"/>
    <mergeCell ref="F598:G598"/>
    <mergeCell ref="H598:I598"/>
    <mergeCell ref="J598:K598"/>
    <mergeCell ref="L598:M598"/>
    <mergeCell ref="N598:O598"/>
    <mergeCell ref="F599:G599"/>
    <mergeCell ref="H599:I599"/>
    <mergeCell ref="J599:K599"/>
    <mergeCell ref="L599:M599"/>
    <mergeCell ref="N599:O599"/>
    <mergeCell ref="F596:G596"/>
    <mergeCell ref="H596:I596"/>
    <mergeCell ref="J596:K596"/>
    <mergeCell ref="L596:M596"/>
    <mergeCell ref="N596:O596"/>
    <mergeCell ref="F597:G597"/>
    <mergeCell ref="H597:I597"/>
    <mergeCell ref="J597:K597"/>
    <mergeCell ref="L597:M597"/>
    <mergeCell ref="N597:O597"/>
    <mergeCell ref="F594:G594"/>
    <mergeCell ref="H594:I594"/>
    <mergeCell ref="J594:K594"/>
    <mergeCell ref="L594:M594"/>
    <mergeCell ref="N594:O594"/>
    <mergeCell ref="F595:G595"/>
    <mergeCell ref="H595:I595"/>
    <mergeCell ref="J595:K595"/>
    <mergeCell ref="L595:M595"/>
    <mergeCell ref="N595:O595"/>
    <mergeCell ref="F592:G592"/>
    <mergeCell ref="H592:I592"/>
    <mergeCell ref="J592:K592"/>
    <mergeCell ref="L592:M592"/>
    <mergeCell ref="N592:O592"/>
    <mergeCell ref="F593:G593"/>
    <mergeCell ref="H593:I593"/>
    <mergeCell ref="J593:K593"/>
    <mergeCell ref="L593:M593"/>
    <mergeCell ref="N593:O593"/>
    <mergeCell ref="F590:G590"/>
    <mergeCell ref="H590:I590"/>
    <mergeCell ref="J590:K590"/>
    <mergeCell ref="L590:M590"/>
    <mergeCell ref="N590:O590"/>
    <mergeCell ref="F591:G591"/>
    <mergeCell ref="H591:I591"/>
    <mergeCell ref="J591:K591"/>
    <mergeCell ref="L591:M591"/>
    <mergeCell ref="N591:O591"/>
    <mergeCell ref="F588:G588"/>
    <mergeCell ref="H588:I588"/>
    <mergeCell ref="J588:K588"/>
    <mergeCell ref="L588:M588"/>
    <mergeCell ref="N588:O588"/>
    <mergeCell ref="F589:G589"/>
    <mergeCell ref="H589:I589"/>
    <mergeCell ref="J589:K589"/>
    <mergeCell ref="L589:M589"/>
    <mergeCell ref="N589:O589"/>
    <mergeCell ref="F586:G586"/>
    <mergeCell ref="H586:I586"/>
    <mergeCell ref="J586:K586"/>
    <mergeCell ref="L586:M586"/>
    <mergeCell ref="N586:O586"/>
    <mergeCell ref="F587:G587"/>
    <mergeCell ref="H587:I587"/>
    <mergeCell ref="J587:K587"/>
    <mergeCell ref="L587:M587"/>
    <mergeCell ref="N587:O587"/>
    <mergeCell ref="F584:G584"/>
    <mergeCell ref="H584:I584"/>
    <mergeCell ref="J584:K584"/>
    <mergeCell ref="L584:M584"/>
    <mergeCell ref="N584:O584"/>
    <mergeCell ref="F585:G585"/>
    <mergeCell ref="H585:I585"/>
    <mergeCell ref="J585:K585"/>
    <mergeCell ref="L585:M585"/>
    <mergeCell ref="N585:O585"/>
    <mergeCell ref="F582:G582"/>
    <mergeCell ref="H582:I582"/>
    <mergeCell ref="J582:K582"/>
    <mergeCell ref="L582:M582"/>
    <mergeCell ref="N582:O582"/>
    <mergeCell ref="F583:G583"/>
    <mergeCell ref="H583:I583"/>
    <mergeCell ref="J583:K583"/>
    <mergeCell ref="L583:M583"/>
    <mergeCell ref="N583:O583"/>
    <mergeCell ref="F580:G580"/>
    <mergeCell ref="H580:I580"/>
    <mergeCell ref="J580:K580"/>
    <mergeCell ref="L580:M580"/>
    <mergeCell ref="N580:O580"/>
    <mergeCell ref="F581:G581"/>
    <mergeCell ref="H581:I581"/>
    <mergeCell ref="J581:K581"/>
    <mergeCell ref="L581:M581"/>
    <mergeCell ref="N581:O581"/>
    <mergeCell ref="F578:G578"/>
    <mergeCell ref="H578:I578"/>
    <mergeCell ref="J578:K578"/>
    <mergeCell ref="L578:M578"/>
    <mergeCell ref="N578:O578"/>
    <mergeCell ref="F579:G579"/>
    <mergeCell ref="H579:I579"/>
    <mergeCell ref="J579:K579"/>
    <mergeCell ref="L579:M579"/>
    <mergeCell ref="N579:O579"/>
    <mergeCell ref="F576:G576"/>
    <mergeCell ref="H576:I576"/>
    <mergeCell ref="J576:K576"/>
    <mergeCell ref="L576:M576"/>
    <mergeCell ref="N576:O576"/>
    <mergeCell ref="F577:G577"/>
    <mergeCell ref="H577:I577"/>
    <mergeCell ref="J577:K577"/>
    <mergeCell ref="L577:M577"/>
    <mergeCell ref="N577:O577"/>
    <mergeCell ref="F574:G574"/>
    <mergeCell ref="H574:I574"/>
    <mergeCell ref="J574:K574"/>
    <mergeCell ref="L574:M574"/>
    <mergeCell ref="N574:O574"/>
    <mergeCell ref="F575:G575"/>
    <mergeCell ref="H575:I575"/>
    <mergeCell ref="J575:K575"/>
    <mergeCell ref="L575:M575"/>
    <mergeCell ref="N575:O575"/>
    <mergeCell ref="F572:G572"/>
    <mergeCell ref="H572:I572"/>
    <mergeCell ref="J572:K572"/>
    <mergeCell ref="L572:M572"/>
    <mergeCell ref="N572:O572"/>
    <mergeCell ref="F573:G573"/>
    <mergeCell ref="H573:I573"/>
    <mergeCell ref="J573:K573"/>
    <mergeCell ref="L573:M573"/>
    <mergeCell ref="N573:O573"/>
    <mergeCell ref="F570:G570"/>
    <mergeCell ref="H570:I570"/>
    <mergeCell ref="J570:K570"/>
    <mergeCell ref="L570:M570"/>
    <mergeCell ref="N570:O570"/>
    <mergeCell ref="F571:G571"/>
    <mergeCell ref="H571:I571"/>
    <mergeCell ref="J571:K571"/>
    <mergeCell ref="L571:M571"/>
    <mergeCell ref="N571:O571"/>
    <mergeCell ref="F568:G568"/>
    <mergeCell ref="H568:I568"/>
    <mergeCell ref="J568:K568"/>
    <mergeCell ref="L568:M568"/>
    <mergeCell ref="N568:O568"/>
    <mergeCell ref="F569:G569"/>
    <mergeCell ref="H569:I569"/>
    <mergeCell ref="J569:K569"/>
    <mergeCell ref="L569:M569"/>
    <mergeCell ref="N569:O569"/>
    <mergeCell ref="F566:G566"/>
    <mergeCell ref="H566:I566"/>
    <mergeCell ref="J566:K566"/>
    <mergeCell ref="L566:M566"/>
    <mergeCell ref="N566:O566"/>
    <mergeCell ref="F567:G567"/>
    <mergeCell ref="H567:I567"/>
    <mergeCell ref="J567:K567"/>
    <mergeCell ref="L567:M567"/>
    <mergeCell ref="N567:O567"/>
    <mergeCell ref="F564:G564"/>
    <mergeCell ref="H564:I564"/>
    <mergeCell ref="J564:K564"/>
    <mergeCell ref="L564:M564"/>
    <mergeCell ref="N564:O564"/>
    <mergeCell ref="F565:G565"/>
    <mergeCell ref="H565:I565"/>
    <mergeCell ref="J565:K565"/>
    <mergeCell ref="L565:M565"/>
    <mergeCell ref="N565:O565"/>
    <mergeCell ref="F562:G562"/>
    <mergeCell ref="H562:I562"/>
    <mergeCell ref="J562:K562"/>
    <mergeCell ref="L562:M562"/>
    <mergeCell ref="N562:O562"/>
    <mergeCell ref="F563:G563"/>
    <mergeCell ref="H563:I563"/>
    <mergeCell ref="J563:K563"/>
    <mergeCell ref="L563:M563"/>
    <mergeCell ref="N563:O563"/>
    <mergeCell ref="F560:G560"/>
    <mergeCell ref="H560:I560"/>
    <mergeCell ref="J560:K560"/>
    <mergeCell ref="L560:M560"/>
    <mergeCell ref="N560:O560"/>
    <mergeCell ref="F561:G561"/>
    <mergeCell ref="H561:I561"/>
    <mergeCell ref="J561:K561"/>
    <mergeCell ref="L561:M561"/>
    <mergeCell ref="N561:O561"/>
    <mergeCell ref="F558:G558"/>
    <mergeCell ref="H558:I558"/>
    <mergeCell ref="J558:K558"/>
    <mergeCell ref="L558:M558"/>
    <mergeCell ref="N558:O558"/>
    <mergeCell ref="F559:G559"/>
    <mergeCell ref="H559:I559"/>
    <mergeCell ref="J559:K559"/>
    <mergeCell ref="L559:M559"/>
    <mergeCell ref="N559:O559"/>
    <mergeCell ref="F556:G556"/>
    <mergeCell ref="H556:I556"/>
    <mergeCell ref="J556:K556"/>
    <mergeCell ref="L556:M556"/>
    <mergeCell ref="N556:O556"/>
    <mergeCell ref="F557:G557"/>
    <mergeCell ref="H557:I557"/>
    <mergeCell ref="J557:K557"/>
    <mergeCell ref="L557:M557"/>
    <mergeCell ref="N557:O557"/>
    <mergeCell ref="F554:G554"/>
    <mergeCell ref="H554:I554"/>
    <mergeCell ref="J554:K554"/>
    <mergeCell ref="L554:M554"/>
    <mergeCell ref="N554:O554"/>
    <mergeCell ref="F555:G555"/>
    <mergeCell ref="H555:I555"/>
    <mergeCell ref="J555:K555"/>
    <mergeCell ref="L555:M555"/>
    <mergeCell ref="N555:O555"/>
    <mergeCell ref="F552:G552"/>
    <mergeCell ref="H552:I552"/>
    <mergeCell ref="J552:K552"/>
    <mergeCell ref="L552:M552"/>
    <mergeCell ref="N552:O552"/>
    <mergeCell ref="F553:G553"/>
    <mergeCell ref="H553:I553"/>
    <mergeCell ref="J553:K553"/>
    <mergeCell ref="L553:M553"/>
    <mergeCell ref="N553:O553"/>
    <mergeCell ref="F550:G550"/>
    <mergeCell ref="H550:I550"/>
    <mergeCell ref="J550:K550"/>
    <mergeCell ref="L550:M550"/>
    <mergeCell ref="N550:O550"/>
    <mergeCell ref="F551:G551"/>
    <mergeCell ref="H551:I551"/>
    <mergeCell ref="J551:K551"/>
    <mergeCell ref="L551:M551"/>
    <mergeCell ref="N551:O551"/>
    <mergeCell ref="F548:G548"/>
    <mergeCell ref="H548:I548"/>
    <mergeCell ref="J548:K548"/>
    <mergeCell ref="L548:M548"/>
    <mergeCell ref="N548:O548"/>
    <mergeCell ref="F549:G549"/>
    <mergeCell ref="H549:I549"/>
    <mergeCell ref="J549:K549"/>
    <mergeCell ref="L549:M549"/>
    <mergeCell ref="N549:O549"/>
    <mergeCell ref="F546:G546"/>
    <mergeCell ref="H546:I546"/>
    <mergeCell ref="J546:K546"/>
    <mergeCell ref="L546:M546"/>
    <mergeCell ref="N546:O546"/>
    <mergeCell ref="F547:G547"/>
    <mergeCell ref="H547:I547"/>
    <mergeCell ref="J547:K547"/>
    <mergeCell ref="L547:M547"/>
    <mergeCell ref="N547:O547"/>
    <mergeCell ref="F544:G544"/>
    <mergeCell ref="H544:I544"/>
    <mergeCell ref="J544:K544"/>
    <mergeCell ref="L544:M544"/>
    <mergeCell ref="N544:O544"/>
    <mergeCell ref="F545:G545"/>
    <mergeCell ref="H545:I545"/>
    <mergeCell ref="J545:K545"/>
    <mergeCell ref="L545:M545"/>
    <mergeCell ref="N545:O545"/>
    <mergeCell ref="F542:G542"/>
    <mergeCell ref="H542:I542"/>
    <mergeCell ref="J542:K542"/>
    <mergeCell ref="L542:M542"/>
    <mergeCell ref="N542:O542"/>
    <mergeCell ref="F543:G543"/>
    <mergeCell ref="H543:I543"/>
    <mergeCell ref="J543:K543"/>
    <mergeCell ref="L543:M543"/>
    <mergeCell ref="N543:O543"/>
    <mergeCell ref="F540:G540"/>
    <mergeCell ref="H540:I540"/>
    <mergeCell ref="J540:K540"/>
    <mergeCell ref="L540:M540"/>
    <mergeCell ref="N540:O540"/>
    <mergeCell ref="F541:G541"/>
    <mergeCell ref="H541:I541"/>
    <mergeCell ref="J541:K541"/>
    <mergeCell ref="L541:M541"/>
    <mergeCell ref="N541:O541"/>
    <mergeCell ref="F538:G538"/>
    <mergeCell ref="H538:I538"/>
    <mergeCell ref="J538:K538"/>
    <mergeCell ref="L538:M538"/>
    <mergeCell ref="N538:O538"/>
    <mergeCell ref="F539:G539"/>
    <mergeCell ref="H539:I539"/>
    <mergeCell ref="J539:K539"/>
    <mergeCell ref="L539:M539"/>
    <mergeCell ref="N539:O539"/>
    <mergeCell ref="F536:G536"/>
    <mergeCell ref="H536:I536"/>
    <mergeCell ref="J536:K536"/>
    <mergeCell ref="L536:M536"/>
    <mergeCell ref="N536:O536"/>
    <mergeCell ref="F537:G537"/>
    <mergeCell ref="H537:I537"/>
    <mergeCell ref="J537:K537"/>
    <mergeCell ref="L537:M537"/>
    <mergeCell ref="N537:O537"/>
    <mergeCell ref="F534:G534"/>
    <mergeCell ref="H534:I534"/>
    <mergeCell ref="J534:K534"/>
    <mergeCell ref="L534:M534"/>
    <mergeCell ref="N534:O534"/>
    <mergeCell ref="F535:G535"/>
    <mergeCell ref="H535:I535"/>
    <mergeCell ref="J535:K535"/>
    <mergeCell ref="L535:M535"/>
    <mergeCell ref="N535:O535"/>
    <mergeCell ref="F532:G532"/>
    <mergeCell ref="H532:I532"/>
    <mergeCell ref="J532:K532"/>
    <mergeCell ref="L532:M532"/>
    <mergeCell ref="N532:O532"/>
    <mergeCell ref="F533:G533"/>
    <mergeCell ref="H533:I533"/>
    <mergeCell ref="J533:K533"/>
    <mergeCell ref="L533:M533"/>
    <mergeCell ref="N533:O533"/>
    <mergeCell ref="F530:G530"/>
    <mergeCell ref="H530:I530"/>
    <mergeCell ref="J530:K530"/>
    <mergeCell ref="L530:M530"/>
    <mergeCell ref="N530:O530"/>
    <mergeCell ref="F531:G531"/>
    <mergeCell ref="H531:I531"/>
    <mergeCell ref="J531:K531"/>
    <mergeCell ref="L531:M531"/>
    <mergeCell ref="N531:O531"/>
    <mergeCell ref="F528:G528"/>
    <mergeCell ref="H528:I528"/>
    <mergeCell ref="J528:K528"/>
    <mergeCell ref="L528:M528"/>
    <mergeCell ref="N528:O528"/>
    <mergeCell ref="F529:G529"/>
    <mergeCell ref="H529:I529"/>
    <mergeCell ref="J529:K529"/>
    <mergeCell ref="L529:M529"/>
    <mergeCell ref="N529:O529"/>
    <mergeCell ref="F526:G526"/>
    <mergeCell ref="H526:I526"/>
    <mergeCell ref="J526:K526"/>
    <mergeCell ref="L526:M526"/>
    <mergeCell ref="N526:O526"/>
    <mergeCell ref="F527:G527"/>
    <mergeCell ref="H527:I527"/>
    <mergeCell ref="J527:K527"/>
    <mergeCell ref="L527:M527"/>
    <mergeCell ref="N527:O527"/>
    <mergeCell ref="F524:G524"/>
    <mergeCell ref="H524:I524"/>
    <mergeCell ref="J524:K524"/>
    <mergeCell ref="L524:M524"/>
    <mergeCell ref="N524:O524"/>
    <mergeCell ref="F525:G525"/>
    <mergeCell ref="H525:I525"/>
    <mergeCell ref="J525:K525"/>
    <mergeCell ref="L525:M525"/>
    <mergeCell ref="N525:O525"/>
    <mergeCell ref="F522:G522"/>
    <mergeCell ref="H522:I522"/>
    <mergeCell ref="J522:K522"/>
    <mergeCell ref="L522:M522"/>
    <mergeCell ref="N522:O522"/>
    <mergeCell ref="F523:G523"/>
    <mergeCell ref="H523:I523"/>
    <mergeCell ref="J523:K523"/>
    <mergeCell ref="L523:M523"/>
    <mergeCell ref="N523:O523"/>
    <mergeCell ref="F520:G520"/>
    <mergeCell ref="H520:I520"/>
    <mergeCell ref="J520:K520"/>
    <mergeCell ref="L520:M520"/>
    <mergeCell ref="N520:O520"/>
    <mergeCell ref="F521:G521"/>
    <mergeCell ref="H521:I521"/>
    <mergeCell ref="J521:K521"/>
    <mergeCell ref="L521:M521"/>
    <mergeCell ref="N521:O521"/>
    <mergeCell ref="F518:G518"/>
    <mergeCell ref="H518:I518"/>
    <mergeCell ref="J518:K518"/>
    <mergeCell ref="L518:M518"/>
    <mergeCell ref="N518:O518"/>
    <mergeCell ref="F519:G519"/>
    <mergeCell ref="H519:I519"/>
    <mergeCell ref="J519:K519"/>
    <mergeCell ref="L519:M519"/>
    <mergeCell ref="N519:O519"/>
    <mergeCell ref="F516:G516"/>
    <mergeCell ref="H516:I516"/>
    <mergeCell ref="J516:K516"/>
    <mergeCell ref="L516:M516"/>
    <mergeCell ref="N516:O516"/>
    <mergeCell ref="F517:G517"/>
    <mergeCell ref="H517:I517"/>
    <mergeCell ref="J517:K517"/>
    <mergeCell ref="L517:M517"/>
    <mergeCell ref="N517:O517"/>
    <mergeCell ref="F514:G514"/>
    <mergeCell ref="H514:I514"/>
    <mergeCell ref="J514:K514"/>
    <mergeCell ref="L514:M514"/>
    <mergeCell ref="N514:O514"/>
    <mergeCell ref="F515:G515"/>
    <mergeCell ref="H515:I515"/>
    <mergeCell ref="J515:K515"/>
    <mergeCell ref="L515:M515"/>
    <mergeCell ref="N515:O515"/>
    <mergeCell ref="F512:G512"/>
    <mergeCell ref="H512:I512"/>
    <mergeCell ref="J512:K512"/>
    <mergeCell ref="L512:M512"/>
    <mergeCell ref="N512:O512"/>
    <mergeCell ref="F513:G513"/>
    <mergeCell ref="H513:I513"/>
    <mergeCell ref="J513:K513"/>
    <mergeCell ref="L513:M513"/>
    <mergeCell ref="N513:O513"/>
    <mergeCell ref="F510:G510"/>
    <mergeCell ref="H510:I510"/>
    <mergeCell ref="J510:K510"/>
    <mergeCell ref="L510:M510"/>
    <mergeCell ref="N510:O510"/>
    <mergeCell ref="F511:G511"/>
    <mergeCell ref="H511:I511"/>
    <mergeCell ref="J511:K511"/>
    <mergeCell ref="L511:M511"/>
    <mergeCell ref="N511:O511"/>
    <mergeCell ref="F508:G508"/>
    <mergeCell ref="H508:I508"/>
    <mergeCell ref="J508:K508"/>
    <mergeCell ref="L508:M508"/>
    <mergeCell ref="N508:O508"/>
    <mergeCell ref="F509:G509"/>
    <mergeCell ref="H509:I509"/>
    <mergeCell ref="J509:K509"/>
    <mergeCell ref="L509:M509"/>
    <mergeCell ref="N509:O509"/>
    <mergeCell ref="F506:G506"/>
    <mergeCell ref="H506:I506"/>
    <mergeCell ref="J506:K506"/>
    <mergeCell ref="L506:M506"/>
    <mergeCell ref="N506:O506"/>
    <mergeCell ref="F507:G507"/>
    <mergeCell ref="H507:I507"/>
    <mergeCell ref="J507:K507"/>
    <mergeCell ref="L507:M507"/>
    <mergeCell ref="N507:O507"/>
    <mergeCell ref="F504:G504"/>
    <mergeCell ref="H504:I504"/>
    <mergeCell ref="J504:K504"/>
    <mergeCell ref="L504:M504"/>
    <mergeCell ref="N504:O504"/>
    <mergeCell ref="F505:G505"/>
    <mergeCell ref="H505:I505"/>
    <mergeCell ref="J505:K505"/>
    <mergeCell ref="L505:M505"/>
    <mergeCell ref="N505:O505"/>
    <mergeCell ref="F502:G502"/>
    <mergeCell ref="H502:I502"/>
    <mergeCell ref="J502:K502"/>
    <mergeCell ref="L502:M502"/>
    <mergeCell ref="N502:O502"/>
    <mergeCell ref="F503:G503"/>
    <mergeCell ref="H503:I503"/>
    <mergeCell ref="J503:K503"/>
    <mergeCell ref="L503:M503"/>
    <mergeCell ref="N503:O503"/>
    <mergeCell ref="F500:G500"/>
    <mergeCell ref="H500:I500"/>
    <mergeCell ref="J500:K500"/>
    <mergeCell ref="L500:M500"/>
    <mergeCell ref="N500:O500"/>
    <mergeCell ref="F501:G501"/>
    <mergeCell ref="H501:I501"/>
    <mergeCell ref="J501:K501"/>
    <mergeCell ref="L501:M501"/>
    <mergeCell ref="N501:O501"/>
    <mergeCell ref="F498:G498"/>
    <mergeCell ref="H498:I498"/>
    <mergeCell ref="J498:K498"/>
    <mergeCell ref="L498:M498"/>
    <mergeCell ref="N498:O498"/>
    <mergeCell ref="F499:G499"/>
    <mergeCell ref="H499:I499"/>
    <mergeCell ref="J499:K499"/>
    <mergeCell ref="L499:M499"/>
    <mergeCell ref="N499:O499"/>
    <mergeCell ref="F496:G496"/>
    <mergeCell ref="H496:I496"/>
    <mergeCell ref="J496:K496"/>
    <mergeCell ref="L496:M496"/>
    <mergeCell ref="N496:O496"/>
    <mergeCell ref="F497:G497"/>
    <mergeCell ref="H497:I497"/>
    <mergeCell ref="J497:K497"/>
    <mergeCell ref="L497:M497"/>
    <mergeCell ref="N497:O497"/>
    <mergeCell ref="F494:G494"/>
    <mergeCell ref="H494:I494"/>
    <mergeCell ref="J494:K494"/>
    <mergeCell ref="L494:M494"/>
    <mergeCell ref="N494:O494"/>
    <mergeCell ref="F495:G495"/>
    <mergeCell ref="H495:I495"/>
    <mergeCell ref="J495:K495"/>
    <mergeCell ref="L495:M495"/>
    <mergeCell ref="N495:O495"/>
    <mergeCell ref="F492:G492"/>
    <mergeCell ref="H492:I492"/>
    <mergeCell ref="J492:K492"/>
    <mergeCell ref="L492:M492"/>
    <mergeCell ref="N492:O492"/>
    <mergeCell ref="F493:G493"/>
    <mergeCell ref="H493:I493"/>
    <mergeCell ref="J493:K493"/>
    <mergeCell ref="L493:M493"/>
    <mergeCell ref="N493:O493"/>
    <mergeCell ref="E490:O490"/>
    <mergeCell ref="F491:G491"/>
    <mergeCell ref="H491:I491"/>
    <mergeCell ref="J491:K491"/>
    <mergeCell ref="L491:M491"/>
    <mergeCell ref="N491:O491"/>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s>
  <dataValidations count="3">
    <dataValidation type="list" allowBlank="1" showInputMessage="1" showErrorMessage="1" sqref="B790 B788 B786 B784 B782 B780 B778 B776 B774 B772 B770 B768 B766 B764 B762 B760 B758 B756 B754 B752 B750 B748 B746 B744 B742 B740 B738 B736 B734 B732 B730 B728 B726 B724 B722 B720 B718 B716 B714 B712 B710 B708 B706 B704 B702 B700 B698 B696 B694 B692 B690 B688 B686 B684 B682 B680 B678 B676 B674 B672 B670 B668 B666 B664 B662 B660 B658 B656 B654 B652 B650 B648 B646 B644 B642 B640 B638 B636 B634 B632 B630 B628 B626 B624 B622 B620 B618 B616 B614 B612 B610 B608 B606 B604 B602 B600 B598 B596 B594 B592 B590 B588 B586 B584 B582 B580 B578 B576 B574 B572 B570 B568 B566 B564 B562 B560 B558 B556 B554 B552 B550 B548 B546 B544 B542 B540 B538 B536 B534 B532 B530 B528 B526 B524 B522 B520 B518 B516 B514 B512 B510 B508 B506 B504 B502 B500 B498 B496 B494 B492 D477 D474 D471 D468 D465 D462 D459 D456 D453 D450 D447 D444 D441 D438 D435 D432 D429 D426 D423 D420 D417 D414 D411 D408 D405 D402 D399 D396 D393 D390 D387 D384 D381 D378 D375 D372 D369 D366 D363 D360 D357 D354 D351 D348 D345 D342 D339 D336 D333 D330 D327 D324 D321 D318 D315 D312 D309 D306 D303 D300 D297 D294 D291 D288 D285 D282 D279 D276 D273 D270 D267 D264 D261 D258 D255 D252 D249 D246 D243 D240 D237 D234 D231 D228 D225 D222 D219 D216 D213 D210 D207 D204 D201 D198 D195 D192 D189 D186 D183 D180 D177 D174 D171 D168 D165 D162 D159 D156 D153 D150 D147 D144 D141 D138 D135 D132 D129 D126 D123 D120 D117 D114 D111 D108 D105 D102 D99 D96 D93 D90 D87 D84 D81 D78 D75 D72 D69 D66 D63 D60 D57 D54 D51 D48 D45 D42 D39 D36 D33 D30">
      <formula1>listdata</formula1>
    </dataValidation>
    <dataValidation type="list" allowBlank="1" showInputMessage="1" showErrorMessage="1" sqref="C19 C21">
      <formula1>"Yes,No"</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1]!ClrAll3a_Click">
                <anchor moveWithCells="1" sizeWithCells="1">
                  <from>
                    <xdr:col>3</xdr:col>
                    <xdr:colOff>527050</xdr:colOff>
                    <xdr:row>24</xdr:row>
                    <xdr:rowOff>31750</xdr:rowOff>
                  </from>
                  <to>
                    <xdr:col>3</xdr:col>
                    <xdr:colOff>2241550</xdr:colOff>
                    <xdr:row>25</xdr:row>
                    <xdr:rowOff>0</xdr:rowOff>
                  </to>
                </anchor>
              </controlPr>
            </control>
          </mc:Choice>
        </mc:AlternateContent>
        <mc:AlternateContent xmlns:mc="http://schemas.openxmlformats.org/markup-compatibility/2006">
          <mc:Choice Requires="x14">
            <control shapeId="5122" r:id="rId4" name="Button 2">
              <controlPr defaultSize="0" print="0" autoFill="0" autoPict="0" macro="[1]!ClrAll3b_Click">
                <anchor moveWithCells="1" sizeWithCells="1">
                  <from>
                    <xdr:col>3</xdr:col>
                    <xdr:colOff>488950</xdr:colOff>
                    <xdr:row>486</xdr:row>
                    <xdr:rowOff>184150</xdr:rowOff>
                  </from>
                  <to>
                    <xdr:col>3</xdr:col>
                    <xdr:colOff>2203450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N184"/>
  <sheetViews>
    <sheetView workbookViewId="0">
      <selection activeCell="J17" sqref="J17"/>
    </sheetView>
  </sheetViews>
  <sheetFormatPr defaultColWidth="9" defaultRowHeight="14.5" x14ac:dyDescent="0.35"/>
  <cols>
    <col min="1" max="1" width="55.54296875" style="262" customWidth="1"/>
    <col min="2" max="2" width="9.54296875" style="262" customWidth="1"/>
    <col min="3" max="3" width="31" style="262" bestFit="1" customWidth="1"/>
    <col min="4" max="4" width="31" style="262" customWidth="1"/>
    <col min="5" max="5" width="27.453125" style="262" customWidth="1"/>
    <col min="6" max="6" width="28.54296875" style="262" customWidth="1"/>
    <col min="7" max="8" width="28.453125" style="262" hidden="1" customWidth="1"/>
    <col min="9" max="9" width="30.453125" style="262" customWidth="1"/>
    <col min="10" max="10" width="24.54296875" style="262" customWidth="1"/>
    <col min="11" max="11" width="10" style="262" customWidth="1"/>
    <col min="12" max="13" width="9" style="262"/>
    <col min="14" max="14" width="32.453125" style="262" customWidth="1"/>
    <col min="15" max="16384" width="9" style="262"/>
  </cols>
  <sheetData>
    <row r="13" spans="1:9" ht="18.75" customHeight="1" x14ac:dyDescent="0.35">
      <c r="A13" s="261"/>
      <c r="B13" s="261"/>
      <c r="C13" s="261"/>
      <c r="D13" s="261"/>
      <c r="E13" s="261"/>
      <c r="F13" s="261"/>
    </row>
    <row r="14" spans="1:9" ht="111" customHeight="1" x14ac:dyDescent="0.35">
      <c r="A14" s="722" t="s">
        <v>630</v>
      </c>
      <c r="B14" s="722"/>
      <c r="C14" s="722"/>
      <c r="D14" s="722"/>
      <c r="E14" s="723"/>
      <c r="F14" s="723"/>
    </row>
    <row r="15" spans="1:9" x14ac:dyDescent="0.35">
      <c r="A15" s="263"/>
      <c r="B15" s="263"/>
      <c r="C15" s="263"/>
      <c r="D15" s="263"/>
      <c r="E15" s="264"/>
      <c r="F15" s="264"/>
    </row>
    <row r="16" spans="1:9" ht="30" customHeight="1" x14ac:dyDescent="0.35">
      <c r="A16" s="265" t="s">
        <v>631</v>
      </c>
      <c r="B16" s="266">
        <v>2019</v>
      </c>
      <c r="C16" s="724"/>
      <c r="D16" s="725"/>
      <c r="E16" s="725"/>
      <c r="F16" s="725"/>
      <c r="G16" s="725"/>
      <c r="H16" s="725"/>
      <c r="I16" s="725"/>
    </row>
    <row r="17" spans="1:14" ht="39.75" customHeight="1" x14ac:dyDescent="0.35">
      <c r="A17" s="722" t="s">
        <v>632</v>
      </c>
      <c r="B17" s="722"/>
      <c r="C17" s="722"/>
      <c r="D17" s="722"/>
      <c r="E17" s="722"/>
      <c r="F17" s="722"/>
    </row>
    <row r="18" spans="1:14" x14ac:dyDescent="0.35">
      <c r="B18" s="267"/>
      <c r="C18" s="268" t="s">
        <v>258</v>
      </c>
      <c r="D18" s="269">
        <f>E18+1</f>
        <v>2019</v>
      </c>
      <c r="E18" s="269">
        <f>F18+1</f>
        <v>2018</v>
      </c>
      <c r="F18" s="269">
        <f>G18+1</f>
        <v>2017</v>
      </c>
      <c r="G18" s="269">
        <f>H18+1</f>
        <v>2016</v>
      </c>
      <c r="H18" s="270">
        <v>2015</v>
      </c>
    </row>
    <row r="19" spans="1:14" ht="17.25" customHeight="1" x14ac:dyDescent="0.35">
      <c r="A19" s="271" t="s">
        <v>633</v>
      </c>
      <c r="B19" s="272" t="s">
        <v>225</v>
      </c>
      <c r="C19" s="273">
        <f>SUM(D19:F19)</f>
        <v>0</v>
      </c>
      <c r="D19" s="163"/>
      <c r="E19" s="163"/>
      <c r="F19" s="163"/>
      <c r="G19" s="163"/>
      <c r="H19" s="163"/>
    </row>
    <row r="20" spans="1:14" s="276" customFormat="1" ht="15" customHeight="1" x14ac:dyDescent="0.35">
      <c r="A20" s="274" t="s">
        <v>634</v>
      </c>
      <c r="B20" s="272" t="s">
        <v>226</v>
      </c>
      <c r="C20" s="273">
        <f>SUM(D20:F20)</f>
        <v>0</v>
      </c>
      <c r="D20" s="275">
        <v>0</v>
      </c>
      <c r="E20" s="275">
        <v>0</v>
      </c>
      <c r="F20" s="275">
        <v>0</v>
      </c>
      <c r="G20" s="275">
        <v>0</v>
      </c>
      <c r="H20" s="275">
        <v>0</v>
      </c>
    </row>
    <row r="21" spans="1:14" s="276" customFormat="1" x14ac:dyDescent="0.35">
      <c r="A21" s="274" t="s">
        <v>635</v>
      </c>
      <c r="B21" s="272" t="s">
        <v>227</v>
      </c>
      <c r="C21" s="273">
        <f>SUM(D21:F21)</f>
        <v>0</v>
      </c>
      <c r="D21" s="275">
        <f t="array" ref="D21">SUM(IF('[1]6. Class A Consumption Data'!C492:C791="kWh",'[1]6. Class A Consumption Data'!F492:F791))</f>
        <v>0</v>
      </c>
      <c r="E21" s="275">
        <f t="array" ref="E21">SUM(IF('[1]6. Class A Consumption Data'!C492:C791="kWh",'[1]6. Class A Consumption Data'!H492:H791))</f>
        <v>0</v>
      </c>
      <c r="F21" s="275">
        <f t="array" ref="F21">SUM(IF('[1]6. Class A Consumption Data'!C492:C791="kWh",'[1]6. Class A Consumption Data'!J492:J791))</f>
        <v>0</v>
      </c>
      <c r="G21" s="275">
        <f t="array" ref="G21">SUM(IF('[1]6. Class A Consumption Data'!C492:C791="kWh",'[1]6. Class A Consumption Data'!L492:L791))</f>
        <v>0</v>
      </c>
      <c r="H21" s="275">
        <f t="array" ref="H21">SUM(IF('[1]6. Class A Consumption Data'!C492:C791="kWh",'[1]6. Class A Consumption Data'!N492:N791))</f>
        <v>0</v>
      </c>
    </row>
    <row r="22" spans="1:14" s="276" customFormat="1" ht="26.5" x14ac:dyDescent="0.35">
      <c r="A22" s="277" t="s">
        <v>636</v>
      </c>
      <c r="B22" s="272" t="s">
        <v>637</v>
      </c>
      <c r="C22" s="273">
        <f>SUM(D22:F22)</f>
        <v>0</v>
      </c>
      <c r="D22" s="278">
        <f>D19-D20-D21</f>
        <v>0</v>
      </c>
      <c r="E22" s="278">
        <f>E19-E20-E21</f>
        <v>0</v>
      </c>
      <c r="F22" s="278">
        <f>F19-F20-F21</f>
        <v>0</v>
      </c>
      <c r="G22" s="278">
        <f>G19-G20-G21</f>
        <v>0</v>
      </c>
      <c r="H22" s="278">
        <f>H19-H20-H21</f>
        <v>0</v>
      </c>
    </row>
    <row r="23" spans="1:14" x14ac:dyDescent="0.35">
      <c r="A23" s="271" t="s">
        <v>638</v>
      </c>
      <c r="B23" s="272" t="s">
        <v>229</v>
      </c>
      <c r="C23" s="273">
        <f>SUM(D23:F23)</f>
        <v>0</v>
      </c>
      <c r="D23" s="279">
        <f>D184</f>
        <v>0</v>
      </c>
      <c r="E23" s="279">
        <f>E184</f>
        <v>0</v>
      </c>
      <c r="F23" s="279">
        <f>F184</f>
        <v>0</v>
      </c>
      <c r="G23" s="279">
        <f>G184</f>
        <v>0</v>
      </c>
      <c r="H23" s="279">
        <f>H184</f>
        <v>0</v>
      </c>
    </row>
    <row r="24" spans="1:14" ht="15.75" customHeight="1" x14ac:dyDescent="0.35">
      <c r="A24" s="280" t="s">
        <v>639</v>
      </c>
      <c r="B24" s="272" t="s">
        <v>640</v>
      </c>
      <c r="C24" s="281">
        <f>IFERROR(+C23/C22,0)</f>
        <v>0</v>
      </c>
      <c r="D24" s="281"/>
      <c r="E24" s="281"/>
      <c r="F24" s="281"/>
      <c r="G24" s="282"/>
      <c r="H24" s="282"/>
    </row>
    <row r="25" spans="1:14" ht="39.75" customHeight="1" x14ac:dyDescent="0.35">
      <c r="A25" s="726" t="s">
        <v>641</v>
      </c>
      <c r="B25" s="726"/>
      <c r="C25" s="726"/>
      <c r="D25" s="283"/>
      <c r="E25" s="261"/>
      <c r="F25" s="284"/>
    </row>
    <row r="26" spans="1:14" hidden="1" x14ac:dyDescent="0.35">
      <c r="A26" s="285"/>
      <c r="B26" s="285"/>
      <c r="C26" s="286"/>
      <c r="D26" s="286"/>
      <c r="E26" s="261"/>
      <c r="F26" s="261"/>
      <c r="N26" s="287"/>
    </row>
    <row r="27" spans="1:14" x14ac:dyDescent="0.35">
      <c r="A27" s="288" t="s">
        <v>642</v>
      </c>
      <c r="B27" s="289" t="s">
        <v>643</v>
      </c>
      <c r="C27" s="290">
        <f>'[1]2a. Continuity Schedule'!BT32</f>
        <v>-30922031.909119129</v>
      </c>
      <c r="D27" s="291"/>
      <c r="E27" s="261"/>
      <c r="F27" s="261"/>
    </row>
    <row r="28" spans="1:14" x14ac:dyDescent="0.35">
      <c r="A28" s="292" t="s">
        <v>644</v>
      </c>
      <c r="B28" s="293" t="s">
        <v>645</v>
      </c>
      <c r="C28" s="294">
        <f>+C24*C27</f>
        <v>0</v>
      </c>
      <c r="D28" s="295"/>
      <c r="E28" s="296"/>
      <c r="F28" s="261"/>
    </row>
    <row r="29" spans="1:14" ht="32.25" customHeight="1" x14ac:dyDescent="0.35">
      <c r="A29" s="292" t="s">
        <v>646</v>
      </c>
      <c r="B29" s="293" t="s">
        <v>647</v>
      </c>
      <c r="C29" s="290">
        <f>+C27-C28</f>
        <v>-30922031.909119129</v>
      </c>
      <c r="D29" s="291"/>
      <c r="E29" s="261"/>
      <c r="F29" s="261"/>
    </row>
    <row r="30" spans="1:14" x14ac:dyDescent="0.35">
      <c r="A30" s="261"/>
      <c r="B30" s="261"/>
      <c r="C30" s="261"/>
      <c r="D30" s="261"/>
      <c r="E30" s="261"/>
      <c r="F30" s="261"/>
    </row>
    <row r="31" spans="1:14" x14ac:dyDescent="0.35">
      <c r="A31" s="727" t="s">
        <v>648</v>
      </c>
      <c r="B31" s="727"/>
      <c r="C31" s="728"/>
      <c r="D31" s="728"/>
      <c r="E31" s="728"/>
      <c r="F31" s="261"/>
    </row>
    <row r="32" spans="1:14" x14ac:dyDescent="0.35">
      <c r="A32" s="297" t="s">
        <v>649</v>
      </c>
      <c r="B32" s="297"/>
      <c r="C32" s="298">
        <f>COUNTIF(C34:C183,"&lt;&gt;0")</f>
        <v>0</v>
      </c>
      <c r="D32" s="299"/>
      <c r="E32" s="299"/>
      <c r="F32" s="299"/>
      <c r="G32" s="299"/>
      <c r="H32" s="299"/>
      <c r="I32" s="300"/>
      <c r="J32" s="300"/>
      <c r="K32" s="301"/>
    </row>
    <row r="33" spans="1:11" ht="65.25" customHeight="1" x14ac:dyDescent="0.35">
      <c r="A33" s="302" t="s">
        <v>280</v>
      </c>
      <c r="B33" s="302"/>
      <c r="C33" s="303" t="s">
        <v>650</v>
      </c>
      <c r="D33" s="303" t="s">
        <v>651</v>
      </c>
      <c r="E33" s="303" t="s">
        <v>652</v>
      </c>
      <c r="F33" s="303" t="s">
        <v>653</v>
      </c>
      <c r="G33" s="303" t="s">
        <v>654</v>
      </c>
      <c r="H33" s="303" t="s">
        <v>655</v>
      </c>
      <c r="I33" s="304" t="s">
        <v>656</v>
      </c>
      <c r="J33" s="305" t="s">
        <v>657</v>
      </c>
      <c r="K33" s="306" t="s">
        <v>658</v>
      </c>
    </row>
    <row r="34" spans="1:11" s="312" customFormat="1" hidden="1" x14ac:dyDescent="0.35">
      <c r="A34" s="307" t="s">
        <v>284</v>
      </c>
      <c r="B34" s="307"/>
      <c r="C34" s="308">
        <f t="shared" ref="C34:C97" si="0">SUM(D34:F34)</f>
        <v>0</v>
      </c>
      <c r="D34" s="308">
        <v>0</v>
      </c>
      <c r="E34" s="308">
        <v>0</v>
      </c>
      <c r="F34" s="308">
        <v>0</v>
      </c>
      <c r="G34" s="308">
        <f t="array" ref="G34">SUM(IF('[1]6. Class A Consumption Data'!L32:M32="B",'[1]6. Class A Consumption Data'!L30:M30))</f>
        <v>0</v>
      </c>
      <c r="H34" s="308">
        <f t="array" ref="H34">SUM(IF('[1]6. Class A Consumption Data'!N32:O32="B",'[1]6. Class A Consumption Data'!N30:O30))</f>
        <v>0</v>
      </c>
      <c r="I34" s="309">
        <f>IFERROR(+C34/$C$184,0)</f>
        <v>0</v>
      </c>
      <c r="J34" s="310">
        <f>+I34*$C$28</f>
        <v>0</v>
      </c>
      <c r="K34" s="311">
        <f>+J34/12</f>
        <v>0</v>
      </c>
    </row>
    <row r="35" spans="1:11" s="312" customFormat="1" hidden="1" x14ac:dyDescent="0.35">
      <c r="A35" s="313" t="s">
        <v>288</v>
      </c>
      <c r="B35" s="313"/>
      <c r="C35" s="314">
        <f t="shared" si="0"/>
        <v>0</v>
      </c>
      <c r="D35" s="314">
        <v>0</v>
      </c>
      <c r="E35" s="314">
        <v>0</v>
      </c>
      <c r="F35" s="314">
        <v>0</v>
      </c>
      <c r="G35" s="314">
        <f t="array" ref="G35">SUM(IF('[1]6. Class A Consumption Data'!L35:M35="B",'[1]6. Class A Consumption Data'!L33:M33))</f>
        <v>0</v>
      </c>
      <c r="H35" s="314">
        <f t="array" ref="H35">SUM(IF('[1]6. Class A Consumption Data'!N35:O35="B",'[1]6. Class A Consumption Data'!N33:O33))</f>
        <v>0</v>
      </c>
      <c r="I35" s="315">
        <f t="shared" ref="I35:I98" si="1">IFERROR(+C35/$C$184,0)</f>
        <v>0</v>
      </c>
      <c r="J35" s="316">
        <f>+I35*$C$28</f>
        <v>0</v>
      </c>
      <c r="K35" s="311">
        <f>+J35/12</f>
        <v>0</v>
      </c>
    </row>
    <row r="36" spans="1:11" s="312" customFormat="1" hidden="1" x14ac:dyDescent="0.35">
      <c r="A36" s="317" t="s">
        <v>289</v>
      </c>
      <c r="B36" s="317"/>
      <c r="C36" s="318">
        <f t="shared" si="0"/>
        <v>0</v>
      </c>
      <c r="D36" s="318">
        <v>0</v>
      </c>
      <c r="E36" s="318">
        <v>0</v>
      </c>
      <c r="F36" s="318">
        <v>0</v>
      </c>
      <c r="G36" s="318">
        <f t="array" ref="G36">SUM(IF('[1]6. Class A Consumption Data'!L38:M38="B",'[1]6. Class A Consumption Data'!L36:M36))</f>
        <v>0</v>
      </c>
      <c r="H36" s="318">
        <f t="array" ref="H36">SUM(IF('[1]6. Class A Consumption Data'!N38:O38="B",'[1]6. Class A Consumption Data'!N36:O36))</f>
        <v>0</v>
      </c>
      <c r="I36" s="319">
        <f t="shared" si="1"/>
        <v>0</v>
      </c>
      <c r="J36" s="311">
        <f>+I36*$C$28</f>
        <v>0</v>
      </c>
      <c r="K36" s="320">
        <f>+J36/12</f>
        <v>0</v>
      </c>
    </row>
    <row r="37" spans="1:11" s="312" customFormat="1" hidden="1" x14ac:dyDescent="0.35">
      <c r="A37" s="321" t="s">
        <v>290</v>
      </c>
      <c r="B37" s="321"/>
      <c r="C37" s="308">
        <f t="shared" si="0"/>
        <v>0</v>
      </c>
      <c r="D37" s="322">
        <v>0</v>
      </c>
      <c r="E37" s="322">
        <v>0</v>
      </c>
      <c r="F37" s="322">
        <v>0</v>
      </c>
      <c r="G37" s="322">
        <f t="array" ref="G37">SUM(IF('[1]6. Class A Consumption Data'!L41:M41="B",'[1]6. Class A Consumption Data'!L39:M39))</f>
        <v>0</v>
      </c>
      <c r="H37" s="322">
        <f t="array" ref="H37">SUM(IF('[1]6. Class A Consumption Data'!N41:O41="B",'[1]6. Class A Consumption Data'!N39:O39))</f>
        <v>0</v>
      </c>
      <c r="I37" s="323">
        <f t="shared" si="1"/>
        <v>0</v>
      </c>
      <c r="J37" s="324">
        <f>+I37*$C$28</f>
        <v>0</v>
      </c>
      <c r="K37" s="325">
        <f>+J37/12</f>
        <v>0</v>
      </c>
    </row>
    <row r="38" spans="1:11" s="312" customFormat="1" hidden="1" x14ac:dyDescent="0.35">
      <c r="A38" s="307" t="s">
        <v>291</v>
      </c>
      <c r="B38" s="307"/>
      <c r="C38" s="314">
        <f t="shared" si="0"/>
        <v>0</v>
      </c>
      <c r="D38" s="308">
        <v>0</v>
      </c>
      <c r="E38" s="308">
        <v>0</v>
      </c>
      <c r="F38" s="308">
        <v>0</v>
      </c>
      <c r="G38" s="308">
        <f t="array" ref="G38">SUM(IF('[1]6. Class A Consumption Data'!L44:M44="B",'[1]6. Class A Consumption Data'!L42:M42))</f>
        <v>0</v>
      </c>
      <c r="H38" s="308">
        <f t="array" ref="H38">SUM(IF('[1]6. Class A Consumption Data'!N44:O44="B",'[1]6. Class A Consumption Data'!N42:O42))</f>
        <v>0</v>
      </c>
      <c r="I38" s="309">
        <f t="shared" si="1"/>
        <v>0</v>
      </c>
      <c r="J38" s="310">
        <f t="shared" ref="J38:J101" si="2">+I38*$C$28</f>
        <v>0</v>
      </c>
      <c r="K38" s="325">
        <f t="shared" ref="K38:K101" si="3">+J38/12</f>
        <v>0</v>
      </c>
    </row>
    <row r="39" spans="1:11" s="312" customFormat="1" hidden="1" x14ac:dyDescent="0.35">
      <c r="A39" s="317" t="s">
        <v>292</v>
      </c>
      <c r="B39" s="317"/>
      <c r="C39" s="314">
        <f t="shared" si="0"/>
        <v>0</v>
      </c>
      <c r="D39" s="318">
        <v>0</v>
      </c>
      <c r="E39" s="318">
        <v>0</v>
      </c>
      <c r="F39" s="318">
        <v>0</v>
      </c>
      <c r="G39" s="318">
        <f t="array" ref="G39">SUM(IF('[1]6. Class A Consumption Data'!L47:M47="B",'[1]6. Class A Consumption Data'!L45:M45))</f>
        <v>0</v>
      </c>
      <c r="H39" s="318">
        <f t="array" ref="H39">SUM(IF('[1]6. Class A Consumption Data'!N47:O47="B",'[1]6. Class A Consumption Data'!N45:O45))</f>
        <v>0</v>
      </c>
      <c r="I39" s="319">
        <f t="shared" si="1"/>
        <v>0</v>
      </c>
      <c r="J39" s="311">
        <f t="shared" si="2"/>
        <v>0</v>
      </c>
      <c r="K39" s="320">
        <f t="shared" si="3"/>
        <v>0</v>
      </c>
    </row>
    <row r="40" spans="1:11" s="312" customFormat="1" hidden="1" x14ac:dyDescent="0.35">
      <c r="A40" s="321" t="s">
        <v>293</v>
      </c>
      <c r="B40" s="321"/>
      <c r="C40" s="314">
        <f t="shared" si="0"/>
        <v>0</v>
      </c>
      <c r="D40" s="322">
        <v>0</v>
      </c>
      <c r="E40" s="322">
        <v>0</v>
      </c>
      <c r="F40" s="322">
        <v>0</v>
      </c>
      <c r="G40" s="322">
        <f t="array" ref="G40">SUM(IF('[1]6. Class A Consumption Data'!L50:M50="B",'[1]6. Class A Consumption Data'!L48:M48))</f>
        <v>0</v>
      </c>
      <c r="H40" s="322">
        <f t="array" ref="H40">SUM(IF('[1]6. Class A Consumption Data'!N50:O50="B",'[1]6. Class A Consumption Data'!N48:O48))</f>
        <v>0</v>
      </c>
      <c r="I40" s="323">
        <f t="shared" si="1"/>
        <v>0</v>
      </c>
      <c r="J40" s="324">
        <f t="shared" si="2"/>
        <v>0</v>
      </c>
      <c r="K40" s="325">
        <f t="shared" si="3"/>
        <v>0</v>
      </c>
    </row>
    <row r="41" spans="1:11" s="312" customFormat="1" hidden="1" x14ac:dyDescent="0.35">
      <c r="A41" s="317" t="s">
        <v>294</v>
      </c>
      <c r="B41" s="317"/>
      <c r="C41" s="314">
        <f t="shared" si="0"/>
        <v>0</v>
      </c>
      <c r="D41" s="318">
        <v>0</v>
      </c>
      <c r="E41" s="318">
        <v>0</v>
      </c>
      <c r="F41" s="318">
        <v>0</v>
      </c>
      <c r="G41" s="318">
        <f t="array" ref="G41">SUM(IF('[1]6. Class A Consumption Data'!L53:M53="B",'[1]6. Class A Consumption Data'!L51:M51))</f>
        <v>0</v>
      </c>
      <c r="H41" s="318">
        <f t="array" ref="H41">SUM(IF('[1]6. Class A Consumption Data'!N53:O53="B",'[1]6. Class A Consumption Data'!N51:O51))</f>
        <v>0</v>
      </c>
      <c r="I41" s="319">
        <f t="shared" si="1"/>
        <v>0</v>
      </c>
      <c r="J41" s="326">
        <f t="shared" si="2"/>
        <v>0</v>
      </c>
      <c r="K41" s="311">
        <f t="shared" si="3"/>
        <v>0</v>
      </c>
    </row>
    <row r="42" spans="1:11" s="312" customFormat="1" hidden="1" x14ac:dyDescent="0.35">
      <c r="A42" s="317" t="s">
        <v>295</v>
      </c>
      <c r="B42" s="317"/>
      <c r="C42" s="314">
        <f t="shared" si="0"/>
        <v>0</v>
      </c>
      <c r="D42" s="318">
        <v>0</v>
      </c>
      <c r="E42" s="318">
        <v>0</v>
      </c>
      <c r="F42" s="318">
        <v>0</v>
      </c>
      <c r="G42" s="318">
        <f t="array" ref="G42">SUM(IF('[1]6. Class A Consumption Data'!L56:M56="B",'[1]6. Class A Consumption Data'!L54:M54))</f>
        <v>0</v>
      </c>
      <c r="H42" s="318">
        <f t="array" ref="H42">SUM(IF('[1]6. Class A Consumption Data'!N56:O56="B",'[1]6. Class A Consumption Data'!N54:O54))</f>
        <v>0</v>
      </c>
      <c r="I42" s="319">
        <f t="shared" si="1"/>
        <v>0</v>
      </c>
      <c r="J42" s="326">
        <f t="shared" si="2"/>
        <v>0</v>
      </c>
      <c r="K42" s="311">
        <f t="shared" si="3"/>
        <v>0</v>
      </c>
    </row>
    <row r="43" spans="1:11" hidden="1" x14ac:dyDescent="0.35">
      <c r="A43" s="317" t="s">
        <v>296</v>
      </c>
      <c r="B43" s="317"/>
      <c r="C43" s="314">
        <f t="shared" si="0"/>
        <v>0</v>
      </c>
      <c r="D43" s="318">
        <v>0</v>
      </c>
      <c r="E43" s="318">
        <v>0</v>
      </c>
      <c r="F43" s="318">
        <v>0</v>
      </c>
      <c r="G43" s="318">
        <f t="array" ref="G43">SUM(IF('[1]6. Class A Consumption Data'!L59:M59="B",'[1]6. Class A Consumption Data'!L57:M57))</f>
        <v>0</v>
      </c>
      <c r="H43" s="318">
        <f t="array" ref="H43">SUM(IF('[1]6. Class A Consumption Data'!N59:O59="B",'[1]6. Class A Consumption Data'!N57:O57))</f>
        <v>0</v>
      </c>
      <c r="I43" s="319">
        <f t="shared" si="1"/>
        <v>0</v>
      </c>
      <c r="J43" s="326">
        <f t="shared" si="2"/>
        <v>0</v>
      </c>
      <c r="K43" s="311">
        <f t="shared" si="3"/>
        <v>0</v>
      </c>
    </row>
    <row r="44" spans="1:11" hidden="1" x14ac:dyDescent="0.35">
      <c r="A44" s="317" t="s">
        <v>297</v>
      </c>
      <c r="B44" s="317"/>
      <c r="C44" s="314">
        <f t="shared" si="0"/>
        <v>0</v>
      </c>
      <c r="D44" s="318">
        <v>0</v>
      </c>
      <c r="E44" s="318">
        <v>0</v>
      </c>
      <c r="F44" s="318">
        <v>0</v>
      </c>
      <c r="G44" s="318">
        <f t="array" ref="G44">SUM(IF('[1]6. Class A Consumption Data'!L62:M62="B",'[1]6. Class A Consumption Data'!L60:M60))</f>
        <v>0</v>
      </c>
      <c r="H44" s="318">
        <f t="array" ref="H44">SUM(IF('[1]6. Class A Consumption Data'!N62:O62="B",'[1]6. Class A Consumption Data'!N60:O60))</f>
        <v>0</v>
      </c>
      <c r="I44" s="319">
        <f t="shared" si="1"/>
        <v>0</v>
      </c>
      <c r="J44" s="326">
        <f t="shared" si="2"/>
        <v>0</v>
      </c>
      <c r="K44" s="311">
        <f t="shared" si="3"/>
        <v>0</v>
      </c>
    </row>
    <row r="45" spans="1:11" hidden="1" x14ac:dyDescent="0.35">
      <c r="A45" s="317" t="s">
        <v>298</v>
      </c>
      <c r="B45" s="317"/>
      <c r="C45" s="314">
        <f t="shared" si="0"/>
        <v>0</v>
      </c>
      <c r="D45" s="318">
        <v>0</v>
      </c>
      <c r="E45" s="318">
        <v>0</v>
      </c>
      <c r="F45" s="318">
        <v>0</v>
      </c>
      <c r="G45" s="318">
        <f t="array" ref="G45">SUM(IF('[1]6. Class A Consumption Data'!L65:M65="B",'[1]6. Class A Consumption Data'!L63:M63))</f>
        <v>0</v>
      </c>
      <c r="H45" s="318">
        <f t="array" ref="H45">SUM(IF('[1]6. Class A Consumption Data'!N65:O65="B",'[1]6. Class A Consumption Data'!N63:O63))</f>
        <v>0</v>
      </c>
      <c r="I45" s="319">
        <f t="shared" si="1"/>
        <v>0</v>
      </c>
      <c r="J45" s="326">
        <f t="shared" si="2"/>
        <v>0</v>
      </c>
      <c r="K45" s="311">
        <f t="shared" si="3"/>
        <v>0</v>
      </c>
    </row>
    <row r="46" spans="1:11" hidden="1" x14ac:dyDescent="0.35">
      <c r="A46" s="317" t="s">
        <v>299</v>
      </c>
      <c r="B46" s="317"/>
      <c r="C46" s="314">
        <f t="shared" si="0"/>
        <v>0</v>
      </c>
      <c r="D46" s="318">
        <v>0</v>
      </c>
      <c r="E46" s="318">
        <v>0</v>
      </c>
      <c r="F46" s="318">
        <v>0</v>
      </c>
      <c r="G46" s="318">
        <f t="array" ref="G46">SUM(IF('[1]6. Class A Consumption Data'!L68:M68="B",'[1]6. Class A Consumption Data'!L66:M66))</f>
        <v>0</v>
      </c>
      <c r="H46" s="318">
        <f t="array" ref="H46">SUM(IF('[1]6. Class A Consumption Data'!N68:O68="B",'[1]6. Class A Consumption Data'!N66:O66))</f>
        <v>0</v>
      </c>
      <c r="I46" s="319">
        <f t="shared" si="1"/>
        <v>0</v>
      </c>
      <c r="J46" s="326">
        <f t="shared" si="2"/>
        <v>0</v>
      </c>
      <c r="K46" s="311">
        <f t="shared" si="3"/>
        <v>0</v>
      </c>
    </row>
    <row r="47" spans="1:11" hidden="1" x14ac:dyDescent="0.35">
      <c r="A47" s="317" t="s">
        <v>300</v>
      </c>
      <c r="B47" s="317"/>
      <c r="C47" s="314">
        <f t="shared" si="0"/>
        <v>0</v>
      </c>
      <c r="D47" s="318">
        <v>0</v>
      </c>
      <c r="E47" s="318">
        <v>0</v>
      </c>
      <c r="F47" s="318">
        <v>0</v>
      </c>
      <c r="G47" s="318">
        <f t="array" ref="G47">SUM(IF('[1]6. Class A Consumption Data'!L71:M71="B",'[1]6. Class A Consumption Data'!L69:M69))</f>
        <v>0</v>
      </c>
      <c r="H47" s="318">
        <f t="array" ref="H47">SUM(IF('[1]6. Class A Consumption Data'!N71:O71="B",'[1]6. Class A Consumption Data'!N69:O69))</f>
        <v>0</v>
      </c>
      <c r="I47" s="319">
        <f t="shared" si="1"/>
        <v>0</v>
      </c>
      <c r="J47" s="326">
        <f t="shared" si="2"/>
        <v>0</v>
      </c>
      <c r="K47" s="311">
        <f t="shared" si="3"/>
        <v>0</v>
      </c>
    </row>
    <row r="48" spans="1:11" hidden="1" x14ac:dyDescent="0.35">
      <c r="A48" s="317" t="s">
        <v>301</v>
      </c>
      <c r="B48" s="317"/>
      <c r="C48" s="314">
        <f t="shared" si="0"/>
        <v>0</v>
      </c>
      <c r="D48" s="318">
        <v>0</v>
      </c>
      <c r="E48" s="318">
        <v>0</v>
      </c>
      <c r="F48" s="318">
        <v>0</v>
      </c>
      <c r="G48" s="318">
        <f t="array" ref="G48">SUM(IF('[1]6. Class A Consumption Data'!L74:M74="B",'[1]6. Class A Consumption Data'!L72:M72))</f>
        <v>0</v>
      </c>
      <c r="H48" s="318">
        <f t="array" ref="H48">SUM(IF('[1]6. Class A Consumption Data'!N74:O74="B",'[1]6. Class A Consumption Data'!N72:O72))</f>
        <v>0</v>
      </c>
      <c r="I48" s="319">
        <f t="shared" si="1"/>
        <v>0</v>
      </c>
      <c r="J48" s="326">
        <f t="shared" si="2"/>
        <v>0</v>
      </c>
      <c r="K48" s="311">
        <f t="shared" si="3"/>
        <v>0</v>
      </c>
    </row>
    <row r="49" spans="1:11" hidden="1" x14ac:dyDescent="0.35">
      <c r="A49" s="317" t="s">
        <v>302</v>
      </c>
      <c r="B49" s="317"/>
      <c r="C49" s="314">
        <f t="shared" si="0"/>
        <v>0</v>
      </c>
      <c r="D49" s="318">
        <v>0</v>
      </c>
      <c r="E49" s="318">
        <v>0</v>
      </c>
      <c r="F49" s="318">
        <v>0</v>
      </c>
      <c r="G49" s="318">
        <f t="array" ref="G49">SUM(IF('[1]6. Class A Consumption Data'!L77:M77="B",'[1]6. Class A Consumption Data'!L75:M75))</f>
        <v>0</v>
      </c>
      <c r="H49" s="318">
        <f t="array" ref="H49">SUM(IF('[1]6. Class A Consumption Data'!N77:O77="B",'[1]6. Class A Consumption Data'!N75:O75))</f>
        <v>0</v>
      </c>
      <c r="I49" s="319">
        <f t="shared" si="1"/>
        <v>0</v>
      </c>
      <c r="J49" s="326">
        <f t="shared" si="2"/>
        <v>0</v>
      </c>
      <c r="K49" s="311">
        <f t="shared" si="3"/>
        <v>0</v>
      </c>
    </row>
    <row r="50" spans="1:11" hidden="1" x14ac:dyDescent="0.35">
      <c r="A50" s="317" t="s">
        <v>303</v>
      </c>
      <c r="B50" s="317"/>
      <c r="C50" s="314">
        <f t="shared" si="0"/>
        <v>0</v>
      </c>
      <c r="D50" s="318">
        <v>0</v>
      </c>
      <c r="E50" s="318">
        <v>0</v>
      </c>
      <c r="F50" s="318">
        <v>0</v>
      </c>
      <c r="G50" s="318">
        <f t="array" ref="G50">SUM(IF('[1]6. Class A Consumption Data'!L80:M80="B",'[1]6. Class A Consumption Data'!L78:M78))</f>
        <v>0</v>
      </c>
      <c r="H50" s="318">
        <f t="array" ref="H50">SUM(IF('[1]6. Class A Consumption Data'!N80:O80="B",'[1]6. Class A Consumption Data'!N78:O78))</f>
        <v>0</v>
      </c>
      <c r="I50" s="319">
        <f t="shared" si="1"/>
        <v>0</v>
      </c>
      <c r="J50" s="326">
        <f t="shared" si="2"/>
        <v>0</v>
      </c>
      <c r="K50" s="311">
        <f t="shared" si="3"/>
        <v>0</v>
      </c>
    </row>
    <row r="51" spans="1:11" hidden="1" x14ac:dyDescent="0.35">
      <c r="A51" s="317" t="s">
        <v>304</v>
      </c>
      <c r="B51" s="317"/>
      <c r="C51" s="314">
        <f t="shared" si="0"/>
        <v>0</v>
      </c>
      <c r="D51" s="318">
        <v>0</v>
      </c>
      <c r="E51" s="318">
        <v>0</v>
      </c>
      <c r="F51" s="318">
        <v>0</v>
      </c>
      <c r="G51" s="318">
        <f t="array" ref="G51">SUM(IF('[1]6. Class A Consumption Data'!L83:M83="B",'[1]6. Class A Consumption Data'!L81:M81))</f>
        <v>0</v>
      </c>
      <c r="H51" s="318">
        <f t="array" ref="H51">SUM(IF('[1]6. Class A Consumption Data'!N83:O83="B",'[1]6. Class A Consumption Data'!N81:O81))</f>
        <v>0</v>
      </c>
      <c r="I51" s="319">
        <f t="shared" si="1"/>
        <v>0</v>
      </c>
      <c r="J51" s="326">
        <f t="shared" si="2"/>
        <v>0</v>
      </c>
      <c r="K51" s="311">
        <f t="shared" si="3"/>
        <v>0</v>
      </c>
    </row>
    <row r="52" spans="1:11" hidden="1" x14ac:dyDescent="0.35">
      <c r="A52" s="317" t="s">
        <v>305</v>
      </c>
      <c r="B52" s="317"/>
      <c r="C52" s="314">
        <f t="shared" si="0"/>
        <v>0</v>
      </c>
      <c r="D52" s="318">
        <v>0</v>
      </c>
      <c r="E52" s="318">
        <v>0</v>
      </c>
      <c r="F52" s="318">
        <v>0</v>
      </c>
      <c r="G52" s="318">
        <f t="array" ref="G52">SUM(IF('[1]6. Class A Consumption Data'!L86:M86="B",'[1]6. Class A Consumption Data'!L84:M84))</f>
        <v>0</v>
      </c>
      <c r="H52" s="318">
        <f t="array" ref="H52">SUM(IF('[1]6. Class A Consumption Data'!N86:O86="B",'[1]6. Class A Consumption Data'!N84:O84))</f>
        <v>0</v>
      </c>
      <c r="I52" s="319">
        <f t="shared" si="1"/>
        <v>0</v>
      </c>
      <c r="J52" s="326">
        <f t="shared" si="2"/>
        <v>0</v>
      </c>
      <c r="K52" s="311">
        <f t="shared" si="3"/>
        <v>0</v>
      </c>
    </row>
    <row r="53" spans="1:11" hidden="1" x14ac:dyDescent="0.35">
      <c r="A53" s="317" t="s">
        <v>306</v>
      </c>
      <c r="B53" s="317"/>
      <c r="C53" s="314">
        <f t="shared" si="0"/>
        <v>0</v>
      </c>
      <c r="D53" s="318">
        <v>0</v>
      </c>
      <c r="E53" s="318">
        <v>0</v>
      </c>
      <c r="F53" s="318">
        <v>0</v>
      </c>
      <c r="G53" s="318">
        <f t="array" ref="G53">SUM(IF('[1]6. Class A Consumption Data'!L89:M89="B",'[1]6. Class A Consumption Data'!L87:M87))</f>
        <v>0</v>
      </c>
      <c r="H53" s="318">
        <f t="array" ref="H53">SUM(IF('[1]6. Class A Consumption Data'!N89:O89="B",'[1]6. Class A Consumption Data'!N87:O87))</f>
        <v>0</v>
      </c>
      <c r="I53" s="319">
        <f t="shared" si="1"/>
        <v>0</v>
      </c>
      <c r="J53" s="326">
        <f t="shared" si="2"/>
        <v>0</v>
      </c>
      <c r="K53" s="311">
        <f t="shared" si="3"/>
        <v>0</v>
      </c>
    </row>
    <row r="54" spans="1:11" hidden="1" x14ac:dyDescent="0.35">
      <c r="A54" s="317" t="s">
        <v>307</v>
      </c>
      <c r="B54" s="317"/>
      <c r="C54" s="314">
        <f t="shared" si="0"/>
        <v>0</v>
      </c>
      <c r="D54" s="318">
        <v>0</v>
      </c>
      <c r="E54" s="318">
        <v>0</v>
      </c>
      <c r="F54" s="318">
        <v>0</v>
      </c>
      <c r="G54" s="318">
        <f t="array" ref="G54">SUM(IF('[1]6. Class A Consumption Data'!L92:M92="B",'[1]6. Class A Consumption Data'!L90:M90))</f>
        <v>0</v>
      </c>
      <c r="H54" s="318">
        <f t="array" ref="H54">SUM(IF('[1]6. Class A Consumption Data'!N92:O92="B",'[1]6. Class A Consumption Data'!N90:O90))</f>
        <v>0</v>
      </c>
      <c r="I54" s="319">
        <f t="shared" si="1"/>
        <v>0</v>
      </c>
      <c r="J54" s="326">
        <f t="shared" si="2"/>
        <v>0</v>
      </c>
      <c r="K54" s="311">
        <f t="shared" si="3"/>
        <v>0</v>
      </c>
    </row>
    <row r="55" spans="1:11" hidden="1" x14ac:dyDescent="0.35">
      <c r="A55" s="317" t="s">
        <v>308</v>
      </c>
      <c r="B55" s="317"/>
      <c r="C55" s="314">
        <f t="shared" si="0"/>
        <v>0</v>
      </c>
      <c r="D55" s="318">
        <v>0</v>
      </c>
      <c r="E55" s="318">
        <v>0</v>
      </c>
      <c r="F55" s="318">
        <v>0</v>
      </c>
      <c r="G55" s="318">
        <f t="array" ref="G55">SUM(IF('[1]6. Class A Consumption Data'!L95:M95="B",'[1]6. Class A Consumption Data'!L93:M93))</f>
        <v>0</v>
      </c>
      <c r="H55" s="318">
        <f t="array" ref="H55">SUM(IF('[1]6. Class A Consumption Data'!N95:O95="B",'[1]6. Class A Consumption Data'!N93:O93))</f>
        <v>0</v>
      </c>
      <c r="I55" s="319">
        <f t="shared" si="1"/>
        <v>0</v>
      </c>
      <c r="J55" s="326">
        <f t="shared" si="2"/>
        <v>0</v>
      </c>
      <c r="K55" s="311">
        <f t="shared" si="3"/>
        <v>0</v>
      </c>
    </row>
    <row r="56" spans="1:11" hidden="1" x14ac:dyDescent="0.35">
      <c r="A56" s="317" t="s">
        <v>309</v>
      </c>
      <c r="B56" s="317"/>
      <c r="C56" s="314">
        <f t="shared" si="0"/>
        <v>0</v>
      </c>
      <c r="D56" s="318">
        <v>0</v>
      </c>
      <c r="E56" s="318">
        <v>0</v>
      </c>
      <c r="F56" s="318">
        <v>0</v>
      </c>
      <c r="G56" s="318">
        <f t="array" ref="G56">SUM(IF('[1]6. Class A Consumption Data'!L98:M98="B",'[1]6. Class A Consumption Data'!L96:M96))</f>
        <v>0</v>
      </c>
      <c r="H56" s="318">
        <f t="array" ref="H56">SUM(IF('[1]6. Class A Consumption Data'!N98:O98="B",'[1]6. Class A Consumption Data'!N96:O96))</f>
        <v>0</v>
      </c>
      <c r="I56" s="319">
        <f t="shared" si="1"/>
        <v>0</v>
      </c>
      <c r="J56" s="326">
        <f t="shared" si="2"/>
        <v>0</v>
      </c>
      <c r="K56" s="311">
        <f t="shared" si="3"/>
        <v>0</v>
      </c>
    </row>
    <row r="57" spans="1:11" hidden="1" x14ac:dyDescent="0.35">
      <c r="A57" s="317" t="s">
        <v>310</v>
      </c>
      <c r="B57" s="317"/>
      <c r="C57" s="314">
        <f t="shared" si="0"/>
        <v>0</v>
      </c>
      <c r="D57" s="318">
        <v>0</v>
      </c>
      <c r="E57" s="318">
        <v>0</v>
      </c>
      <c r="F57" s="318">
        <v>0</v>
      </c>
      <c r="G57" s="318">
        <f t="array" ref="G57">SUM(IF('[1]6. Class A Consumption Data'!L101:M101="B",'[1]6. Class A Consumption Data'!L99:M99))</f>
        <v>0</v>
      </c>
      <c r="H57" s="318">
        <f t="array" ref="H57">SUM(IF('[1]6. Class A Consumption Data'!N101:O101="B",'[1]6. Class A Consumption Data'!N99:O99))</f>
        <v>0</v>
      </c>
      <c r="I57" s="319">
        <f t="shared" si="1"/>
        <v>0</v>
      </c>
      <c r="J57" s="326">
        <f t="shared" si="2"/>
        <v>0</v>
      </c>
      <c r="K57" s="311">
        <f t="shared" si="3"/>
        <v>0</v>
      </c>
    </row>
    <row r="58" spans="1:11" hidden="1" x14ac:dyDescent="0.35">
      <c r="A58" s="317" t="s">
        <v>311</v>
      </c>
      <c r="B58" s="317"/>
      <c r="C58" s="314">
        <f t="shared" si="0"/>
        <v>0</v>
      </c>
      <c r="D58" s="318">
        <v>0</v>
      </c>
      <c r="E58" s="318">
        <v>0</v>
      </c>
      <c r="F58" s="318">
        <v>0</v>
      </c>
      <c r="G58" s="318">
        <f t="array" ref="G58">SUM(IF('[1]6. Class A Consumption Data'!L104:M104="B",'[1]6. Class A Consumption Data'!L102:M102))</f>
        <v>0</v>
      </c>
      <c r="H58" s="318">
        <f t="array" ref="H58">SUM(IF('[1]6. Class A Consumption Data'!N104:O104="B",'[1]6. Class A Consumption Data'!N102:O102))</f>
        <v>0</v>
      </c>
      <c r="I58" s="319">
        <f t="shared" si="1"/>
        <v>0</v>
      </c>
      <c r="J58" s="326">
        <f t="shared" si="2"/>
        <v>0</v>
      </c>
      <c r="K58" s="311">
        <f t="shared" si="3"/>
        <v>0</v>
      </c>
    </row>
    <row r="59" spans="1:11" hidden="1" x14ac:dyDescent="0.35">
      <c r="A59" s="317" t="s">
        <v>312</v>
      </c>
      <c r="B59" s="317"/>
      <c r="C59" s="314">
        <f t="shared" si="0"/>
        <v>0</v>
      </c>
      <c r="D59" s="318">
        <v>0</v>
      </c>
      <c r="E59" s="318">
        <v>0</v>
      </c>
      <c r="F59" s="318">
        <v>0</v>
      </c>
      <c r="G59" s="318">
        <f t="array" ref="G59">SUM(IF('[1]6. Class A Consumption Data'!L107:M107="B",'[1]6. Class A Consumption Data'!L105:M105))</f>
        <v>0</v>
      </c>
      <c r="H59" s="318">
        <f t="array" ref="H59">SUM(IF('[1]6. Class A Consumption Data'!N107:O107="B",'[1]6. Class A Consumption Data'!N105:O105))</f>
        <v>0</v>
      </c>
      <c r="I59" s="319">
        <f t="shared" si="1"/>
        <v>0</v>
      </c>
      <c r="J59" s="326">
        <f t="shared" si="2"/>
        <v>0</v>
      </c>
      <c r="K59" s="311">
        <f t="shared" si="3"/>
        <v>0</v>
      </c>
    </row>
    <row r="60" spans="1:11" hidden="1" x14ac:dyDescent="0.35">
      <c r="A60" s="317" t="s">
        <v>313</v>
      </c>
      <c r="B60" s="317"/>
      <c r="C60" s="314">
        <f t="shared" si="0"/>
        <v>0</v>
      </c>
      <c r="D60" s="318">
        <v>0</v>
      </c>
      <c r="E60" s="318">
        <v>0</v>
      </c>
      <c r="F60" s="318">
        <v>0</v>
      </c>
      <c r="G60" s="318">
        <f t="array" ref="G60">SUM(IF('[1]6. Class A Consumption Data'!L110:M110="B",'[1]6. Class A Consumption Data'!L108:M108))</f>
        <v>0</v>
      </c>
      <c r="H60" s="318">
        <f t="array" ref="H60">SUM(IF('[1]6. Class A Consumption Data'!N110:O110="B",'[1]6. Class A Consumption Data'!N108:O108))</f>
        <v>0</v>
      </c>
      <c r="I60" s="319">
        <f t="shared" si="1"/>
        <v>0</v>
      </c>
      <c r="J60" s="326">
        <f t="shared" si="2"/>
        <v>0</v>
      </c>
      <c r="K60" s="311">
        <f t="shared" si="3"/>
        <v>0</v>
      </c>
    </row>
    <row r="61" spans="1:11" hidden="1" x14ac:dyDescent="0.35">
      <c r="A61" s="317" t="s">
        <v>314</v>
      </c>
      <c r="B61" s="317"/>
      <c r="C61" s="314">
        <f t="shared" si="0"/>
        <v>0</v>
      </c>
      <c r="D61" s="318">
        <v>0</v>
      </c>
      <c r="E61" s="318">
        <v>0</v>
      </c>
      <c r="F61" s="318">
        <v>0</v>
      </c>
      <c r="G61" s="318">
        <f t="array" ref="G61">SUM(IF('[1]6. Class A Consumption Data'!L113:M113="B",'[1]6. Class A Consumption Data'!L111:M111))</f>
        <v>0</v>
      </c>
      <c r="H61" s="318">
        <f t="array" ref="H61">SUM(IF('[1]6. Class A Consumption Data'!N113:O113="B",'[1]6. Class A Consumption Data'!N111:O111))</f>
        <v>0</v>
      </c>
      <c r="I61" s="319">
        <f t="shared" si="1"/>
        <v>0</v>
      </c>
      <c r="J61" s="326">
        <f t="shared" si="2"/>
        <v>0</v>
      </c>
      <c r="K61" s="311">
        <f t="shared" si="3"/>
        <v>0</v>
      </c>
    </row>
    <row r="62" spans="1:11" hidden="1" x14ac:dyDescent="0.35">
      <c r="A62" s="317" t="s">
        <v>315</v>
      </c>
      <c r="B62" s="317"/>
      <c r="C62" s="314">
        <f t="shared" si="0"/>
        <v>0</v>
      </c>
      <c r="D62" s="318">
        <v>0</v>
      </c>
      <c r="E62" s="318">
        <v>0</v>
      </c>
      <c r="F62" s="318">
        <v>0</v>
      </c>
      <c r="G62" s="318">
        <f t="array" ref="G62">SUM(IF('[1]6. Class A Consumption Data'!L116:M116="B",'[1]6. Class A Consumption Data'!L114:M114))</f>
        <v>0</v>
      </c>
      <c r="H62" s="318">
        <f t="array" ref="H62">SUM(IF('[1]6. Class A Consumption Data'!N116:O116="B",'[1]6. Class A Consumption Data'!N114:O114))</f>
        <v>0</v>
      </c>
      <c r="I62" s="319">
        <f t="shared" si="1"/>
        <v>0</v>
      </c>
      <c r="J62" s="326">
        <f t="shared" si="2"/>
        <v>0</v>
      </c>
      <c r="K62" s="311">
        <f t="shared" si="3"/>
        <v>0</v>
      </c>
    </row>
    <row r="63" spans="1:11" hidden="1" x14ac:dyDescent="0.35">
      <c r="A63" s="317" t="s">
        <v>316</v>
      </c>
      <c r="B63" s="317"/>
      <c r="C63" s="314">
        <f t="shared" si="0"/>
        <v>0</v>
      </c>
      <c r="D63" s="318">
        <v>0</v>
      </c>
      <c r="E63" s="318">
        <v>0</v>
      </c>
      <c r="F63" s="318">
        <v>0</v>
      </c>
      <c r="G63" s="318">
        <f t="array" ref="G63">SUM(IF('[1]6. Class A Consumption Data'!L119:M119="B",'[1]6. Class A Consumption Data'!L117:M117))</f>
        <v>0</v>
      </c>
      <c r="H63" s="318">
        <f t="array" ref="H63">SUM(IF('[1]6. Class A Consumption Data'!N119:O119="B",'[1]6. Class A Consumption Data'!N117:O117))</f>
        <v>0</v>
      </c>
      <c r="I63" s="319">
        <f t="shared" si="1"/>
        <v>0</v>
      </c>
      <c r="J63" s="326">
        <f t="shared" si="2"/>
        <v>0</v>
      </c>
      <c r="K63" s="311">
        <f t="shared" si="3"/>
        <v>0</v>
      </c>
    </row>
    <row r="64" spans="1:11" hidden="1" x14ac:dyDescent="0.35">
      <c r="A64" s="317" t="s">
        <v>317</v>
      </c>
      <c r="B64" s="317"/>
      <c r="C64" s="314">
        <f t="shared" si="0"/>
        <v>0</v>
      </c>
      <c r="D64" s="318">
        <v>0</v>
      </c>
      <c r="E64" s="318">
        <v>0</v>
      </c>
      <c r="F64" s="318">
        <v>0</v>
      </c>
      <c r="G64" s="318">
        <f t="array" ref="G64">SUM(IF('[1]6. Class A Consumption Data'!L122:M122="B",'[1]6. Class A Consumption Data'!L120:M120))</f>
        <v>0</v>
      </c>
      <c r="H64" s="318">
        <f t="array" ref="H64">SUM(IF('[1]6. Class A Consumption Data'!N122:O122="B",'[1]6. Class A Consumption Data'!N120:O120))</f>
        <v>0</v>
      </c>
      <c r="I64" s="319">
        <f t="shared" si="1"/>
        <v>0</v>
      </c>
      <c r="J64" s="326">
        <f t="shared" si="2"/>
        <v>0</v>
      </c>
      <c r="K64" s="311">
        <f t="shared" si="3"/>
        <v>0</v>
      </c>
    </row>
    <row r="65" spans="1:11" hidden="1" x14ac:dyDescent="0.35">
      <c r="A65" s="317" t="s">
        <v>318</v>
      </c>
      <c r="B65" s="317"/>
      <c r="C65" s="314">
        <f t="shared" si="0"/>
        <v>0</v>
      </c>
      <c r="D65" s="318">
        <v>0</v>
      </c>
      <c r="E65" s="318">
        <v>0</v>
      </c>
      <c r="F65" s="318">
        <v>0</v>
      </c>
      <c r="G65" s="318">
        <f t="array" ref="G65">SUM(IF('[1]6. Class A Consumption Data'!L125:M125="B",'[1]6. Class A Consumption Data'!L123:M123))</f>
        <v>0</v>
      </c>
      <c r="H65" s="318">
        <f t="array" ref="H65">SUM(IF('[1]6. Class A Consumption Data'!N125:O125="B",'[1]6. Class A Consumption Data'!N123:O123))</f>
        <v>0</v>
      </c>
      <c r="I65" s="319">
        <f t="shared" si="1"/>
        <v>0</v>
      </c>
      <c r="J65" s="326">
        <f t="shared" si="2"/>
        <v>0</v>
      </c>
      <c r="K65" s="311">
        <f t="shared" si="3"/>
        <v>0</v>
      </c>
    </row>
    <row r="66" spans="1:11" hidden="1" x14ac:dyDescent="0.35">
      <c r="A66" s="317" t="s">
        <v>319</v>
      </c>
      <c r="B66" s="317"/>
      <c r="C66" s="314">
        <f t="shared" si="0"/>
        <v>0</v>
      </c>
      <c r="D66" s="318">
        <v>0</v>
      </c>
      <c r="E66" s="318">
        <v>0</v>
      </c>
      <c r="F66" s="318">
        <v>0</v>
      </c>
      <c r="G66" s="318">
        <f t="array" ref="G66">SUM(IF('[1]6. Class A Consumption Data'!L128:M128="B",'[1]6. Class A Consumption Data'!L126:M126))</f>
        <v>0</v>
      </c>
      <c r="H66" s="318">
        <f t="array" ref="H66">SUM(IF('[1]6. Class A Consumption Data'!N128:O128="B",'[1]6. Class A Consumption Data'!N126:O126))</f>
        <v>0</v>
      </c>
      <c r="I66" s="319">
        <f t="shared" si="1"/>
        <v>0</v>
      </c>
      <c r="J66" s="326">
        <f t="shared" si="2"/>
        <v>0</v>
      </c>
      <c r="K66" s="311">
        <f t="shared" si="3"/>
        <v>0</v>
      </c>
    </row>
    <row r="67" spans="1:11" hidden="1" x14ac:dyDescent="0.35">
      <c r="A67" s="317" t="s">
        <v>320</v>
      </c>
      <c r="B67" s="317"/>
      <c r="C67" s="314">
        <f t="shared" si="0"/>
        <v>0</v>
      </c>
      <c r="D67" s="318">
        <v>0</v>
      </c>
      <c r="E67" s="318">
        <v>0</v>
      </c>
      <c r="F67" s="318">
        <v>0</v>
      </c>
      <c r="G67" s="318">
        <f t="array" ref="G67">SUM(IF('[1]6. Class A Consumption Data'!L131:M131="B",'[1]6. Class A Consumption Data'!L129:M129))</f>
        <v>0</v>
      </c>
      <c r="H67" s="318">
        <f t="array" ref="H67">SUM(IF('[1]6. Class A Consumption Data'!N131:O131="B",'[1]6. Class A Consumption Data'!N129:O129))</f>
        <v>0</v>
      </c>
      <c r="I67" s="319">
        <f t="shared" si="1"/>
        <v>0</v>
      </c>
      <c r="J67" s="326">
        <f t="shared" si="2"/>
        <v>0</v>
      </c>
      <c r="K67" s="311">
        <f t="shared" si="3"/>
        <v>0</v>
      </c>
    </row>
    <row r="68" spans="1:11" hidden="1" x14ac:dyDescent="0.35">
      <c r="A68" s="317" t="s">
        <v>321</v>
      </c>
      <c r="B68" s="317"/>
      <c r="C68" s="314">
        <f t="shared" si="0"/>
        <v>0</v>
      </c>
      <c r="D68" s="318">
        <v>0</v>
      </c>
      <c r="E68" s="318">
        <v>0</v>
      </c>
      <c r="F68" s="318">
        <v>0</v>
      </c>
      <c r="G68" s="318">
        <f t="array" ref="G68">SUM(IF('[1]6. Class A Consumption Data'!L134:M134="B",'[1]6. Class A Consumption Data'!L132:M132))</f>
        <v>0</v>
      </c>
      <c r="H68" s="318">
        <f t="array" ref="H68">SUM(IF('[1]6. Class A Consumption Data'!N134:O134="B",'[1]6. Class A Consumption Data'!N132:O132))</f>
        <v>0</v>
      </c>
      <c r="I68" s="319">
        <f t="shared" si="1"/>
        <v>0</v>
      </c>
      <c r="J68" s="326">
        <f t="shared" si="2"/>
        <v>0</v>
      </c>
      <c r="K68" s="311">
        <f t="shared" si="3"/>
        <v>0</v>
      </c>
    </row>
    <row r="69" spans="1:11" hidden="1" x14ac:dyDescent="0.35">
      <c r="A69" s="317" t="s">
        <v>322</v>
      </c>
      <c r="B69" s="317"/>
      <c r="C69" s="314">
        <f t="shared" si="0"/>
        <v>0</v>
      </c>
      <c r="D69" s="318">
        <v>0</v>
      </c>
      <c r="E69" s="318">
        <v>0</v>
      </c>
      <c r="F69" s="318">
        <v>0</v>
      </c>
      <c r="G69" s="318">
        <f t="array" ref="G69">SUM(IF('[1]6. Class A Consumption Data'!L137:M137="B",'[1]6. Class A Consumption Data'!L135:M135))</f>
        <v>0</v>
      </c>
      <c r="H69" s="318">
        <f t="array" ref="H69">SUM(IF('[1]6. Class A Consumption Data'!N137:O137="B",'[1]6. Class A Consumption Data'!N135:O135))</f>
        <v>0</v>
      </c>
      <c r="I69" s="319">
        <f t="shared" si="1"/>
        <v>0</v>
      </c>
      <c r="J69" s="326">
        <f t="shared" si="2"/>
        <v>0</v>
      </c>
      <c r="K69" s="311">
        <f t="shared" si="3"/>
        <v>0</v>
      </c>
    </row>
    <row r="70" spans="1:11" hidden="1" x14ac:dyDescent="0.35">
      <c r="A70" s="317" t="s">
        <v>323</v>
      </c>
      <c r="B70" s="317"/>
      <c r="C70" s="314">
        <f t="shared" si="0"/>
        <v>0</v>
      </c>
      <c r="D70" s="318">
        <v>0</v>
      </c>
      <c r="E70" s="318">
        <v>0</v>
      </c>
      <c r="F70" s="318">
        <v>0</v>
      </c>
      <c r="G70" s="318">
        <f t="array" ref="G70">SUM(IF('[1]6. Class A Consumption Data'!L140:M140="B",'[1]6. Class A Consumption Data'!L138:M138))</f>
        <v>0</v>
      </c>
      <c r="H70" s="318">
        <f t="array" ref="H70">SUM(IF('[1]6. Class A Consumption Data'!N140:O140="B",'[1]6. Class A Consumption Data'!N138:O138))</f>
        <v>0</v>
      </c>
      <c r="I70" s="319">
        <f t="shared" si="1"/>
        <v>0</v>
      </c>
      <c r="J70" s="326">
        <f t="shared" si="2"/>
        <v>0</v>
      </c>
      <c r="K70" s="311">
        <f t="shared" si="3"/>
        <v>0</v>
      </c>
    </row>
    <row r="71" spans="1:11" hidden="1" x14ac:dyDescent="0.35">
      <c r="A71" s="317" t="s">
        <v>324</v>
      </c>
      <c r="B71" s="317"/>
      <c r="C71" s="314">
        <f t="shared" si="0"/>
        <v>0</v>
      </c>
      <c r="D71" s="318">
        <v>0</v>
      </c>
      <c r="E71" s="318">
        <v>0</v>
      </c>
      <c r="F71" s="318">
        <v>0</v>
      </c>
      <c r="G71" s="318">
        <f t="array" ref="G71">SUM(IF('[1]6. Class A Consumption Data'!L143:M143="B",'[1]6. Class A Consumption Data'!L141:M141))</f>
        <v>0</v>
      </c>
      <c r="H71" s="318">
        <f t="array" ref="H71">SUM(IF('[1]6. Class A Consumption Data'!N143:O143="B",'[1]6. Class A Consumption Data'!N141:O141))</f>
        <v>0</v>
      </c>
      <c r="I71" s="319">
        <f t="shared" si="1"/>
        <v>0</v>
      </c>
      <c r="J71" s="326">
        <f t="shared" si="2"/>
        <v>0</v>
      </c>
      <c r="K71" s="311">
        <f t="shared" si="3"/>
        <v>0</v>
      </c>
    </row>
    <row r="72" spans="1:11" hidden="1" x14ac:dyDescent="0.35">
      <c r="A72" s="317" t="s">
        <v>325</v>
      </c>
      <c r="B72" s="317"/>
      <c r="C72" s="314">
        <f t="shared" si="0"/>
        <v>0</v>
      </c>
      <c r="D72" s="318">
        <v>0</v>
      </c>
      <c r="E72" s="318">
        <v>0</v>
      </c>
      <c r="F72" s="318">
        <v>0</v>
      </c>
      <c r="G72" s="318">
        <f t="array" ref="G72">SUM(IF('[1]6. Class A Consumption Data'!L146:M146="B",'[1]6. Class A Consumption Data'!L144:M144))</f>
        <v>0</v>
      </c>
      <c r="H72" s="318">
        <f t="array" ref="H72">SUM(IF('[1]6. Class A Consumption Data'!N146:O146="B",'[1]6. Class A Consumption Data'!N144:O144))</f>
        <v>0</v>
      </c>
      <c r="I72" s="319">
        <f t="shared" si="1"/>
        <v>0</v>
      </c>
      <c r="J72" s="326">
        <f t="shared" si="2"/>
        <v>0</v>
      </c>
      <c r="K72" s="311">
        <f t="shared" si="3"/>
        <v>0</v>
      </c>
    </row>
    <row r="73" spans="1:11" hidden="1" x14ac:dyDescent="0.35">
      <c r="A73" s="317" t="s">
        <v>326</v>
      </c>
      <c r="B73" s="317"/>
      <c r="C73" s="314">
        <f t="shared" si="0"/>
        <v>0</v>
      </c>
      <c r="D73" s="318">
        <v>0</v>
      </c>
      <c r="E73" s="318">
        <v>0</v>
      </c>
      <c r="F73" s="318">
        <v>0</v>
      </c>
      <c r="G73" s="318">
        <f t="array" ref="G73">SUM(IF('[1]6. Class A Consumption Data'!L149:M149="B",'[1]6. Class A Consumption Data'!L147:M147))</f>
        <v>0</v>
      </c>
      <c r="H73" s="318">
        <f t="array" ref="H73">SUM(IF('[1]6. Class A Consumption Data'!N149:O149="B",'[1]6. Class A Consumption Data'!N147:O147))</f>
        <v>0</v>
      </c>
      <c r="I73" s="319">
        <f t="shared" si="1"/>
        <v>0</v>
      </c>
      <c r="J73" s="326">
        <f t="shared" si="2"/>
        <v>0</v>
      </c>
      <c r="K73" s="311">
        <f t="shared" si="3"/>
        <v>0</v>
      </c>
    </row>
    <row r="74" spans="1:11" hidden="1" x14ac:dyDescent="0.35">
      <c r="A74" s="317" t="s">
        <v>327</v>
      </c>
      <c r="B74" s="317"/>
      <c r="C74" s="314">
        <f t="shared" si="0"/>
        <v>0</v>
      </c>
      <c r="D74" s="318">
        <v>0</v>
      </c>
      <c r="E74" s="318">
        <v>0</v>
      </c>
      <c r="F74" s="318">
        <v>0</v>
      </c>
      <c r="G74" s="318">
        <f t="array" ref="G74">SUM(IF('[1]6. Class A Consumption Data'!L152:M152="B",'[1]6. Class A Consumption Data'!L150:M150))</f>
        <v>0</v>
      </c>
      <c r="H74" s="318">
        <f t="array" ref="H74">SUM(IF('[1]6. Class A Consumption Data'!N152:O152="B",'[1]6. Class A Consumption Data'!N150:O150))</f>
        <v>0</v>
      </c>
      <c r="I74" s="319">
        <f t="shared" si="1"/>
        <v>0</v>
      </c>
      <c r="J74" s="326">
        <f t="shared" si="2"/>
        <v>0</v>
      </c>
      <c r="K74" s="311">
        <f t="shared" si="3"/>
        <v>0</v>
      </c>
    </row>
    <row r="75" spans="1:11" hidden="1" x14ac:dyDescent="0.35">
      <c r="A75" s="317" t="s">
        <v>328</v>
      </c>
      <c r="B75" s="317"/>
      <c r="C75" s="314">
        <f t="shared" si="0"/>
        <v>0</v>
      </c>
      <c r="D75" s="318">
        <v>0</v>
      </c>
      <c r="E75" s="318">
        <v>0</v>
      </c>
      <c r="F75" s="318">
        <v>0</v>
      </c>
      <c r="G75" s="318">
        <f t="array" ref="G75">SUM(IF('[1]6. Class A Consumption Data'!L155:M155="B",'[1]6. Class A Consumption Data'!L153:M153))</f>
        <v>0</v>
      </c>
      <c r="H75" s="318">
        <f t="array" ref="H75">SUM(IF('[1]6. Class A Consumption Data'!N155:O155="B",'[1]6. Class A Consumption Data'!N153:O153))</f>
        <v>0</v>
      </c>
      <c r="I75" s="319">
        <f t="shared" si="1"/>
        <v>0</v>
      </c>
      <c r="J75" s="326">
        <f t="shared" si="2"/>
        <v>0</v>
      </c>
      <c r="K75" s="311">
        <f t="shared" si="3"/>
        <v>0</v>
      </c>
    </row>
    <row r="76" spans="1:11" hidden="1" x14ac:dyDescent="0.35">
      <c r="A76" s="317" t="s">
        <v>329</v>
      </c>
      <c r="B76" s="317"/>
      <c r="C76" s="314">
        <f t="shared" si="0"/>
        <v>0</v>
      </c>
      <c r="D76" s="318">
        <v>0</v>
      </c>
      <c r="E76" s="318">
        <v>0</v>
      </c>
      <c r="F76" s="318">
        <v>0</v>
      </c>
      <c r="G76" s="318">
        <f t="array" ref="G76">SUM(IF('[1]6. Class A Consumption Data'!L158:M158="B",'[1]6. Class A Consumption Data'!L156:M156))</f>
        <v>0</v>
      </c>
      <c r="H76" s="318">
        <f t="array" ref="H76">SUM(IF('[1]6. Class A Consumption Data'!N158:O158="B",'[1]6. Class A Consumption Data'!N156:O156))</f>
        <v>0</v>
      </c>
      <c r="I76" s="319">
        <f t="shared" si="1"/>
        <v>0</v>
      </c>
      <c r="J76" s="326">
        <f t="shared" si="2"/>
        <v>0</v>
      </c>
      <c r="K76" s="311">
        <f t="shared" si="3"/>
        <v>0</v>
      </c>
    </row>
    <row r="77" spans="1:11" hidden="1" x14ac:dyDescent="0.35">
      <c r="A77" s="317" t="s">
        <v>330</v>
      </c>
      <c r="B77" s="317"/>
      <c r="C77" s="314">
        <f t="shared" si="0"/>
        <v>0</v>
      </c>
      <c r="D77" s="318">
        <v>0</v>
      </c>
      <c r="E77" s="318">
        <v>0</v>
      </c>
      <c r="F77" s="318">
        <v>0</v>
      </c>
      <c r="G77" s="318">
        <f t="array" ref="G77">SUM(IF('[1]6. Class A Consumption Data'!L161:M161="B",'[1]6. Class A Consumption Data'!L159:M159))</f>
        <v>0</v>
      </c>
      <c r="H77" s="318">
        <f t="array" ref="H77">SUM(IF('[1]6. Class A Consumption Data'!N161:O161="B",'[1]6. Class A Consumption Data'!N159:O159))</f>
        <v>0</v>
      </c>
      <c r="I77" s="319">
        <f t="shared" si="1"/>
        <v>0</v>
      </c>
      <c r="J77" s="326">
        <f t="shared" si="2"/>
        <v>0</v>
      </c>
      <c r="K77" s="311">
        <f t="shared" si="3"/>
        <v>0</v>
      </c>
    </row>
    <row r="78" spans="1:11" hidden="1" x14ac:dyDescent="0.35">
      <c r="A78" s="317" t="s">
        <v>331</v>
      </c>
      <c r="B78" s="317"/>
      <c r="C78" s="314">
        <f t="shared" si="0"/>
        <v>0</v>
      </c>
      <c r="D78" s="318">
        <v>0</v>
      </c>
      <c r="E78" s="318">
        <v>0</v>
      </c>
      <c r="F78" s="318">
        <v>0</v>
      </c>
      <c r="G78" s="318">
        <f t="array" ref="G78">SUM(IF('[1]6. Class A Consumption Data'!L164:M164="B",'[1]6. Class A Consumption Data'!L162:M162))</f>
        <v>0</v>
      </c>
      <c r="H78" s="318">
        <f t="array" ref="H78">SUM(IF('[1]6. Class A Consumption Data'!N164:O164="B",'[1]6. Class A Consumption Data'!N162:O162))</f>
        <v>0</v>
      </c>
      <c r="I78" s="319">
        <f t="shared" si="1"/>
        <v>0</v>
      </c>
      <c r="J78" s="326">
        <f t="shared" si="2"/>
        <v>0</v>
      </c>
      <c r="K78" s="311">
        <f t="shared" si="3"/>
        <v>0</v>
      </c>
    </row>
    <row r="79" spans="1:11" hidden="1" x14ac:dyDescent="0.35">
      <c r="A79" s="317" t="s">
        <v>332</v>
      </c>
      <c r="B79" s="317"/>
      <c r="C79" s="314">
        <f t="shared" si="0"/>
        <v>0</v>
      </c>
      <c r="D79" s="318">
        <v>0</v>
      </c>
      <c r="E79" s="318">
        <v>0</v>
      </c>
      <c r="F79" s="318">
        <v>0</v>
      </c>
      <c r="G79" s="318">
        <f t="array" ref="G79">SUM(IF('[1]6. Class A Consumption Data'!L167:M167="B",'[1]6. Class A Consumption Data'!L165:M165))</f>
        <v>0</v>
      </c>
      <c r="H79" s="318">
        <f t="array" ref="H79">SUM(IF('[1]6. Class A Consumption Data'!N167:O167="B",'[1]6. Class A Consumption Data'!N165:O165))</f>
        <v>0</v>
      </c>
      <c r="I79" s="319">
        <f t="shared" si="1"/>
        <v>0</v>
      </c>
      <c r="J79" s="326">
        <f t="shared" si="2"/>
        <v>0</v>
      </c>
      <c r="K79" s="311">
        <f t="shared" si="3"/>
        <v>0</v>
      </c>
    </row>
    <row r="80" spans="1:11" hidden="1" x14ac:dyDescent="0.35">
      <c r="A80" s="317" t="s">
        <v>333</v>
      </c>
      <c r="B80" s="317"/>
      <c r="C80" s="314">
        <f t="shared" si="0"/>
        <v>0</v>
      </c>
      <c r="D80" s="318">
        <v>0</v>
      </c>
      <c r="E80" s="318">
        <v>0</v>
      </c>
      <c r="F80" s="318">
        <v>0</v>
      </c>
      <c r="G80" s="318">
        <f t="array" ref="G80">SUM(IF('[1]6. Class A Consumption Data'!L170:M170="B",'[1]6. Class A Consumption Data'!L168:M168))</f>
        <v>0</v>
      </c>
      <c r="H80" s="318">
        <f t="array" ref="H80">SUM(IF('[1]6. Class A Consumption Data'!N170:O170="B",'[1]6. Class A Consumption Data'!N168:O168))</f>
        <v>0</v>
      </c>
      <c r="I80" s="319">
        <f t="shared" si="1"/>
        <v>0</v>
      </c>
      <c r="J80" s="326">
        <f t="shared" si="2"/>
        <v>0</v>
      </c>
      <c r="K80" s="311">
        <f t="shared" si="3"/>
        <v>0</v>
      </c>
    </row>
    <row r="81" spans="1:11" hidden="1" x14ac:dyDescent="0.35">
      <c r="A81" s="317" t="s">
        <v>334</v>
      </c>
      <c r="B81" s="317"/>
      <c r="C81" s="314">
        <f t="shared" si="0"/>
        <v>0</v>
      </c>
      <c r="D81" s="318">
        <v>0</v>
      </c>
      <c r="E81" s="318">
        <v>0</v>
      </c>
      <c r="F81" s="318">
        <v>0</v>
      </c>
      <c r="G81" s="318">
        <f t="array" ref="G81">SUM(IF('[1]6. Class A Consumption Data'!L173:M173="B",'[1]6. Class A Consumption Data'!L171:M171))</f>
        <v>0</v>
      </c>
      <c r="H81" s="318">
        <f t="array" ref="H81">SUM(IF('[1]6. Class A Consumption Data'!N173:O173="B",'[1]6. Class A Consumption Data'!N171:O171))</f>
        <v>0</v>
      </c>
      <c r="I81" s="319">
        <f t="shared" si="1"/>
        <v>0</v>
      </c>
      <c r="J81" s="326">
        <f t="shared" si="2"/>
        <v>0</v>
      </c>
      <c r="K81" s="311">
        <f t="shared" si="3"/>
        <v>0</v>
      </c>
    </row>
    <row r="82" spans="1:11" hidden="1" x14ac:dyDescent="0.35">
      <c r="A82" s="317" t="s">
        <v>335</v>
      </c>
      <c r="B82" s="317"/>
      <c r="C82" s="314">
        <f t="shared" si="0"/>
        <v>0</v>
      </c>
      <c r="D82" s="318">
        <v>0</v>
      </c>
      <c r="E82" s="318">
        <v>0</v>
      </c>
      <c r="F82" s="318">
        <v>0</v>
      </c>
      <c r="G82" s="318">
        <f t="array" ref="G82">SUM(IF('[1]6. Class A Consumption Data'!L176:M176="B",'[1]6. Class A Consumption Data'!L174:M174))</f>
        <v>0</v>
      </c>
      <c r="H82" s="318">
        <f t="array" ref="H82">SUM(IF('[1]6. Class A Consumption Data'!N176:O176="B",'[1]6. Class A Consumption Data'!N174:O174))</f>
        <v>0</v>
      </c>
      <c r="I82" s="319">
        <f t="shared" si="1"/>
        <v>0</v>
      </c>
      <c r="J82" s="326">
        <f t="shared" si="2"/>
        <v>0</v>
      </c>
      <c r="K82" s="311">
        <f t="shared" si="3"/>
        <v>0</v>
      </c>
    </row>
    <row r="83" spans="1:11" hidden="1" x14ac:dyDescent="0.35">
      <c r="A83" s="317" t="s">
        <v>336</v>
      </c>
      <c r="B83" s="317"/>
      <c r="C83" s="314">
        <f t="shared" si="0"/>
        <v>0</v>
      </c>
      <c r="D83" s="318">
        <v>0</v>
      </c>
      <c r="E83" s="318">
        <v>0</v>
      </c>
      <c r="F83" s="318">
        <v>0</v>
      </c>
      <c r="G83" s="318">
        <f t="array" ref="G83">SUM(IF('[1]6. Class A Consumption Data'!L179:M179="B",'[1]6. Class A Consumption Data'!L177:M177))</f>
        <v>0</v>
      </c>
      <c r="H83" s="318">
        <f t="array" ref="H83">SUM(IF('[1]6. Class A Consumption Data'!N179:O179="B",'[1]6. Class A Consumption Data'!N177:O177))</f>
        <v>0</v>
      </c>
      <c r="I83" s="319">
        <f t="shared" si="1"/>
        <v>0</v>
      </c>
      <c r="J83" s="326">
        <f t="shared" si="2"/>
        <v>0</v>
      </c>
      <c r="K83" s="311">
        <f t="shared" si="3"/>
        <v>0</v>
      </c>
    </row>
    <row r="84" spans="1:11" hidden="1" x14ac:dyDescent="0.35">
      <c r="A84" s="317" t="s">
        <v>337</v>
      </c>
      <c r="B84" s="317"/>
      <c r="C84" s="314">
        <f t="shared" si="0"/>
        <v>0</v>
      </c>
      <c r="D84" s="318">
        <v>0</v>
      </c>
      <c r="E84" s="318">
        <v>0</v>
      </c>
      <c r="F84" s="318">
        <v>0</v>
      </c>
      <c r="G84" s="318">
        <f t="array" ref="G84">SUM(IF('[1]6. Class A Consumption Data'!L182:M182="B",'[1]6. Class A Consumption Data'!L180:M180))</f>
        <v>0</v>
      </c>
      <c r="H84" s="318">
        <f t="array" ref="H84">SUM(IF('[1]6. Class A Consumption Data'!N182:O182="B",'[1]6. Class A Consumption Data'!N180:O180))</f>
        <v>0</v>
      </c>
      <c r="I84" s="319">
        <f t="shared" si="1"/>
        <v>0</v>
      </c>
      <c r="J84" s="326">
        <f t="shared" si="2"/>
        <v>0</v>
      </c>
      <c r="K84" s="311">
        <f t="shared" si="3"/>
        <v>0</v>
      </c>
    </row>
    <row r="85" spans="1:11" hidden="1" x14ac:dyDescent="0.35">
      <c r="A85" s="317" t="s">
        <v>338</v>
      </c>
      <c r="B85" s="317"/>
      <c r="C85" s="314">
        <f t="shared" si="0"/>
        <v>0</v>
      </c>
      <c r="D85" s="318">
        <v>0</v>
      </c>
      <c r="E85" s="318">
        <v>0</v>
      </c>
      <c r="F85" s="318">
        <v>0</v>
      </c>
      <c r="G85" s="318">
        <f t="array" ref="G85">SUM(IF('[1]6. Class A Consumption Data'!L185:M185="B",'[1]6. Class A Consumption Data'!L183:M183))</f>
        <v>0</v>
      </c>
      <c r="H85" s="318">
        <f t="array" ref="H85">SUM(IF('[1]6. Class A Consumption Data'!N185:O185="B",'[1]6. Class A Consumption Data'!N183:O183))</f>
        <v>0</v>
      </c>
      <c r="I85" s="319">
        <f t="shared" si="1"/>
        <v>0</v>
      </c>
      <c r="J85" s="326">
        <f t="shared" si="2"/>
        <v>0</v>
      </c>
      <c r="K85" s="311">
        <f t="shared" si="3"/>
        <v>0</v>
      </c>
    </row>
    <row r="86" spans="1:11" hidden="1" x14ac:dyDescent="0.35">
      <c r="A86" s="317" t="s">
        <v>339</v>
      </c>
      <c r="B86" s="317"/>
      <c r="C86" s="314">
        <f t="shared" si="0"/>
        <v>0</v>
      </c>
      <c r="D86" s="318">
        <v>0</v>
      </c>
      <c r="E86" s="318">
        <v>0</v>
      </c>
      <c r="F86" s="318">
        <v>0</v>
      </c>
      <c r="G86" s="318">
        <f t="array" ref="G86">SUM(IF('[1]6. Class A Consumption Data'!L188:M188="B",'[1]6. Class A Consumption Data'!L186:M186))</f>
        <v>0</v>
      </c>
      <c r="H86" s="318">
        <f t="array" ref="H86">SUM(IF('[1]6. Class A Consumption Data'!N188:O188="B",'[1]6. Class A Consumption Data'!N186:O186))</f>
        <v>0</v>
      </c>
      <c r="I86" s="319">
        <f t="shared" si="1"/>
        <v>0</v>
      </c>
      <c r="J86" s="326">
        <f t="shared" si="2"/>
        <v>0</v>
      </c>
      <c r="K86" s="311">
        <f t="shared" si="3"/>
        <v>0</v>
      </c>
    </row>
    <row r="87" spans="1:11" hidden="1" x14ac:dyDescent="0.35">
      <c r="A87" s="317" t="s">
        <v>340</v>
      </c>
      <c r="B87" s="317"/>
      <c r="C87" s="314">
        <f t="shared" si="0"/>
        <v>0</v>
      </c>
      <c r="D87" s="318">
        <v>0</v>
      </c>
      <c r="E87" s="318">
        <v>0</v>
      </c>
      <c r="F87" s="318">
        <v>0</v>
      </c>
      <c r="G87" s="318">
        <f t="array" ref="G87">SUM(IF('[1]6. Class A Consumption Data'!L191:M191="B",'[1]6. Class A Consumption Data'!L189:M189))</f>
        <v>0</v>
      </c>
      <c r="H87" s="318">
        <f t="array" ref="H87">SUM(IF('[1]6. Class A Consumption Data'!N191:O191="B",'[1]6. Class A Consumption Data'!N189:O189))</f>
        <v>0</v>
      </c>
      <c r="I87" s="319">
        <f t="shared" si="1"/>
        <v>0</v>
      </c>
      <c r="J87" s="326">
        <f t="shared" si="2"/>
        <v>0</v>
      </c>
      <c r="K87" s="311">
        <f t="shared" si="3"/>
        <v>0</v>
      </c>
    </row>
    <row r="88" spans="1:11" hidden="1" x14ac:dyDescent="0.35">
      <c r="A88" s="317" t="s">
        <v>341</v>
      </c>
      <c r="B88" s="317"/>
      <c r="C88" s="314">
        <f t="shared" si="0"/>
        <v>0</v>
      </c>
      <c r="D88" s="318">
        <v>0</v>
      </c>
      <c r="E88" s="318">
        <v>0</v>
      </c>
      <c r="F88" s="318">
        <v>0</v>
      </c>
      <c r="G88" s="318">
        <f t="array" ref="G88">SUM(IF('[1]6. Class A Consumption Data'!L194:M194="B",'[1]6. Class A Consumption Data'!L192:M192))</f>
        <v>0</v>
      </c>
      <c r="H88" s="318">
        <f t="array" ref="H88">SUM(IF('[1]6. Class A Consumption Data'!N194:O194="B",'[1]6. Class A Consumption Data'!N192:O192))</f>
        <v>0</v>
      </c>
      <c r="I88" s="319">
        <f t="shared" si="1"/>
        <v>0</v>
      </c>
      <c r="J88" s="326">
        <f t="shared" si="2"/>
        <v>0</v>
      </c>
      <c r="K88" s="311">
        <f t="shared" si="3"/>
        <v>0</v>
      </c>
    </row>
    <row r="89" spans="1:11" hidden="1" x14ac:dyDescent="0.35">
      <c r="A89" s="317" t="s">
        <v>342</v>
      </c>
      <c r="B89" s="317"/>
      <c r="C89" s="314">
        <f t="shared" si="0"/>
        <v>0</v>
      </c>
      <c r="D89" s="318">
        <v>0</v>
      </c>
      <c r="E89" s="318">
        <v>0</v>
      </c>
      <c r="F89" s="318">
        <v>0</v>
      </c>
      <c r="G89" s="318">
        <f t="array" ref="G89">SUM(IF('[1]6. Class A Consumption Data'!L197:M197="B",'[1]6. Class A Consumption Data'!L195:M195))</f>
        <v>0</v>
      </c>
      <c r="H89" s="318">
        <f t="array" ref="H89">SUM(IF('[1]6. Class A Consumption Data'!N197:O197="B",'[1]6. Class A Consumption Data'!N195:O195))</f>
        <v>0</v>
      </c>
      <c r="I89" s="319">
        <f t="shared" si="1"/>
        <v>0</v>
      </c>
      <c r="J89" s="326">
        <f t="shared" si="2"/>
        <v>0</v>
      </c>
      <c r="K89" s="311">
        <f t="shared" si="3"/>
        <v>0</v>
      </c>
    </row>
    <row r="90" spans="1:11" hidden="1" x14ac:dyDescent="0.35">
      <c r="A90" s="317" t="s">
        <v>343</v>
      </c>
      <c r="B90" s="317"/>
      <c r="C90" s="314">
        <f t="shared" si="0"/>
        <v>0</v>
      </c>
      <c r="D90" s="318">
        <v>0</v>
      </c>
      <c r="E90" s="318">
        <v>0</v>
      </c>
      <c r="F90" s="318">
        <v>0</v>
      </c>
      <c r="G90" s="318">
        <f t="array" ref="G90">SUM(IF('[1]6. Class A Consumption Data'!L200:M200="B",'[1]6. Class A Consumption Data'!L198:M198))</f>
        <v>0</v>
      </c>
      <c r="H90" s="318">
        <f t="array" ref="H90">SUM(IF('[1]6. Class A Consumption Data'!N200:O200="B",'[1]6. Class A Consumption Data'!N198:O198))</f>
        <v>0</v>
      </c>
      <c r="I90" s="319">
        <f t="shared" si="1"/>
        <v>0</v>
      </c>
      <c r="J90" s="326">
        <f t="shared" si="2"/>
        <v>0</v>
      </c>
      <c r="K90" s="311">
        <f t="shared" si="3"/>
        <v>0</v>
      </c>
    </row>
    <row r="91" spans="1:11" hidden="1" x14ac:dyDescent="0.35">
      <c r="A91" s="317" t="s">
        <v>344</v>
      </c>
      <c r="B91" s="317"/>
      <c r="C91" s="314">
        <f t="shared" si="0"/>
        <v>0</v>
      </c>
      <c r="D91" s="318">
        <v>0</v>
      </c>
      <c r="E91" s="318">
        <v>0</v>
      </c>
      <c r="F91" s="318">
        <v>0</v>
      </c>
      <c r="G91" s="318">
        <f t="array" ref="G91">SUM(IF('[1]6. Class A Consumption Data'!L203:M203="B",'[1]6. Class A Consumption Data'!L201:M201))</f>
        <v>0</v>
      </c>
      <c r="H91" s="318">
        <f t="array" ref="H91">SUM(IF('[1]6. Class A Consumption Data'!N203:O203="B",'[1]6. Class A Consumption Data'!N201:O201))</f>
        <v>0</v>
      </c>
      <c r="I91" s="319">
        <f t="shared" si="1"/>
        <v>0</v>
      </c>
      <c r="J91" s="326">
        <f t="shared" si="2"/>
        <v>0</v>
      </c>
      <c r="K91" s="311">
        <f t="shared" si="3"/>
        <v>0</v>
      </c>
    </row>
    <row r="92" spans="1:11" hidden="1" x14ac:dyDescent="0.35">
      <c r="A92" s="317" t="s">
        <v>345</v>
      </c>
      <c r="B92" s="317"/>
      <c r="C92" s="314">
        <f t="shared" si="0"/>
        <v>0</v>
      </c>
      <c r="D92" s="318">
        <v>0</v>
      </c>
      <c r="E92" s="318">
        <v>0</v>
      </c>
      <c r="F92" s="318">
        <v>0</v>
      </c>
      <c r="G92" s="318">
        <f t="array" ref="G92">SUM(IF('[1]6. Class A Consumption Data'!L206:M206="B",'[1]6. Class A Consumption Data'!L204:M204))</f>
        <v>0</v>
      </c>
      <c r="H92" s="318">
        <f t="array" ref="H92">SUM(IF('[1]6. Class A Consumption Data'!N206:O206="B",'[1]6. Class A Consumption Data'!N204:O204))</f>
        <v>0</v>
      </c>
      <c r="I92" s="319">
        <f t="shared" si="1"/>
        <v>0</v>
      </c>
      <c r="J92" s="326">
        <f t="shared" si="2"/>
        <v>0</v>
      </c>
      <c r="K92" s="311">
        <f t="shared" si="3"/>
        <v>0</v>
      </c>
    </row>
    <row r="93" spans="1:11" hidden="1" x14ac:dyDescent="0.35">
      <c r="A93" s="317" t="s">
        <v>346</v>
      </c>
      <c r="B93" s="317"/>
      <c r="C93" s="314">
        <f t="shared" si="0"/>
        <v>0</v>
      </c>
      <c r="D93" s="318">
        <v>0</v>
      </c>
      <c r="E93" s="318">
        <v>0</v>
      </c>
      <c r="F93" s="318">
        <v>0</v>
      </c>
      <c r="G93" s="318">
        <f t="array" ref="G93">SUM(IF('[1]6. Class A Consumption Data'!L209:M209="B",'[1]6. Class A Consumption Data'!L207:M207))</f>
        <v>0</v>
      </c>
      <c r="H93" s="318">
        <f t="array" ref="H93">SUM(IF('[1]6. Class A Consumption Data'!N209:O209="B",'[1]6. Class A Consumption Data'!N207:O207))</f>
        <v>0</v>
      </c>
      <c r="I93" s="319">
        <f t="shared" si="1"/>
        <v>0</v>
      </c>
      <c r="J93" s="326">
        <f t="shared" si="2"/>
        <v>0</v>
      </c>
      <c r="K93" s="311">
        <f t="shared" si="3"/>
        <v>0</v>
      </c>
    </row>
    <row r="94" spans="1:11" hidden="1" x14ac:dyDescent="0.35">
      <c r="A94" s="317" t="s">
        <v>347</v>
      </c>
      <c r="B94" s="317"/>
      <c r="C94" s="314">
        <f t="shared" si="0"/>
        <v>0</v>
      </c>
      <c r="D94" s="318">
        <v>0</v>
      </c>
      <c r="E94" s="318">
        <v>0</v>
      </c>
      <c r="F94" s="318">
        <v>0</v>
      </c>
      <c r="G94" s="318">
        <f t="array" ref="G94">SUM(IF('[1]6. Class A Consumption Data'!L212:M212="B",'[1]6. Class A Consumption Data'!L210:M210))</f>
        <v>0</v>
      </c>
      <c r="H94" s="318">
        <f t="array" ref="H94">SUM(IF('[1]6. Class A Consumption Data'!N212:O212="B",'[1]6. Class A Consumption Data'!N210:O210))</f>
        <v>0</v>
      </c>
      <c r="I94" s="319">
        <f t="shared" si="1"/>
        <v>0</v>
      </c>
      <c r="J94" s="326">
        <f t="shared" si="2"/>
        <v>0</v>
      </c>
      <c r="K94" s="311">
        <f t="shared" si="3"/>
        <v>0</v>
      </c>
    </row>
    <row r="95" spans="1:11" hidden="1" x14ac:dyDescent="0.35">
      <c r="A95" s="317" t="s">
        <v>348</v>
      </c>
      <c r="B95" s="317"/>
      <c r="C95" s="314">
        <f t="shared" si="0"/>
        <v>0</v>
      </c>
      <c r="D95" s="318">
        <v>0</v>
      </c>
      <c r="E95" s="318">
        <v>0</v>
      </c>
      <c r="F95" s="318">
        <v>0</v>
      </c>
      <c r="G95" s="318">
        <f t="array" ref="G95">SUM(IF('[1]6. Class A Consumption Data'!L215:M215="B",'[1]6. Class A Consumption Data'!L213:M213))</f>
        <v>0</v>
      </c>
      <c r="H95" s="318">
        <f t="array" ref="H95">SUM(IF('[1]6. Class A Consumption Data'!N215:O215="B",'[1]6. Class A Consumption Data'!N213:O213))</f>
        <v>0</v>
      </c>
      <c r="I95" s="319">
        <f t="shared" si="1"/>
        <v>0</v>
      </c>
      <c r="J95" s="326">
        <f t="shared" si="2"/>
        <v>0</v>
      </c>
      <c r="K95" s="311">
        <f t="shared" si="3"/>
        <v>0</v>
      </c>
    </row>
    <row r="96" spans="1:11" hidden="1" x14ac:dyDescent="0.35">
      <c r="A96" s="317" t="s">
        <v>349</v>
      </c>
      <c r="B96" s="317"/>
      <c r="C96" s="314">
        <f t="shared" si="0"/>
        <v>0</v>
      </c>
      <c r="D96" s="318">
        <v>0</v>
      </c>
      <c r="E96" s="318">
        <v>0</v>
      </c>
      <c r="F96" s="318">
        <v>0</v>
      </c>
      <c r="G96" s="318">
        <f t="array" ref="G96">SUM(IF('[1]6. Class A Consumption Data'!L218:M218="B",'[1]6. Class A Consumption Data'!L216:M216))</f>
        <v>0</v>
      </c>
      <c r="H96" s="318">
        <f t="array" ref="H96">SUM(IF('[1]6. Class A Consumption Data'!N218:O218="B",'[1]6. Class A Consumption Data'!N216:O216))</f>
        <v>0</v>
      </c>
      <c r="I96" s="319">
        <f t="shared" si="1"/>
        <v>0</v>
      </c>
      <c r="J96" s="326">
        <f t="shared" si="2"/>
        <v>0</v>
      </c>
      <c r="K96" s="311">
        <f t="shared" si="3"/>
        <v>0</v>
      </c>
    </row>
    <row r="97" spans="1:11" hidden="1" x14ac:dyDescent="0.35">
      <c r="A97" s="317" t="s">
        <v>350</v>
      </c>
      <c r="B97" s="317"/>
      <c r="C97" s="314">
        <f t="shared" si="0"/>
        <v>0</v>
      </c>
      <c r="D97" s="318">
        <v>0</v>
      </c>
      <c r="E97" s="318">
        <v>0</v>
      </c>
      <c r="F97" s="318">
        <v>0</v>
      </c>
      <c r="G97" s="318">
        <f t="array" ref="G97">SUM(IF('[1]6. Class A Consumption Data'!L221:M221="B",'[1]6. Class A Consumption Data'!L219:M219))</f>
        <v>0</v>
      </c>
      <c r="H97" s="318">
        <f t="array" ref="H97">SUM(IF('[1]6. Class A Consumption Data'!N221:O221="B",'[1]6. Class A Consumption Data'!N219:O219))</f>
        <v>0</v>
      </c>
      <c r="I97" s="319">
        <f t="shared" si="1"/>
        <v>0</v>
      </c>
      <c r="J97" s="326">
        <f t="shared" si="2"/>
        <v>0</v>
      </c>
      <c r="K97" s="311">
        <f t="shared" si="3"/>
        <v>0</v>
      </c>
    </row>
    <row r="98" spans="1:11" hidden="1" x14ac:dyDescent="0.35">
      <c r="A98" s="317" t="s">
        <v>351</v>
      </c>
      <c r="B98" s="317"/>
      <c r="C98" s="314">
        <f t="shared" ref="C98:C161" si="4">SUM(D98:F98)</f>
        <v>0</v>
      </c>
      <c r="D98" s="318">
        <v>0</v>
      </c>
      <c r="E98" s="318">
        <v>0</v>
      </c>
      <c r="F98" s="318">
        <v>0</v>
      </c>
      <c r="G98" s="318">
        <f t="array" ref="G98">SUM(IF('[1]6. Class A Consumption Data'!L224:M224="B",'[1]6. Class A Consumption Data'!L222:M222))</f>
        <v>0</v>
      </c>
      <c r="H98" s="318">
        <f t="array" ref="H98">SUM(IF('[1]6. Class A Consumption Data'!N224:O224="B",'[1]6. Class A Consumption Data'!N222:O222))</f>
        <v>0</v>
      </c>
      <c r="I98" s="319">
        <f t="shared" si="1"/>
        <v>0</v>
      </c>
      <c r="J98" s="326">
        <f t="shared" si="2"/>
        <v>0</v>
      </c>
      <c r="K98" s="311">
        <f t="shared" si="3"/>
        <v>0</v>
      </c>
    </row>
    <row r="99" spans="1:11" hidden="1" x14ac:dyDescent="0.35">
      <c r="A99" s="317" t="s">
        <v>352</v>
      </c>
      <c r="B99" s="317"/>
      <c r="C99" s="314">
        <f t="shared" si="4"/>
        <v>0</v>
      </c>
      <c r="D99" s="318">
        <v>0</v>
      </c>
      <c r="E99" s="318">
        <v>0</v>
      </c>
      <c r="F99" s="318">
        <v>0</v>
      </c>
      <c r="G99" s="318">
        <f t="array" ref="G99">SUM(IF('[1]6. Class A Consumption Data'!L227:M227="B",'[1]6. Class A Consumption Data'!L225:M225))</f>
        <v>0</v>
      </c>
      <c r="H99" s="318">
        <f t="array" ref="H99">SUM(IF('[1]6. Class A Consumption Data'!N227:O227="B",'[1]6. Class A Consumption Data'!N225:O225))</f>
        <v>0</v>
      </c>
      <c r="I99" s="319">
        <f t="shared" ref="I99:I162" si="5">IFERROR(+C99/$C$184,0)</f>
        <v>0</v>
      </c>
      <c r="J99" s="326">
        <f t="shared" si="2"/>
        <v>0</v>
      </c>
      <c r="K99" s="311">
        <f t="shared" si="3"/>
        <v>0</v>
      </c>
    </row>
    <row r="100" spans="1:11" hidden="1" x14ac:dyDescent="0.35">
      <c r="A100" s="317" t="s">
        <v>353</v>
      </c>
      <c r="B100" s="317"/>
      <c r="C100" s="314">
        <f t="shared" si="4"/>
        <v>0</v>
      </c>
      <c r="D100" s="318">
        <v>0</v>
      </c>
      <c r="E100" s="318">
        <v>0</v>
      </c>
      <c r="F100" s="318">
        <v>0</v>
      </c>
      <c r="G100" s="318">
        <f t="array" ref="G100">SUM(IF('[1]6. Class A Consumption Data'!L230:M230="B",'[1]6. Class A Consumption Data'!L228:M228))</f>
        <v>0</v>
      </c>
      <c r="H100" s="318">
        <f t="array" ref="H100">SUM(IF('[1]6. Class A Consumption Data'!N230:O230="B",'[1]6. Class A Consumption Data'!N228:O228))</f>
        <v>0</v>
      </c>
      <c r="I100" s="319">
        <f t="shared" si="5"/>
        <v>0</v>
      </c>
      <c r="J100" s="326">
        <f t="shared" si="2"/>
        <v>0</v>
      </c>
      <c r="K100" s="311">
        <f t="shared" si="3"/>
        <v>0</v>
      </c>
    </row>
    <row r="101" spans="1:11" hidden="1" x14ac:dyDescent="0.35">
      <c r="A101" s="317" t="s">
        <v>354</v>
      </c>
      <c r="B101" s="317"/>
      <c r="C101" s="314">
        <f t="shared" si="4"/>
        <v>0</v>
      </c>
      <c r="D101" s="318">
        <v>0</v>
      </c>
      <c r="E101" s="318">
        <v>0</v>
      </c>
      <c r="F101" s="318">
        <v>0</v>
      </c>
      <c r="G101" s="318">
        <f t="array" ref="G101">SUM(IF('[1]6. Class A Consumption Data'!L233:M233="B",'[1]6. Class A Consumption Data'!L231:M231))</f>
        <v>0</v>
      </c>
      <c r="H101" s="318">
        <f t="array" ref="H101">SUM(IF('[1]6. Class A Consumption Data'!N233:O233="B",'[1]6. Class A Consumption Data'!N231:O231))</f>
        <v>0</v>
      </c>
      <c r="I101" s="319">
        <f t="shared" si="5"/>
        <v>0</v>
      </c>
      <c r="J101" s="326">
        <f t="shared" si="2"/>
        <v>0</v>
      </c>
      <c r="K101" s="311">
        <f t="shared" si="3"/>
        <v>0</v>
      </c>
    </row>
    <row r="102" spans="1:11" hidden="1" x14ac:dyDescent="0.35">
      <c r="A102" s="317" t="s">
        <v>355</v>
      </c>
      <c r="B102" s="317"/>
      <c r="C102" s="314">
        <f t="shared" si="4"/>
        <v>0</v>
      </c>
      <c r="D102" s="318">
        <v>0</v>
      </c>
      <c r="E102" s="318">
        <v>0</v>
      </c>
      <c r="F102" s="318">
        <v>0</v>
      </c>
      <c r="G102" s="318">
        <f t="array" ref="G102">SUM(IF('[1]6. Class A Consumption Data'!L236:M236="B",'[1]6. Class A Consumption Data'!L234:M234))</f>
        <v>0</v>
      </c>
      <c r="H102" s="318">
        <f t="array" ref="H102">SUM(IF('[1]6. Class A Consumption Data'!N236:O236="B",'[1]6. Class A Consumption Data'!N234:O234))</f>
        <v>0</v>
      </c>
      <c r="I102" s="319">
        <f t="shared" si="5"/>
        <v>0</v>
      </c>
      <c r="J102" s="326">
        <f t="shared" ref="J102:J165" si="6">+I102*$C$28</f>
        <v>0</v>
      </c>
      <c r="K102" s="311">
        <f t="shared" ref="K102:K165" si="7">+J102/12</f>
        <v>0</v>
      </c>
    </row>
    <row r="103" spans="1:11" hidden="1" x14ac:dyDescent="0.35">
      <c r="A103" s="317" t="s">
        <v>356</v>
      </c>
      <c r="B103" s="317"/>
      <c r="C103" s="314">
        <f t="shared" si="4"/>
        <v>0</v>
      </c>
      <c r="D103" s="318">
        <v>0</v>
      </c>
      <c r="E103" s="318">
        <v>0</v>
      </c>
      <c r="F103" s="318">
        <v>0</v>
      </c>
      <c r="G103" s="318">
        <f t="array" ref="G103">SUM(IF('[1]6. Class A Consumption Data'!L239:M239="B",'[1]6. Class A Consumption Data'!L237:M237))</f>
        <v>0</v>
      </c>
      <c r="H103" s="318">
        <f t="array" ref="H103">SUM(IF('[1]6. Class A Consumption Data'!N239:O239="B",'[1]6. Class A Consumption Data'!N237:O237))</f>
        <v>0</v>
      </c>
      <c r="I103" s="319">
        <f t="shared" si="5"/>
        <v>0</v>
      </c>
      <c r="J103" s="326">
        <f t="shared" si="6"/>
        <v>0</v>
      </c>
      <c r="K103" s="311">
        <f t="shared" si="7"/>
        <v>0</v>
      </c>
    </row>
    <row r="104" spans="1:11" hidden="1" x14ac:dyDescent="0.35">
      <c r="A104" s="317" t="s">
        <v>357</v>
      </c>
      <c r="B104" s="317"/>
      <c r="C104" s="314">
        <f t="shared" si="4"/>
        <v>0</v>
      </c>
      <c r="D104" s="318">
        <v>0</v>
      </c>
      <c r="E104" s="318">
        <v>0</v>
      </c>
      <c r="F104" s="318">
        <v>0</v>
      </c>
      <c r="G104" s="318">
        <f t="array" ref="G104">SUM(IF('[1]6. Class A Consumption Data'!L242:M242="B",'[1]6. Class A Consumption Data'!L240:M240))</f>
        <v>0</v>
      </c>
      <c r="H104" s="318">
        <f t="array" ref="H104">SUM(IF('[1]6. Class A Consumption Data'!N242:O242="B",'[1]6. Class A Consumption Data'!N240:O240))</f>
        <v>0</v>
      </c>
      <c r="I104" s="319">
        <f t="shared" si="5"/>
        <v>0</v>
      </c>
      <c r="J104" s="326">
        <f t="shared" si="6"/>
        <v>0</v>
      </c>
      <c r="K104" s="311">
        <f t="shared" si="7"/>
        <v>0</v>
      </c>
    </row>
    <row r="105" spans="1:11" hidden="1" x14ac:dyDescent="0.35">
      <c r="A105" s="317" t="s">
        <v>358</v>
      </c>
      <c r="B105" s="317"/>
      <c r="C105" s="314">
        <f t="shared" si="4"/>
        <v>0</v>
      </c>
      <c r="D105" s="318">
        <v>0</v>
      </c>
      <c r="E105" s="318">
        <v>0</v>
      </c>
      <c r="F105" s="318">
        <v>0</v>
      </c>
      <c r="G105" s="318">
        <f t="array" ref="G105">SUM(IF('[1]6. Class A Consumption Data'!L245:M245="B",'[1]6. Class A Consumption Data'!L243:M243))</f>
        <v>0</v>
      </c>
      <c r="H105" s="318">
        <f t="array" ref="H105">SUM(IF('[1]6. Class A Consumption Data'!N245:O245="B",'[1]6. Class A Consumption Data'!N243:O243))</f>
        <v>0</v>
      </c>
      <c r="I105" s="319">
        <f t="shared" si="5"/>
        <v>0</v>
      </c>
      <c r="J105" s="326">
        <f t="shared" si="6"/>
        <v>0</v>
      </c>
      <c r="K105" s="311">
        <f t="shared" si="7"/>
        <v>0</v>
      </c>
    </row>
    <row r="106" spans="1:11" hidden="1" x14ac:dyDescent="0.35">
      <c r="A106" s="317" t="s">
        <v>359</v>
      </c>
      <c r="B106" s="317"/>
      <c r="C106" s="314">
        <f t="shared" si="4"/>
        <v>0</v>
      </c>
      <c r="D106" s="318">
        <v>0</v>
      </c>
      <c r="E106" s="318">
        <v>0</v>
      </c>
      <c r="F106" s="318">
        <v>0</v>
      </c>
      <c r="G106" s="318">
        <f t="array" ref="G106">SUM(IF('[1]6. Class A Consumption Data'!L248:M248="B",'[1]6. Class A Consumption Data'!L246:M246))</f>
        <v>0</v>
      </c>
      <c r="H106" s="318">
        <f t="array" ref="H106">SUM(IF('[1]6. Class A Consumption Data'!N248:O248="B",'[1]6. Class A Consumption Data'!N246:O246))</f>
        <v>0</v>
      </c>
      <c r="I106" s="319">
        <f t="shared" si="5"/>
        <v>0</v>
      </c>
      <c r="J106" s="326">
        <f t="shared" si="6"/>
        <v>0</v>
      </c>
      <c r="K106" s="311">
        <f t="shared" si="7"/>
        <v>0</v>
      </c>
    </row>
    <row r="107" spans="1:11" hidden="1" x14ac:dyDescent="0.35">
      <c r="A107" s="317" t="s">
        <v>360</v>
      </c>
      <c r="B107" s="317"/>
      <c r="C107" s="314">
        <f t="shared" si="4"/>
        <v>0</v>
      </c>
      <c r="D107" s="318">
        <v>0</v>
      </c>
      <c r="E107" s="318">
        <v>0</v>
      </c>
      <c r="F107" s="318">
        <v>0</v>
      </c>
      <c r="G107" s="318">
        <f t="array" ref="G107">SUM(IF('[1]6. Class A Consumption Data'!L251:M251="B",'[1]6. Class A Consumption Data'!L249:M249))</f>
        <v>0</v>
      </c>
      <c r="H107" s="318">
        <f t="array" ref="H107">SUM(IF('[1]6. Class A Consumption Data'!N251:O251="B",'[1]6. Class A Consumption Data'!N249:O249))</f>
        <v>0</v>
      </c>
      <c r="I107" s="319">
        <f t="shared" si="5"/>
        <v>0</v>
      </c>
      <c r="J107" s="326">
        <f t="shared" si="6"/>
        <v>0</v>
      </c>
      <c r="K107" s="311">
        <f t="shared" si="7"/>
        <v>0</v>
      </c>
    </row>
    <row r="108" spans="1:11" hidden="1" x14ac:dyDescent="0.35">
      <c r="A108" s="317" t="s">
        <v>361</v>
      </c>
      <c r="B108" s="317"/>
      <c r="C108" s="314">
        <f t="shared" si="4"/>
        <v>0</v>
      </c>
      <c r="D108" s="318">
        <v>0</v>
      </c>
      <c r="E108" s="318">
        <v>0</v>
      </c>
      <c r="F108" s="318">
        <v>0</v>
      </c>
      <c r="G108" s="318">
        <f t="array" ref="G108">SUM(IF('[1]6. Class A Consumption Data'!L254:M254="B",'[1]6. Class A Consumption Data'!L252:M252))</f>
        <v>0</v>
      </c>
      <c r="H108" s="318">
        <f t="array" ref="H108">SUM(IF('[1]6. Class A Consumption Data'!N254:O254="B",'[1]6. Class A Consumption Data'!N252:O252))</f>
        <v>0</v>
      </c>
      <c r="I108" s="319">
        <f t="shared" si="5"/>
        <v>0</v>
      </c>
      <c r="J108" s="326">
        <f t="shared" si="6"/>
        <v>0</v>
      </c>
      <c r="K108" s="311">
        <f t="shared" si="7"/>
        <v>0</v>
      </c>
    </row>
    <row r="109" spans="1:11" hidden="1" x14ac:dyDescent="0.35">
      <c r="A109" s="317" t="s">
        <v>362</v>
      </c>
      <c r="B109" s="317"/>
      <c r="C109" s="314">
        <f t="shared" si="4"/>
        <v>0</v>
      </c>
      <c r="D109" s="318">
        <v>0</v>
      </c>
      <c r="E109" s="318">
        <v>0</v>
      </c>
      <c r="F109" s="318">
        <v>0</v>
      </c>
      <c r="G109" s="318">
        <f t="array" ref="G109">SUM(IF('[1]6. Class A Consumption Data'!L257:M257="B",'[1]6. Class A Consumption Data'!L255:M255))</f>
        <v>0</v>
      </c>
      <c r="H109" s="318">
        <f t="array" ref="H109">SUM(IF('[1]6. Class A Consumption Data'!N257:O257="B",'[1]6. Class A Consumption Data'!N255:O255))</f>
        <v>0</v>
      </c>
      <c r="I109" s="319">
        <f t="shared" si="5"/>
        <v>0</v>
      </c>
      <c r="J109" s="326">
        <f t="shared" si="6"/>
        <v>0</v>
      </c>
      <c r="K109" s="311">
        <f t="shared" si="7"/>
        <v>0</v>
      </c>
    </row>
    <row r="110" spans="1:11" hidden="1" x14ac:dyDescent="0.35">
      <c r="A110" s="317" t="s">
        <v>363</v>
      </c>
      <c r="B110" s="317"/>
      <c r="C110" s="314">
        <f t="shared" si="4"/>
        <v>0</v>
      </c>
      <c r="D110" s="318">
        <v>0</v>
      </c>
      <c r="E110" s="318">
        <v>0</v>
      </c>
      <c r="F110" s="318">
        <v>0</v>
      </c>
      <c r="G110" s="318">
        <f t="array" ref="G110">SUM(IF('[1]6. Class A Consumption Data'!L260:M260="B",'[1]6. Class A Consumption Data'!L258:M258))</f>
        <v>0</v>
      </c>
      <c r="H110" s="318">
        <f t="array" ref="H110">SUM(IF('[1]6. Class A Consumption Data'!N260:O260="B",'[1]6. Class A Consumption Data'!N258:O258))</f>
        <v>0</v>
      </c>
      <c r="I110" s="319">
        <f t="shared" si="5"/>
        <v>0</v>
      </c>
      <c r="J110" s="326">
        <f t="shared" si="6"/>
        <v>0</v>
      </c>
      <c r="K110" s="311">
        <f t="shared" si="7"/>
        <v>0</v>
      </c>
    </row>
    <row r="111" spans="1:11" hidden="1" x14ac:dyDescent="0.35">
      <c r="A111" s="317" t="s">
        <v>364</v>
      </c>
      <c r="B111" s="317"/>
      <c r="C111" s="314">
        <f t="shared" si="4"/>
        <v>0</v>
      </c>
      <c r="D111" s="318">
        <v>0</v>
      </c>
      <c r="E111" s="318">
        <v>0</v>
      </c>
      <c r="F111" s="318">
        <v>0</v>
      </c>
      <c r="G111" s="318">
        <f t="array" ref="G111">SUM(IF('[1]6. Class A Consumption Data'!L263:M263="B",'[1]6. Class A Consumption Data'!L261:M261))</f>
        <v>0</v>
      </c>
      <c r="H111" s="318">
        <f t="array" ref="H111">SUM(IF('[1]6. Class A Consumption Data'!N263:O263="B",'[1]6. Class A Consumption Data'!N261:O261))</f>
        <v>0</v>
      </c>
      <c r="I111" s="319">
        <f t="shared" si="5"/>
        <v>0</v>
      </c>
      <c r="J111" s="326">
        <f t="shared" si="6"/>
        <v>0</v>
      </c>
      <c r="K111" s="311">
        <f t="shared" si="7"/>
        <v>0</v>
      </c>
    </row>
    <row r="112" spans="1:11" hidden="1" x14ac:dyDescent="0.35">
      <c r="A112" s="317" t="s">
        <v>365</v>
      </c>
      <c r="B112" s="317"/>
      <c r="C112" s="314">
        <f t="shared" si="4"/>
        <v>0</v>
      </c>
      <c r="D112" s="318">
        <v>0</v>
      </c>
      <c r="E112" s="318">
        <v>0</v>
      </c>
      <c r="F112" s="318">
        <v>0</v>
      </c>
      <c r="G112" s="318">
        <f t="array" ref="G112">SUM(IF('[1]6. Class A Consumption Data'!L266:M266="B",'[1]6. Class A Consumption Data'!L264:M264))</f>
        <v>0</v>
      </c>
      <c r="H112" s="318">
        <f t="array" ref="H112">SUM(IF('[1]6. Class A Consumption Data'!N266:O266="B",'[1]6. Class A Consumption Data'!N264:O264))</f>
        <v>0</v>
      </c>
      <c r="I112" s="319">
        <f t="shared" si="5"/>
        <v>0</v>
      </c>
      <c r="J112" s="326">
        <f t="shared" si="6"/>
        <v>0</v>
      </c>
      <c r="K112" s="311">
        <f t="shared" si="7"/>
        <v>0</v>
      </c>
    </row>
    <row r="113" spans="1:11" hidden="1" x14ac:dyDescent="0.35">
      <c r="A113" s="317" t="s">
        <v>366</v>
      </c>
      <c r="B113" s="317"/>
      <c r="C113" s="314">
        <f t="shared" si="4"/>
        <v>0</v>
      </c>
      <c r="D113" s="318">
        <v>0</v>
      </c>
      <c r="E113" s="318">
        <v>0</v>
      </c>
      <c r="F113" s="318">
        <v>0</v>
      </c>
      <c r="G113" s="318">
        <f t="array" ref="G113">SUM(IF('[1]6. Class A Consumption Data'!L269:M269="B",'[1]6. Class A Consumption Data'!L267:M267))</f>
        <v>0</v>
      </c>
      <c r="H113" s="318">
        <f t="array" ref="H113">SUM(IF('[1]6. Class A Consumption Data'!N269:O269="B",'[1]6. Class A Consumption Data'!N267:O267))</f>
        <v>0</v>
      </c>
      <c r="I113" s="319">
        <f t="shared" si="5"/>
        <v>0</v>
      </c>
      <c r="J113" s="326">
        <f t="shared" si="6"/>
        <v>0</v>
      </c>
      <c r="K113" s="311">
        <f t="shared" si="7"/>
        <v>0</v>
      </c>
    </row>
    <row r="114" spans="1:11" hidden="1" x14ac:dyDescent="0.35">
      <c r="A114" s="317" t="s">
        <v>367</v>
      </c>
      <c r="B114" s="317"/>
      <c r="C114" s="314">
        <f t="shared" si="4"/>
        <v>0</v>
      </c>
      <c r="D114" s="318">
        <v>0</v>
      </c>
      <c r="E114" s="318">
        <v>0</v>
      </c>
      <c r="F114" s="318">
        <v>0</v>
      </c>
      <c r="G114" s="318">
        <f t="array" ref="G114">SUM(IF('[1]6. Class A Consumption Data'!L272:M272="B",'[1]6. Class A Consumption Data'!L270:M270))</f>
        <v>0</v>
      </c>
      <c r="H114" s="318">
        <f t="array" ref="H114">SUM(IF('[1]6. Class A Consumption Data'!N272:O272="B",'[1]6. Class A Consumption Data'!N270:O270))</f>
        <v>0</v>
      </c>
      <c r="I114" s="319">
        <f t="shared" si="5"/>
        <v>0</v>
      </c>
      <c r="J114" s="326">
        <f t="shared" si="6"/>
        <v>0</v>
      </c>
      <c r="K114" s="311">
        <f t="shared" si="7"/>
        <v>0</v>
      </c>
    </row>
    <row r="115" spans="1:11" hidden="1" x14ac:dyDescent="0.35">
      <c r="A115" s="317" t="s">
        <v>368</v>
      </c>
      <c r="B115" s="317"/>
      <c r="C115" s="314">
        <f t="shared" si="4"/>
        <v>0</v>
      </c>
      <c r="D115" s="318">
        <v>0</v>
      </c>
      <c r="E115" s="318">
        <v>0</v>
      </c>
      <c r="F115" s="318">
        <v>0</v>
      </c>
      <c r="G115" s="318">
        <f t="array" ref="G115">SUM(IF('[1]6. Class A Consumption Data'!L275:M275="B",'[1]6. Class A Consumption Data'!L273:M273))</f>
        <v>0</v>
      </c>
      <c r="H115" s="318">
        <f t="array" ref="H115">SUM(IF('[1]6. Class A Consumption Data'!N275:O275="B",'[1]6. Class A Consumption Data'!N273:O273))</f>
        <v>0</v>
      </c>
      <c r="I115" s="319">
        <f t="shared" si="5"/>
        <v>0</v>
      </c>
      <c r="J115" s="326">
        <f t="shared" si="6"/>
        <v>0</v>
      </c>
      <c r="K115" s="311">
        <f t="shared" si="7"/>
        <v>0</v>
      </c>
    </row>
    <row r="116" spans="1:11" hidden="1" x14ac:dyDescent="0.35">
      <c r="A116" s="317" t="s">
        <v>369</v>
      </c>
      <c r="B116" s="317"/>
      <c r="C116" s="314">
        <f t="shared" si="4"/>
        <v>0</v>
      </c>
      <c r="D116" s="318">
        <v>0</v>
      </c>
      <c r="E116" s="318">
        <v>0</v>
      </c>
      <c r="F116" s="318">
        <v>0</v>
      </c>
      <c r="G116" s="318">
        <f t="array" ref="G116">SUM(IF('[1]6. Class A Consumption Data'!L278:M278="B",'[1]6. Class A Consumption Data'!L276:M276))</f>
        <v>0</v>
      </c>
      <c r="H116" s="318">
        <f t="array" ref="H116">SUM(IF('[1]6. Class A Consumption Data'!N278:O278="B",'[1]6. Class A Consumption Data'!N276:O276))</f>
        <v>0</v>
      </c>
      <c r="I116" s="319">
        <f t="shared" si="5"/>
        <v>0</v>
      </c>
      <c r="J116" s="326">
        <f t="shared" si="6"/>
        <v>0</v>
      </c>
      <c r="K116" s="311">
        <f t="shared" si="7"/>
        <v>0</v>
      </c>
    </row>
    <row r="117" spans="1:11" hidden="1" x14ac:dyDescent="0.35">
      <c r="A117" s="317" t="s">
        <v>370</v>
      </c>
      <c r="B117" s="317"/>
      <c r="C117" s="314">
        <f t="shared" si="4"/>
        <v>0</v>
      </c>
      <c r="D117" s="318">
        <v>0</v>
      </c>
      <c r="E117" s="318">
        <v>0</v>
      </c>
      <c r="F117" s="318">
        <v>0</v>
      </c>
      <c r="G117" s="318">
        <f t="array" ref="G117">SUM(IF('[1]6. Class A Consumption Data'!L281:M281="B",'[1]6. Class A Consumption Data'!L279:M279))</f>
        <v>0</v>
      </c>
      <c r="H117" s="318">
        <f t="array" ref="H117">SUM(IF('[1]6. Class A Consumption Data'!N281:O281="B",'[1]6. Class A Consumption Data'!N279:O279))</f>
        <v>0</v>
      </c>
      <c r="I117" s="319">
        <f t="shared" si="5"/>
        <v>0</v>
      </c>
      <c r="J117" s="326">
        <f t="shared" si="6"/>
        <v>0</v>
      </c>
      <c r="K117" s="311">
        <f t="shared" si="7"/>
        <v>0</v>
      </c>
    </row>
    <row r="118" spans="1:11" hidden="1" x14ac:dyDescent="0.35">
      <c r="A118" s="317" t="s">
        <v>371</v>
      </c>
      <c r="B118" s="317"/>
      <c r="C118" s="314">
        <f t="shared" si="4"/>
        <v>0</v>
      </c>
      <c r="D118" s="318">
        <v>0</v>
      </c>
      <c r="E118" s="318">
        <v>0</v>
      </c>
      <c r="F118" s="318">
        <v>0</v>
      </c>
      <c r="G118" s="318">
        <f t="array" ref="G118">SUM(IF('[1]6. Class A Consumption Data'!L284:M284="B",'[1]6. Class A Consumption Data'!L282:M282))</f>
        <v>0</v>
      </c>
      <c r="H118" s="318">
        <f t="array" ref="H118">SUM(IF('[1]6. Class A Consumption Data'!N284:O284="B",'[1]6. Class A Consumption Data'!N282:O282))</f>
        <v>0</v>
      </c>
      <c r="I118" s="319">
        <f t="shared" si="5"/>
        <v>0</v>
      </c>
      <c r="J118" s="326">
        <f t="shared" si="6"/>
        <v>0</v>
      </c>
      <c r="K118" s="311">
        <f t="shared" si="7"/>
        <v>0</v>
      </c>
    </row>
    <row r="119" spans="1:11" hidden="1" x14ac:dyDescent="0.35">
      <c r="A119" s="317" t="s">
        <v>372</v>
      </c>
      <c r="B119" s="317"/>
      <c r="C119" s="314">
        <f t="shared" si="4"/>
        <v>0</v>
      </c>
      <c r="D119" s="318">
        <v>0</v>
      </c>
      <c r="E119" s="318">
        <v>0</v>
      </c>
      <c r="F119" s="318">
        <v>0</v>
      </c>
      <c r="G119" s="318">
        <f t="array" ref="G119">SUM(IF('[1]6. Class A Consumption Data'!L287:M287="B",'[1]6. Class A Consumption Data'!L285:M285))</f>
        <v>0</v>
      </c>
      <c r="H119" s="318">
        <f t="array" ref="H119">SUM(IF('[1]6. Class A Consumption Data'!N287:O287="B",'[1]6. Class A Consumption Data'!N285:O285))</f>
        <v>0</v>
      </c>
      <c r="I119" s="319">
        <f t="shared" si="5"/>
        <v>0</v>
      </c>
      <c r="J119" s="326">
        <f t="shared" si="6"/>
        <v>0</v>
      </c>
      <c r="K119" s="311">
        <f t="shared" si="7"/>
        <v>0</v>
      </c>
    </row>
    <row r="120" spans="1:11" hidden="1" x14ac:dyDescent="0.35">
      <c r="A120" s="317" t="s">
        <v>373</v>
      </c>
      <c r="B120" s="317"/>
      <c r="C120" s="314">
        <f t="shared" si="4"/>
        <v>0</v>
      </c>
      <c r="D120" s="318">
        <v>0</v>
      </c>
      <c r="E120" s="318">
        <v>0</v>
      </c>
      <c r="F120" s="318">
        <v>0</v>
      </c>
      <c r="G120" s="318">
        <f t="array" ref="G120">SUM(IF('[1]6. Class A Consumption Data'!L290:M290="B",'[1]6. Class A Consumption Data'!L288:M288))</f>
        <v>0</v>
      </c>
      <c r="H120" s="318">
        <f t="array" ref="H120">SUM(IF('[1]6. Class A Consumption Data'!N290:O290="B",'[1]6. Class A Consumption Data'!N288:O288))</f>
        <v>0</v>
      </c>
      <c r="I120" s="319">
        <f t="shared" si="5"/>
        <v>0</v>
      </c>
      <c r="J120" s="326">
        <f t="shared" si="6"/>
        <v>0</v>
      </c>
      <c r="K120" s="311">
        <f t="shared" si="7"/>
        <v>0</v>
      </c>
    </row>
    <row r="121" spans="1:11" hidden="1" x14ac:dyDescent="0.35">
      <c r="A121" s="317" t="s">
        <v>374</v>
      </c>
      <c r="B121" s="317"/>
      <c r="C121" s="314">
        <f t="shared" si="4"/>
        <v>0</v>
      </c>
      <c r="D121" s="318">
        <v>0</v>
      </c>
      <c r="E121" s="318">
        <v>0</v>
      </c>
      <c r="F121" s="318">
        <v>0</v>
      </c>
      <c r="G121" s="318">
        <f t="array" ref="G121">SUM(IF('[1]6. Class A Consumption Data'!L293:M293="B",'[1]6. Class A Consumption Data'!L291:M291))</f>
        <v>0</v>
      </c>
      <c r="H121" s="318">
        <f t="array" ref="H121">SUM(IF('[1]6. Class A Consumption Data'!N293:O293="B",'[1]6. Class A Consumption Data'!N291:O291))</f>
        <v>0</v>
      </c>
      <c r="I121" s="319">
        <f t="shared" si="5"/>
        <v>0</v>
      </c>
      <c r="J121" s="326">
        <f t="shared" si="6"/>
        <v>0</v>
      </c>
      <c r="K121" s="311">
        <f t="shared" si="7"/>
        <v>0</v>
      </c>
    </row>
    <row r="122" spans="1:11" hidden="1" x14ac:dyDescent="0.35">
      <c r="A122" s="317" t="s">
        <v>375</v>
      </c>
      <c r="B122" s="317"/>
      <c r="C122" s="314">
        <f t="shared" si="4"/>
        <v>0</v>
      </c>
      <c r="D122" s="318">
        <v>0</v>
      </c>
      <c r="E122" s="318">
        <v>0</v>
      </c>
      <c r="F122" s="318">
        <v>0</v>
      </c>
      <c r="G122" s="318">
        <f t="array" ref="G122">SUM(IF('[1]6. Class A Consumption Data'!L296:M296="B",'[1]6. Class A Consumption Data'!L294:M294))</f>
        <v>0</v>
      </c>
      <c r="H122" s="318">
        <f t="array" ref="H122">SUM(IF('[1]6. Class A Consumption Data'!N296:O296="B",'[1]6. Class A Consumption Data'!N294:O294))</f>
        <v>0</v>
      </c>
      <c r="I122" s="319">
        <f t="shared" si="5"/>
        <v>0</v>
      </c>
      <c r="J122" s="326">
        <f t="shared" si="6"/>
        <v>0</v>
      </c>
      <c r="K122" s="311">
        <f t="shared" si="7"/>
        <v>0</v>
      </c>
    </row>
    <row r="123" spans="1:11" hidden="1" x14ac:dyDescent="0.35">
      <c r="A123" s="317" t="s">
        <v>376</v>
      </c>
      <c r="B123" s="317"/>
      <c r="C123" s="314">
        <f t="shared" si="4"/>
        <v>0</v>
      </c>
      <c r="D123" s="318">
        <v>0</v>
      </c>
      <c r="E123" s="318">
        <v>0</v>
      </c>
      <c r="F123" s="318">
        <v>0</v>
      </c>
      <c r="G123" s="318">
        <f t="array" ref="G123">SUM(IF('[1]6. Class A Consumption Data'!L299:M299="B",'[1]6. Class A Consumption Data'!L297:M297))</f>
        <v>0</v>
      </c>
      <c r="H123" s="318">
        <f t="array" ref="H123">SUM(IF('[1]6. Class A Consumption Data'!N299:O299="B",'[1]6. Class A Consumption Data'!N297:O297))</f>
        <v>0</v>
      </c>
      <c r="I123" s="319">
        <f t="shared" si="5"/>
        <v>0</v>
      </c>
      <c r="J123" s="326">
        <f t="shared" si="6"/>
        <v>0</v>
      </c>
      <c r="K123" s="311">
        <f t="shared" si="7"/>
        <v>0</v>
      </c>
    </row>
    <row r="124" spans="1:11" hidden="1" x14ac:dyDescent="0.35">
      <c r="A124" s="317" t="s">
        <v>377</v>
      </c>
      <c r="B124" s="317"/>
      <c r="C124" s="314">
        <f t="shared" si="4"/>
        <v>0</v>
      </c>
      <c r="D124" s="318">
        <v>0</v>
      </c>
      <c r="E124" s="318">
        <v>0</v>
      </c>
      <c r="F124" s="318">
        <v>0</v>
      </c>
      <c r="G124" s="318">
        <f t="array" ref="G124">SUM(IF('[1]6. Class A Consumption Data'!L302:M302="B",'[1]6. Class A Consumption Data'!L300:M300))</f>
        <v>0</v>
      </c>
      <c r="H124" s="318">
        <f t="array" ref="H124">SUM(IF('[1]6. Class A Consumption Data'!N302:O302="B",'[1]6. Class A Consumption Data'!N300:O300))</f>
        <v>0</v>
      </c>
      <c r="I124" s="319">
        <f t="shared" si="5"/>
        <v>0</v>
      </c>
      <c r="J124" s="326">
        <f t="shared" si="6"/>
        <v>0</v>
      </c>
      <c r="K124" s="311">
        <f t="shared" si="7"/>
        <v>0</v>
      </c>
    </row>
    <row r="125" spans="1:11" hidden="1" x14ac:dyDescent="0.35">
      <c r="A125" s="317" t="s">
        <v>378</v>
      </c>
      <c r="B125" s="317"/>
      <c r="C125" s="314">
        <f t="shared" si="4"/>
        <v>0</v>
      </c>
      <c r="D125" s="318">
        <v>0</v>
      </c>
      <c r="E125" s="318">
        <v>0</v>
      </c>
      <c r="F125" s="318">
        <v>0</v>
      </c>
      <c r="G125" s="318">
        <f t="array" ref="G125">SUM(IF('[1]6. Class A Consumption Data'!L305:M305="B",'[1]6. Class A Consumption Data'!L303:M303))</f>
        <v>0</v>
      </c>
      <c r="H125" s="318">
        <f t="array" ref="H125">SUM(IF('[1]6. Class A Consumption Data'!N305:O305="B",'[1]6. Class A Consumption Data'!N303:O303))</f>
        <v>0</v>
      </c>
      <c r="I125" s="319">
        <f t="shared" si="5"/>
        <v>0</v>
      </c>
      <c r="J125" s="326">
        <f t="shared" si="6"/>
        <v>0</v>
      </c>
      <c r="K125" s="311">
        <f t="shared" si="7"/>
        <v>0</v>
      </c>
    </row>
    <row r="126" spans="1:11" hidden="1" x14ac:dyDescent="0.35">
      <c r="A126" s="317" t="s">
        <v>379</v>
      </c>
      <c r="B126" s="317"/>
      <c r="C126" s="314">
        <f t="shared" si="4"/>
        <v>0</v>
      </c>
      <c r="D126" s="318">
        <v>0</v>
      </c>
      <c r="E126" s="318">
        <v>0</v>
      </c>
      <c r="F126" s="318">
        <v>0</v>
      </c>
      <c r="G126" s="318">
        <f t="array" ref="G126">SUM(IF('[1]6. Class A Consumption Data'!L308:M308="B",'[1]6. Class A Consumption Data'!L306:M306))</f>
        <v>0</v>
      </c>
      <c r="H126" s="318">
        <f t="array" ref="H126">SUM(IF('[1]6. Class A Consumption Data'!N308:O308="B",'[1]6. Class A Consumption Data'!N306:O306))</f>
        <v>0</v>
      </c>
      <c r="I126" s="319">
        <f t="shared" si="5"/>
        <v>0</v>
      </c>
      <c r="J126" s="326">
        <f t="shared" si="6"/>
        <v>0</v>
      </c>
      <c r="K126" s="311">
        <f t="shared" si="7"/>
        <v>0</v>
      </c>
    </row>
    <row r="127" spans="1:11" hidden="1" x14ac:dyDescent="0.35">
      <c r="A127" s="317" t="s">
        <v>380</v>
      </c>
      <c r="B127" s="317"/>
      <c r="C127" s="314">
        <f t="shared" si="4"/>
        <v>0</v>
      </c>
      <c r="D127" s="318">
        <v>0</v>
      </c>
      <c r="E127" s="318">
        <v>0</v>
      </c>
      <c r="F127" s="318">
        <v>0</v>
      </c>
      <c r="G127" s="318">
        <f t="array" ref="G127">SUM(IF('[1]6. Class A Consumption Data'!L311:M311="B",'[1]6. Class A Consumption Data'!L309:M309))</f>
        <v>0</v>
      </c>
      <c r="H127" s="318">
        <f t="array" ref="H127">SUM(IF('[1]6. Class A Consumption Data'!N311:O311="B",'[1]6. Class A Consumption Data'!N309:O309))</f>
        <v>0</v>
      </c>
      <c r="I127" s="319">
        <f t="shared" si="5"/>
        <v>0</v>
      </c>
      <c r="J127" s="326">
        <f t="shared" si="6"/>
        <v>0</v>
      </c>
      <c r="K127" s="311">
        <f t="shared" si="7"/>
        <v>0</v>
      </c>
    </row>
    <row r="128" spans="1:11" hidden="1" x14ac:dyDescent="0.35">
      <c r="A128" s="317" t="s">
        <v>381</v>
      </c>
      <c r="B128" s="317"/>
      <c r="C128" s="314">
        <f t="shared" si="4"/>
        <v>0</v>
      </c>
      <c r="D128" s="318">
        <v>0</v>
      </c>
      <c r="E128" s="318">
        <v>0</v>
      </c>
      <c r="F128" s="318">
        <v>0</v>
      </c>
      <c r="G128" s="318">
        <f t="array" ref="G128">SUM(IF('[1]6. Class A Consumption Data'!L314:M314="B",'[1]6. Class A Consumption Data'!L312:M312))</f>
        <v>0</v>
      </c>
      <c r="H128" s="318">
        <f t="array" ref="H128">SUM(IF('[1]6. Class A Consumption Data'!N314:O314="B",'[1]6. Class A Consumption Data'!N312:O312))</f>
        <v>0</v>
      </c>
      <c r="I128" s="319">
        <f t="shared" si="5"/>
        <v>0</v>
      </c>
      <c r="J128" s="326">
        <f t="shared" si="6"/>
        <v>0</v>
      </c>
      <c r="K128" s="311">
        <f t="shared" si="7"/>
        <v>0</v>
      </c>
    </row>
    <row r="129" spans="1:11" hidden="1" x14ac:dyDescent="0.35">
      <c r="A129" s="317" t="s">
        <v>382</v>
      </c>
      <c r="B129" s="317"/>
      <c r="C129" s="314">
        <f t="shared" si="4"/>
        <v>0</v>
      </c>
      <c r="D129" s="318">
        <v>0</v>
      </c>
      <c r="E129" s="318">
        <v>0</v>
      </c>
      <c r="F129" s="318">
        <v>0</v>
      </c>
      <c r="G129" s="318">
        <f t="array" ref="G129">SUM(IF('[1]6. Class A Consumption Data'!L317:M317="B",'[1]6. Class A Consumption Data'!L315:M315))</f>
        <v>0</v>
      </c>
      <c r="H129" s="318">
        <f t="array" ref="H129">SUM(IF('[1]6. Class A Consumption Data'!N317:O317="B",'[1]6. Class A Consumption Data'!N315:O315))</f>
        <v>0</v>
      </c>
      <c r="I129" s="319">
        <f t="shared" si="5"/>
        <v>0</v>
      </c>
      <c r="J129" s="326">
        <f t="shared" si="6"/>
        <v>0</v>
      </c>
      <c r="K129" s="311">
        <f t="shared" si="7"/>
        <v>0</v>
      </c>
    </row>
    <row r="130" spans="1:11" hidden="1" x14ac:dyDescent="0.35">
      <c r="A130" s="317" t="s">
        <v>383</v>
      </c>
      <c r="B130" s="317"/>
      <c r="C130" s="314">
        <f t="shared" si="4"/>
        <v>0</v>
      </c>
      <c r="D130" s="318">
        <v>0</v>
      </c>
      <c r="E130" s="318">
        <v>0</v>
      </c>
      <c r="F130" s="318">
        <v>0</v>
      </c>
      <c r="G130" s="318">
        <f t="array" ref="G130">SUM(IF('[1]6. Class A Consumption Data'!L320:M320="B",'[1]6. Class A Consumption Data'!L318:M318))</f>
        <v>0</v>
      </c>
      <c r="H130" s="318">
        <f t="array" ref="H130">SUM(IF('[1]6. Class A Consumption Data'!N320:O320="B",'[1]6. Class A Consumption Data'!N318:O318))</f>
        <v>0</v>
      </c>
      <c r="I130" s="319">
        <f t="shared" si="5"/>
        <v>0</v>
      </c>
      <c r="J130" s="326">
        <f t="shared" si="6"/>
        <v>0</v>
      </c>
      <c r="K130" s="311">
        <f t="shared" si="7"/>
        <v>0</v>
      </c>
    </row>
    <row r="131" spans="1:11" hidden="1" x14ac:dyDescent="0.35">
      <c r="A131" s="317" t="s">
        <v>384</v>
      </c>
      <c r="B131" s="317"/>
      <c r="C131" s="314">
        <f t="shared" si="4"/>
        <v>0</v>
      </c>
      <c r="D131" s="318">
        <v>0</v>
      </c>
      <c r="E131" s="318">
        <v>0</v>
      </c>
      <c r="F131" s="318">
        <v>0</v>
      </c>
      <c r="G131" s="318">
        <f t="array" ref="G131">SUM(IF('[1]6. Class A Consumption Data'!L323:M323="B",'[1]6. Class A Consumption Data'!L321:M321))</f>
        <v>0</v>
      </c>
      <c r="H131" s="318">
        <f t="array" ref="H131">SUM(IF('[1]6. Class A Consumption Data'!N323:O323="B",'[1]6. Class A Consumption Data'!N321:O321))</f>
        <v>0</v>
      </c>
      <c r="I131" s="319">
        <f t="shared" si="5"/>
        <v>0</v>
      </c>
      <c r="J131" s="326">
        <f t="shared" si="6"/>
        <v>0</v>
      </c>
      <c r="K131" s="311">
        <f t="shared" si="7"/>
        <v>0</v>
      </c>
    </row>
    <row r="132" spans="1:11" hidden="1" x14ac:dyDescent="0.35">
      <c r="A132" s="317" t="s">
        <v>385</v>
      </c>
      <c r="B132" s="317"/>
      <c r="C132" s="314">
        <f t="shared" si="4"/>
        <v>0</v>
      </c>
      <c r="D132" s="318">
        <v>0</v>
      </c>
      <c r="E132" s="318">
        <v>0</v>
      </c>
      <c r="F132" s="318">
        <v>0</v>
      </c>
      <c r="G132" s="318">
        <f t="array" ref="G132">SUM(IF('[1]6. Class A Consumption Data'!L326:M326="B",'[1]6. Class A Consumption Data'!L324:M324))</f>
        <v>0</v>
      </c>
      <c r="H132" s="318">
        <f t="array" ref="H132">SUM(IF('[1]6. Class A Consumption Data'!N326:O326="B",'[1]6. Class A Consumption Data'!N324:O324))</f>
        <v>0</v>
      </c>
      <c r="I132" s="319">
        <f t="shared" si="5"/>
        <v>0</v>
      </c>
      <c r="J132" s="326">
        <f t="shared" si="6"/>
        <v>0</v>
      </c>
      <c r="K132" s="311">
        <f t="shared" si="7"/>
        <v>0</v>
      </c>
    </row>
    <row r="133" spans="1:11" hidden="1" x14ac:dyDescent="0.35">
      <c r="A133" s="317" t="s">
        <v>386</v>
      </c>
      <c r="B133" s="317"/>
      <c r="C133" s="314">
        <f t="shared" si="4"/>
        <v>0</v>
      </c>
      <c r="D133" s="318">
        <v>0</v>
      </c>
      <c r="E133" s="318">
        <v>0</v>
      </c>
      <c r="F133" s="318">
        <v>0</v>
      </c>
      <c r="G133" s="318">
        <f t="array" ref="G133">SUM(IF('[1]6. Class A Consumption Data'!L329:M329="B",'[1]6. Class A Consumption Data'!L327:M327))</f>
        <v>0</v>
      </c>
      <c r="H133" s="318">
        <f t="array" ref="H133">SUM(IF('[1]6. Class A Consumption Data'!N329:O329="B",'[1]6. Class A Consumption Data'!N327:O327))</f>
        <v>0</v>
      </c>
      <c r="I133" s="319">
        <f t="shared" si="5"/>
        <v>0</v>
      </c>
      <c r="J133" s="326">
        <f t="shared" si="6"/>
        <v>0</v>
      </c>
      <c r="K133" s="311">
        <f t="shared" si="7"/>
        <v>0</v>
      </c>
    </row>
    <row r="134" spans="1:11" hidden="1" x14ac:dyDescent="0.35">
      <c r="A134" s="317" t="s">
        <v>387</v>
      </c>
      <c r="B134" s="317"/>
      <c r="C134" s="314">
        <f t="shared" si="4"/>
        <v>0</v>
      </c>
      <c r="D134" s="318">
        <v>0</v>
      </c>
      <c r="E134" s="318">
        <v>0</v>
      </c>
      <c r="F134" s="318">
        <v>0</v>
      </c>
      <c r="G134" s="318">
        <f t="array" ref="G134">SUM(IF('[1]6. Class A Consumption Data'!L332:M332="B",'[1]6. Class A Consumption Data'!L330:M330))</f>
        <v>0</v>
      </c>
      <c r="H134" s="318">
        <f t="array" ref="H134">SUM(IF('[1]6. Class A Consumption Data'!N332:O332="B",'[1]6. Class A Consumption Data'!N330:O330))</f>
        <v>0</v>
      </c>
      <c r="I134" s="319">
        <f t="shared" si="5"/>
        <v>0</v>
      </c>
      <c r="J134" s="326">
        <f t="shared" si="6"/>
        <v>0</v>
      </c>
      <c r="K134" s="311">
        <f t="shared" si="7"/>
        <v>0</v>
      </c>
    </row>
    <row r="135" spans="1:11" hidden="1" x14ac:dyDescent="0.35">
      <c r="A135" s="317" t="s">
        <v>388</v>
      </c>
      <c r="B135" s="317"/>
      <c r="C135" s="314">
        <f t="shared" si="4"/>
        <v>0</v>
      </c>
      <c r="D135" s="318">
        <v>0</v>
      </c>
      <c r="E135" s="318">
        <v>0</v>
      </c>
      <c r="F135" s="318">
        <v>0</v>
      </c>
      <c r="G135" s="318">
        <f t="array" ref="G135">SUM(IF('[1]6. Class A Consumption Data'!L335:M335="B",'[1]6. Class A Consumption Data'!L333:M333))</f>
        <v>0</v>
      </c>
      <c r="H135" s="318">
        <f t="array" ref="H135">SUM(IF('[1]6. Class A Consumption Data'!N335:O335="B",'[1]6. Class A Consumption Data'!N333:O333))</f>
        <v>0</v>
      </c>
      <c r="I135" s="319">
        <f t="shared" si="5"/>
        <v>0</v>
      </c>
      <c r="J135" s="326">
        <f t="shared" si="6"/>
        <v>0</v>
      </c>
      <c r="K135" s="311">
        <f t="shared" si="7"/>
        <v>0</v>
      </c>
    </row>
    <row r="136" spans="1:11" hidden="1" x14ac:dyDescent="0.35">
      <c r="A136" s="317" t="s">
        <v>389</v>
      </c>
      <c r="B136" s="317"/>
      <c r="C136" s="314">
        <f t="shared" si="4"/>
        <v>0</v>
      </c>
      <c r="D136" s="318">
        <v>0</v>
      </c>
      <c r="E136" s="318">
        <v>0</v>
      </c>
      <c r="F136" s="318">
        <v>0</v>
      </c>
      <c r="G136" s="318">
        <f t="array" ref="G136">SUM(IF('[1]6. Class A Consumption Data'!L338:M338="B",'[1]6. Class A Consumption Data'!L336:M336))</f>
        <v>0</v>
      </c>
      <c r="H136" s="318">
        <f t="array" ref="H136">SUM(IF('[1]6. Class A Consumption Data'!N338:O338="B",'[1]6. Class A Consumption Data'!N336:O336))</f>
        <v>0</v>
      </c>
      <c r="I136" s="319">
        <f t="shared" si="5"/>
        <v>0</v>
      </c>
      <c r="J136" s="326">
        <f t="shared" si="6"/>
        <v>0</v>
      </c>
      <c r="K136" s="311">
        <f t="shared" si="7"/>
        <v>0</v>
      </c>
    </row>
    <row r="137" spans="1:11" hidden="1" x14ac:dyDescent="0.35">
      <c r="A137" s="317" t="s">
        <v>390</v>
      </c>
      <c r="B137" s="317"/>
      <c r="C137" s="314">
        <f t="shared" si="4"/>
        <v>0</v>
      </c>
      <c r="D137" s="318">
        <v>0</v>
      </c>
      <c r="E137" s="318">
        <v>0</v>
      </c>
      <c r="F137" s="318">
        <v>0</v>
      </c>
      <c r="G137" s="318">
        <f t="array" ref="G137">SUM(IF('[1]6. Class A Consumption Data'!L341:M341="B",'[1]6. Class A Consumption Data'!L339:M339))</f>
        <v>0</v>
      </c>
      <c r="H137" s="318">
        <f t="array" ref="H137">SUM(IF('[1]6. Class A Consumption Data'!N341:O341="B",'[1]6. Class A Consumption Data'!N339:O339))</f>
        <v>0</v>
      </c>
      <c r="I137" s="319">
        <f t="shared" si="5"/>
        <v>0</v>
      </c>
      <c r="J137" s="326">
        <f t="shared" si="6"/>
        <v>0</v>
      </c>
      <c r="K137" s="311">
        <f t="shared" si="7"/>
        <v>0</v>
      </c>
    </row>
    <row r="138" spans="1:11" hidden="1" x14ac:dyDescent="0.35">
      <c r="A138" s="317" t="s">
        <v>391</v>
      </c>
      <c r="B138" s="317"/>
      <c r="C138" s="314">
        <f t="shared" si="4"/>
        <v>0</v>
      </c>
      <c r="D138" s="318">
        <v>0</v>
      </c>
      <c r="E138" s="318">
        <v>0</v>
      </c>
      <c r="F138" s="318">
        <v>0</v>
      </c>
      <c r="G138" s="318">
        <f t="array" ref="G138">SUM(IF('[1]6. Class A Consumption Data'!L344:M344="B",'[1]6. Class A Consumption Data'!L342:M342))</f>
        <v>0</v>
      </c>
      <c r="H138" s="318">
        <f t="array" ref="H138">SUM(IF('[1]6. Class A Consumption Data'!N344:O344="B",'[1]6. Class A Consumption Data'!N342:O342))</f>
        <v>0</v>
      </c>
      <c r="I138" s="319">
        <f t="shared" si="5"/>
        <v>0</v>
      </c>
      <c r="J138" s="326">
        <f t="shared" si="6"/>
        <v>0</v>
      </c>
      <c r="K138" s="311">
        <f t="shared" si="7"/>
        <v>0</v>
      </c>
    </row>
    <row r="139" spans="1:11" hidden="1" x14ac:dyDescent="0.35">
      <c r="A139" s="317" t="s">
        <v>392</v>
      </c>
      <c r="B139" s="317"/>
      <c r="C139" s="314">
        <f t="shared" si="4"/>
        <v>0</v>
      </c>
      <c r="D139" s="318">
        <v>0</v>
      </c>
      <c r="E139" s="318">
        <v>0</v>
      </c>
      <c r="F139" s="318">
        <v>0</v>
      </c>
      <c r="G139" s="318">
        <f t="array" ref="G139">SUM(IF('[1]6. Class A Consumption Data'!L347:M347="B",'[1]6. Class A Consumption Data'!L345:M345))</f>
        <v>0</v>
      </c>
      <c r="H139" s="318">
        <f t="array" ref="H139">SUM(IF('[1]6. Class A Consumption Data'!N347:O347="B",'[1]6. Class A Consumption Data'!N345:O345))</f>
        <v>0</v>
      </c>
      <c r="I139" s="319">
        <f t="shared" si="5"/>
        <v>0</v>
      </c>
      <c r="J139" s="326">
        <f t="shared" si="6"/>
        <v>0</v>
      </c>
      <c r="K139" s="311">
        <f t="shared" si="7"/>
        <v>0</v>
      </c>
    </row>
    <row r="140" spans="1:11" hidden="1" x14ac:dyDescent="0.35">
      <c r="A140" s="317" t="s">
        <v>393</v>
      </c>
      <c r="B140" s="317"/>
      <c r="C140" s="314">
        <f t="shared" si="4"/>
        <v>0</v>
      </c>
      <c r="D140" s="318">
        <v>0</v>
      </c>
      <c r="E140" s="318">
        <v>0</v>
      </c>
      <c r="F140" s="318">
        <v>0</v>
      </c>
      <c r="G140" s="318">
        <f t="array" ref="G140">SUM(IF('[1]6. Class A Consumption Data'!L350:M350="B",'[1]6. Class A Consumption Data'!L348:M348))</f>
        <v>0</v>
      </c>
      <c r="H140" s="318">
        <f t="array" ref="H140">SUM(IF('[1]6. Class A Consumption Data'!N350:O350="B",'[1]6. Class A Consumption Data'!N348:O348))</f>
        <v>0</v>
      </c>
      <c r="I140" s="319">
        <f t="shared" si="5"/>
        <v>0</v>
      </c>
      <c r="J140" s="326">
        <f t="shared" si="6"/>
        <v>0</v>
      </c>
      <c r="K140" s="311">
        <f t="shared" si="7"/>
        <v>0</v>
      </c>
    </row>
    <row r="141" spans="1:11" hidden="1" x14ac:dyDescent="0.35">
      <c r="A141" s="317" t="s">
        <v>394</v>
      </c>
      <c r="B141" s="317"/>
      <c r="C141" s="314">
        <f t="shared" si="4"/>
        <v>0</v>
      </c>
      <c r="D141" s="318">
        <v>0</v>
      </c>
      <c r="E141" s="318">
        <v>0</v>
      </c>
      <c r="F141" s="318">
        <v>0</v>
      </c>
      <c r="G141" s="318">
        <f t="array" ref="G141">SUM(IF('[1]6. Class A Consumption Data'!L353:M353="B",'[1]6. Class A Consumption Data'!L351:M351))</f>
        <v>0</v>
      </c>
      <c r="H141" s="318">
        <f t="array" ref="H141">SUM(IF('[1]6. Class A Consumption Data'!N353:O353="B",'[1]6. Class A Consumption Data'!N351:O351))</f>
        <v>0</v>
      </c>
      <c r="I141" s="319">
        <f t="shared" si="5"/>
        <v>0</v>
      </c>
      <c r="J141" s="326">
        <f t="shared" si="6"/>
        <v>0</v>
      </c>
      <c r="K141" s="311">
        <f t="shared" si="7"/>
        <v>0</v>
      </c>
    </row>
    <row r="142" spans="1:11" hidden="1" x14ac:dyDescent="0.35">
      <c r="A142" s="317" t="s">
        <v>395</v>
      </c>
      <c r="B142" s="317"/>
      <c r="C142" s="314">
        <f t="shared" si="4"/>
        <v>0</v>
      </c>
      <c r="D142" s="318">
        <v>0</v>
      </c>
      <c r="E142" s="318">
        <v>0</v>
      </c>
      <c r="F142" s="318">
        <v>0</v>
      </c>
      <c r="G142" s="318">
        <f t="array" ref="G142">SUM(IF('[1]6. Class A Consumption Data'!L356:M356="B",'[1]6. Class A Consumption Data'!L354:M354))</f>
        <v>0</v>
      </c>
      <c r="H142" s="318">
        <f t="array" ref="H142">SUM(IF('[1]6. Class A Consumption Data'!N356:O356="B",'[1]6. Class A Consumption Data'!N354:O354))</f>
        <v>0</v>
      </c>
      <c r="I142" s="319">
        <f t="shared" si="5"/>
        <v>0</v>
      </c>
      <c r="J142" s="326">
        <f t="shared" si="6"/>
        <v>0</v>
      </c>
      <c r="K142" s="311">
        <f t="shared" si="7"/>
        <v>0</v>
      </c>
    </row>
    <row r="143" spans="1:11" hidden="1" x14ac:dyDescent="0.35">
      <c r="A143" s="317" t="s">
        <v>396</v>
      </c>
      <c r="B143" s="317"/>
      <c r="C143" s="314">
        <f t="shared" si="4"/>
        <v>0</v>
      </c>
      <c r="D143" s="318">
        <v>0</v>
      </c>
      <c r="E143" s="318">
        <v>0</v>
      </c>
      <c r="F143" s="318">
        <v>0</v>
      </c>
      <c r="G143" s="318">
        <f t="array" ref="G143">SUM(IF('[1]6. Class A Consumption Data'!L359:M359="B",'[1]6. Class A Consumption Data'!L357:M357))</f>
        <v>0</v>
      </c>
      <c r="H143" s="318">
        <f t="array" ref="H143">SUM(IF('[1]6. Class A Consumption Data'!N359:O359="B",'[1]6. Class A Consumption Data'!N357:O357))</f>
        <v>0</v>
      </c>
      <c r="I143" s="319">
        <f t="shared" si="5"/>
        <v>0</v>
      </c>
      <c r="J143" s="326">
        <f t="shared" si="6"/>
        <v>0</v>
      </c>
      <c r="K143" s="311">
        <f t="shared" si="7"/>
        <v>0</v>
      </c>
    </row>
    <row r="144" spans="1:11" hidden="1" x14ac:dyDescent="0.35">
      <c r="A144" s="317" t="s">
        <v>397</v>
      </c>
      <c r="B144" s="317"/>
      <c r="C144" s="314">
        <f t="shared" si="4"/>
        <v>0</v>
      </c>
      <c r="D144" s="318">
        <v>0</v>
      </c>
      <c r="E144" s="318">
        <v>0</v>
      </c>
      <c r="F144" s="318">
        <v>0</v>
      </c>
      <c r="G144" s="318">
        <f t="array" ref="G144">SUM(IF('[1]6. Class A Consumption Data'!L362:M362="B",'[1]6. Class A Consumption Data'!L360:M360))</f>
        <v>0</v>
      </c>
      <c r="H144" s="318">
        <f t="array" ref="H144">SUM(IF('[1]6. Class A Consumption Data'!N362:O362="B",'[1]6. Class A Consumption Data'!N360:O360))</f>
        <v>0</v>
      </c>
      <c r="I144" s="319">
        <f t="shared" si="5"/>
        <v>0</v>
      </c>
      <c r="J144" s="326">
        <f t="shared" si="6"/>
        <v>0</v>
      </c>
      <c r="K144" s="311">
        <f t="shared" si="7"/>
        <v>0</v>
      </c>
    </row>
    <row r="145" spans="1:11" hidden="1" x14ac:dyDescent="0.35">
      <c r="A145" s="317" t="s">
        <v>398</v>
      </c>
      <c r="B145" s="317"/>
      <c r="C145" s="314">
        <f t="shared" si="4"/>
        <v>0</v>
      </c>
      <c r="D145" s="318">
        <v>0</v>
      </c>
      <c r="E145" s="318">
        <v>0</v>
      </c>
      <c r="F145" s="318">
        <v>0</v>
      </c>
      <c r="G145" s="318">
        <f t="array" ref="G145">SUM(IF('[1]6. Class A Consumption Data'!L365:M365="B",'[1]6. Class A Consumption Data'!L363:M363))</f>
        <v>0</v>
      </c>
      <c r="H145" s="318">
        <f t="array" ref="H145">SUM(IF('[1]6. Class A Consumption Data'!N365:O365="B",'[1]6. Class A Consumption Data'!N363:O363))</f>
        <v>0</v>
      </c>
      <c r="I145" s="319">
        <f t="shared" si="5"/>
        <v>0</v>
      </c>
      <c r="J145" s="326">
        <f t="shared" si="6"/>
        <v>0</v>
      </c>
      <c r="K145" s="311">
        <f t="shared" si="7"/>
        <v>0</v>
      </c>
    </row>
    <row r="146" spans="1:11" hidden="1" x14ac:dyDescent="0.35">
      <c r="A146" s="317" t="s">
        <v>399</v>
      </c>
      <c r="B146" s="317"/>
      <c r="C146" s="314">
        <f t="shared" si="4"/>
        <v>0</v>
      </c>
      <c r="D146" s="318">
        <v>0</v>
      </c>
      <c r="E146" s="318">
        <v>0</v>
      </c>
      <c r="F146" s="318">
        <v>0</v>
      </c>
      <c r="G146" s="318">
        <f t="array" ref="G146">SUM(IF('[1]6. Class A Consumption Data'!L368:M368="B",'[1]6. Class A Consumption Data'!L366:M366))</f>
        <v>0</v>
      </c>
      <c r="H146" s="318">
        <f t="array" ref="H146">SUM(IF('[1]6. Class A Consumption Data'!N368:O368="B",'[1]6. Class A Consumption Data'!N366:O366))</f>
        <v>0</v>
      </c>
      <c r="I146" s="319">
        <f t="shared" si="5"/>
        <v>0</v>
      </c>
      <c r="J146" s="326">
        <f t="shared" si="6"/>
        <v>0</v>
      </c>
      <c r="K146" s="311">
        <f t="shared" si="7"/>
        <v>0</v>
      </c>
    </row>
    <row r="147" spans="1:11" hidden="1" x14ac:dyDescent="0.35">
      <c r="A147" s="317" t="s">
        <v>400</v>
      </c>
      <c r="B147" s="317"/>
      <c r="C147" s="314">
        <f t="shared" si="4"/>
        <v>0</v>
      </c>
      <c r="D147" s="318">
        <v>0</v>
      </c>
      <c r="E147" s="318">
        <v>0</v>
      </c>
      <c r="F147" s="318">
        <v>0</v>
      </c>
      <c r="G147" s="318">
        <f t="array" ref="G147">SUM(IF('[1]6. Class A Consumption Data'!L371:M371="B",'[1]6. Class A Consumption Data'!L369:M369))</f>
        <v>0</v>
      </c>
      <c r="H147" s="318">
        <f t="array" ref="H147">SUM(IF('[1]6. Class A Consumption Data'!N371:O371="B",'[1]6. Class A Consumption Data'!N369:O369))</f>
        <v>0</v>
      </c>
      <c r="I147" s="319">
        <f t="shared" si="5"/>
        <v>0</v>
      </c>
      <c r="J147" s="326">
        <f t="shared" si="6"/>
        <v>0</v>
      </c>
      <c r="K147" s="311">
        <f t="shared" si="7"/>
        <v>0</v>
      </c>
    </row>
    <row r="148" spans="1:11" hidden="1" x14ac:dyDescent="0.35">
      <c r="A148" s="317" t="s">
        <v>401</v>
      </c>
      <c r="B148" s="317"/>
      <c r="C148" s="314">
        <f t="shared" si="4"/>
        <v>0</v>
      </c>
      <c r="D148" s="318">
        <v>0</v>
      </c>
      <c r="E148" s="318">
        <v>0</v>
      </c>
      <c r="F148" s="318">
        <v>0</v>
      </c>
      <c r="G148" s="318">
        <f t="array" ref="G148">SUM(IF('[1]6. Class A Consumption Data'!L374:M374="B",'[1]6. Class A Consumption Data'!L372:M372))</f>
        <v>0</v>
      </c>
      <c r="H148" s="318">
        <f t="array" ref="H148">SUM(IF('[1]6. Class A Consumption Data'!N374:O374="B",'[1]6. Class A Consumption Data'!N372:O372))</f>
        <v>0</v>
      </c>
      <c r="I148" s="319">
        <f t="shared" si="5"/>
        <v>0</v>
      </c>
      <c r="J148" s="326">
        <f t="shared" si="6"/>
        <v>0</v>
      </c>
      <c r="K148" s="311">
        <f t="shared" si="7"/>
        <v>0</v>
      </c>
    </row>
    <row r="149" spans="1:11" hidden="1" x14ac:dyDescent="0.35">
      <c r="A149" s="317" t="s">
        <v>402</v>
      </c>
      <c r="B149" s="317"/>
      <c r="C149" s="314">
        <f t="shared" si="4"/>
        <v>0</v>
      </c>
      <c r="D149" s="318">
        <v>0</v>
      </c>
      <c r="E149" s="318">
        <v>0</v>
      </c>
      <c r="F149" s="318">
        <v>0</v>
      </c>
      <c r="G149" s="318">
        <f t="array" ref="G149">SUM(IF('[1]6. Class A Consumption Data'!L377:M377="B",'[1]6. Class A Consumption Data'!L375:M375))</f>
        <v>0</v>
      </c>
      <c r="H149" s="318">
        <f t="array" ref="H149">SUM(IF('[1]6. Class A Consumption Data'!N377:O377="B",'[1]6. Class A Consumption Data'!N375:O375))</f>
        <v>0</v>
      </c>
      <c r="I149" s="319">
        <f t="shared" si="5"/>
        <v>0</v>
      </c>
      <c r="J149" s="326">
        <f t="shared" si="6"/>
        <v>0</v>
      </c>
      <c r="K149" s="311">
        <f t="shared" si="7"/>
        <v>0</v>
      </c>
    </row>
    <row r="150" spans="1:11" hidden="1" x14ac:dyDescent="0.35">
      <c r="A150" s="317" t="s">
        <v>403</v>
      </c>
      <c r="B150" s="317"/>
      <c r="C150" s="314">
        <f t="shared" si="4"/>
        <v>0</v>
      </c>
      <c r="D150" s="318">
        <v>0</v>
      </c>
      <c r="E150" s="318">
        <v>0</v>
      </c>
      <c r="F150" s="318">
        <v>0</v>
      </c>
      <c r="G150" s="318">
        <f t="array" ref="G150">SUM(IF('[1]6. Class A Consumption Data'!L380:M380="B",'[1]6. Class A Consumption Data'!L378:M378))</f>
        <v>0</v>
      </c>
      <c r="H150" s="318">
        <f t="array" ref="H150">SUM(IF('[1]6. Class A Consumption Data'!N380:O380="B",'[1]6. Class A Consumption Data'!N378:O378))</f>
        <v>0</v>
      </c>
      <c r="I150" s="319">
        <f t="shared" si="5"/>
        <v>0</v>
      </c>
      <c r="J150" s="326">
        <f t="shared" si="6"/>
        <v>0</v>
      </c>
      <c r="K150" s="311">
        <f t="shared" si="7"/>
        <v>0</v>
      </c>
    </row>
    <row r="151" spans="1:11" hidden="1" x14ac:dyDescent="0.35">
      <c r="A151" s="317" t="s">
        <v>404</v>
      </c>
      <c r="B151" s="317"/>
      <c r="C151" s="314">
        <f t="shared" si="4"/>
        <v>0</v>
      </c>
      <c r="D151" s="318">
        <v>0</v>
      </c>
      <c r="E151" s="318">
        <v>0</v>
      </c>
      <c r="F151" s="318">
        <v>0</v>
      </c>
      <c r="G151" s="318">
        <f t="array" ref="G151">SUM(IF('[1]6. Class A Consumption Data'!L383:M383="B",'[1]6. Class A Consumption Data'!L381:M381))</f>
        <v>0</v>
      </c>
      <c r="H151" s="318">
        <f t="array" ref="H151">SUM(IF('[1]6. Class A Consumption Data'!N383:O383="B",'[1]6. Class A Consumption Data'!N381:O381))</f>
        <v>0</v>
      </c>
      <c r="I151" s="319">
        <f t="shared" si="5"/>
        <v>0</v>
      </c>
      <c r="J151" s="326">
        <f t="shared" si="6"/>
        <v>0</v>
      </c>
      <c r="K151" s="311">
        <f t="shared" si="7"/>
        <v>0</v>
      </c>
    </row>
    <row r="152" spans="1:11" hidden="1" x14ac:dyDescent="0.35">
      <c r="A152" s="317" t="s">
        <v>405</v>
      </c>
      <c r="B152" s="317"/>
      <c r="C152" s="314">
        <f t="shared" si="4"/>
        <v>0</v>
      </c>
      <c r="D152" s="318">
        <v>0</v>
      </c>
      <c r="E152" s="318">
        <v>0</v>
      </c>
      <c r="F152" s="318">
        <v>0</v>
      </c>
      <c r="G152" s="318">
        <f t="array" ref="G152">SUM(IF('[1]6. Class A Consumption Data'!L386:M386="B",'[1]6. Class A Consumption Data'!L384:M384))</f>
        <v>0</v>
      </c>
      <c r="H152" s="318">
        <f t="array" ref="H152">SUM(IF('[1]6. Class A Consumption Data'!N386:O386="B",'[1]6. Class A Consumption Data'!N384:O384))</f>
        <v>0</v>
      </c>
      <c r="I152" s="319">
        <f t="shared" si="5"/>
        <v>0</v>
      </c>
      <c r="J152" s="326">
        <f t="shared" si="6"/>
        <v>0</v>
      </c>
      <c r="K152" s="311">
        <f t="shared" si="7"/>
        <v>0</v>
      </c>
    </row>
    <row r="153" spans="1:11" hidden="1" x14ac:dyDescent="0.35">
      <c r="A153" s="317" t="s">
        <v>406</v>
      </c>
      <c r="B153" s="317"/>
      <c r="C153" s="314">
        <f t="shared" si="4"/>
        <v>0</v>
      </c>
      <c r="D153" s="318">
        <v>0</v>
      </c>
      <c r="E153" s="318">
        <v>0</v>
      </c>
      <c r="F153" s="318">
        <v>0</v>
      </c>
      <c r="G153" s="318">
        <f t="array" ref="G153">SUM(IF('[1]6. Class A Consumption Data'!L389:M389="B",'[1]6. Class A Consumption Data'!L387:M387))</f>
        <v>0</v>
      </c>
      <c r="H153" s="318">
        <f t="array" ref="H153">SUM(IF('[1]6. Class A Consumption Data'!N389:O389="B",'[1]6. Class A Consumption Data'!N387:O387))</f>
        <v>0</v>
      </c>
      <c r="I153" s="319">
        <f t="shared" si="5"/>
        <v>0</v>
      </c>
      <c r="J153" s="326">
        <f t="shared" si="6"/>
        <v>0</v>
      </c>
      <c r="K153" s="311">
        <f t="shared" si="7"/>
        <v>0</v>
      </c>
    </row>
    <row r="154" spans="1:11" hidden="1" x14ac:dyDescent="0.35">
      <c r="A154" s="317" t="s">
        <v>407</v>
      </c>
      <c r="B154" s="317"/>
      <c r="C154" s="314">
        <f t="shared" si="4"/>
        <v>0</v>
      </c>
      <c r="D154" s="318">
        <v>0</v>
      </c>
      <c r="E154" s="318">
        <v>0</v>
      </c>
      <c r="F154" s="318">
        <v>0</v>
      </c>
      <c r="G154" s="318">
        <f t="array" ref="G154">SUM(IF('[1]6. Class A Consumption Data'!L392:M392="B",'[1]6. Class A Consumption Data'!L390:M390))</f>
        <v>0</v>
      </c>
      <c r="H154" s="318">
        <f t="array" ref="H154">SUM(IF('[1]6. Class A Consumption Data'!N392:O392="B",'[1]6. Class A Consumption Data'!N390:O390))</f>
        <v>0</v>
      </c>
      <c r="I154" s="319">
        <f t="shared" si="5"/>
        <v>0</v>
      </c>
      <c r="J154" s="326">
        <f t="shared" si="6"/>
        <v>0</v>
      </c>
      <c r="K154" s="311">
        <f t="shared" si="7"/>
        <v>0</v>
      </c>
    </row>
    <row r="155" spans="1:11" hidden="1" x14ac:dyDescent="0.35">
      <c r="A155" s="317" t="s">
        <v>408</v>
      </c>
      <c r="B155" s="317"/>
      <c r="C155" s="314">
        <f t="shared" si="4"/>
        <v>0</v>
      </c>
      <c r="D155" s="318">
        <v>0</v>
      </c>
      <c r="E155" s="318">
        <v>0</v>
      </c>
      <c r="F155" s="318">
        <v>0</v>
      </c>
      <c r="G155" s="318">
        <f t="array" ref="G155">SUM(IF('[1]6. Class A Consumption Data'!L395:M395="B",'[1]6. Class A Consumption Data'!L393:M393))</f>
        <v>0</v>
      </c>
      <c r="H155" s="318">
        <f t="array" ref="H155">SUM(IF('[1]6. Class A Consumption Data'!N395:O395="B",'[1]6. Class A Consumption Data'!N393:O393))</f>
        <v>0</v>
      </c>
      <c r="I155" s="319">
        <f t="shared" si="5"/>
        <v>0</v>
      </c>
      <c r="J155" s="326">
        <f t="shared" si="6"/>
        <v>0</v>
      </c>
      <c r="K155" s="311">
        <f t="shared" si="7"/>
        <v>0</v>
      </c>
    </row>
    <row r="156" spans="1:11" hidden="1" x14ac:dyDescent="0.35">
      <c r="A156" s="317" t="s">
        <v>409</v>
      </c>
      <c r="B156" s="317"/>
      <c r="C156" s="314">
        <f t="shared" si="4"/>
        <v>0</v>
      </c>
      <c r="D156" s="318">
        <v>0</v>
      </c>
      <c r="E156" s="318">
        <v>0</v>
      </c>
      <c r="F156" s="318">
        <v>0</v>
      </c>
      <c r="G156" s="318">
        <f t="array" ref="G156">SUM(IF('[1]6. Class A Consumption Data'!L398:M398="B",'[1]6. Class A Consumption Data'!L396:M396))</f>
        <v>0</v>
      </c>
      <c r="H156" s="318">
        <f t="array" ref="H156">SUM(IF('[1]6. Class A Consumption Data'!N398:O398="B",'[1]6. Class A Consumption Data'!N396:O396))</f>
        <v>0</v>
      </c>
      <c r="I156" s="319">
        <f t="shared" si="5"/>
        <v>0</v>
      </c>
      <c r="J156" s="326">
        <f t="shared" si="6"/>
        <v>0</v>
      </c>
      <c r="K156" s="311">
        <f t="shared" si="7"/>
        <v>0</v>
      </c>
    </row>
    <row r="157" spans="1:11" hidden="1" x14ac:dyDescent="0.35">
      <c r="A157" s="317" t="s">
        <v>410</v>
      </c>
      <c r="B157" s="317"/>
      <c r="C157" s="314">
        <f t="shared" si="4"/>
        <v>0</v>
      </c>
      <c r="D157" s="318">
        <v>0</v>
      </c>
      <c r="E157" s="318">
        <v>0</v>
      </c>
      <c r="F157" s="318">
        <v>0</v>
      </c>
      <c r="G157" s="318">
        <f t="array" ref="G157">SUM(IF('[1]6. Class A Consumption Data'!L401:M401="B",'[1]6. Class A Consumption Data'!L399:M399))</f>
        <v>0</v>
      </c>
      <c r="H157" s="318">
        <f t="array" ref="H157">SUM(IF('[1]6. Class A Consumption Data'!N401:O401="B",'[1]6. Class A Consumption Data'!N399:O399))</f>
        <v>0</v>
      </c>
      <c r="I157" s="319">
        <f t="shared" si="5"/>
        <v>0</v>
      </c>
      <c r="J157" s="326">
        <f t="shared" si="6"/>
        <v>0</v>
      </c>
      <c r="K157" s="311">
        <f t="shared" si="7"/>
        <v>0</v>
      </c>
    </row>
    <row r="158" spans="1:11" hidden="1" x14ac:dyDescent="0.35">
      <c r="A158" s="317" t="s">
        <v>411</v>
      </c>
      <c r="B158" s="317"/>
      <c r="C158" s="314">
        <f t="shared" si="4"/>
        <v>0</v>
      </c>
      <c r="D158" s="318">
        <v>0</v>
      </c>
      <c r="E158" s="318">
        <v>0</v>
      </c>
      <c r="F158" s="318">
        <v>0</v>
      </c>
      <c r="G158" s="318">
        <f t="array" ref="G158">SUM(IF('[1]6. Class A Consumption Data'!L404:M404="B",'[1]6. Class A Consumption Data'!L402:M402))</f>
        <v>0</v>
      </c>
      <c r="H158" s="318">
        <f t="array" ref="H158">SUM(IF('[1]6. Class A Consumption Data'!N404:O404="B",'[1]6. Class A Consumption Data'!N402:O402))</f>
        <v>0</v>
      </c>
      <c r="I158" s="319">
        <f t="shared" si="5"/>
        <v>0</v>
      </c>
      <c r="J158" s="326">
        <f t="shared" si="6"/>
        <v>0</v>
      </c>
      <c r="K158" s="311">
        <f t="shared" si="7"/>
        <v>0</v>
      </c>
    </row>
    <row r="159" spans="1:11" hidden="1" x14ac:dyDescent="0.35">
      <c r="A159" s="317" t="s">
        <v>412</v>
      </c>
      <c r="B159" s="317"/>
      <c r="C159" s="314">
        <f t="shared" si="4"/>
        <v>0</v>
      </c>
      <c r="D159" s="318">
        <v>0</v>
      </c>
      <c r="E159" s="318">
        <v>0</v>
      </c>
      <c r="F159" s="318">
        <v>0</v>
      </c>
      <c r="G159" s="318">
        <f t="array" ref="G159">SUM(IF('[1]6. Class A Consumption Data'!L407:M407="B",'[1]6. Class A Consumption Data'!L405:M405))</f>
        <v>0</v>
      </c>
      <c r="H159" s="318">
        <f t="array" ref="H159">SUM(IF('[1]6. Class A Consumption Data'!N407:O407="B",'[1]6. Class A Consumption Data'!N405:O405))</f>
        <v>0</v>
      </c>
      <c r="I159" s="319">
        <f t="shared" si="5"/>
        <v>0</v>
      </c>
      <c r="J159" s="326">
        <f t="shared" si="6"/>
        <v>0</v>
      </c>
      <c r="K159" s="311">
        <f t="shared" si="7"/>
        <v>0</v>
      </c>
    </row>
    <row r="160" spans="1:11" hidden="1" x14ac:dyDescent="0.35">
      <c r="A160" s="317" t="s">
        <v>413</v>
      </c>
      <c r="B160" s="317"/>
      <c r="C160" s="314">
        <f t="shared" si="4"/>
        <v>0</v>
      </c>
      <c r="D160" s="318">
        <v>0</v>
      </c>
      <c r="E160" s="318">
        <v>0</v>
      </c>
      <c r="F160" s="318">
        <v>0</v>
      </c>
      <c r="G160" s="318">
        <f t="array" ref="G160">SUM(IF('[1]6. Class A Consumption Data'!L410:M410="B",'[1]6. Class A Consumption Data'!L408:M408))</f>
        <v>0</v>
      </c>
      <c r="H160" s="318">
        <f t="array" ref="H160">SUM(IF('[1]6. Class A Consumption Data'!N410:O410="B",'[1]6. Class A Consumption Data'!N408:O408))</f>
        <v>0</v>
      </c>
      <c r="I160" s="319">
        <f t="shared" si="5"/>
        <v>0</v>
      </c>
      <c r="J160" s="326">
        <f t="shared" si="6"/>
        <v>0</v>
      </c>
      <c r="K160" s="311">
        <f t="shared" si="7"/>
        <v>0</v>
      </c>
    </row>
    <row r="161" spans="1:11" hidden="1" x14ac:dyDescent="0.35">
      <c r="A161" s="317" t="s">
        <v>414</v>
      </c>
      <c r="B161" s="317"/>
      <c r="C161" s="314">
        <f t="shared" si="4"/>
        <v>0</v>
      </c>
      <c r="D161" s="318">
        <v>0</v>
      </c>
      <c r="E161" s="318">
        <v>0</v>
      </c>
      <c r="F161" s="318">
        <v>0</v>
      </c>
      <c r="G161" s="318">
        <f t="array" ref="G161">SUM(IF('[1]6. Class A Consumption Data'!L413:M413="B",'[1]6. Class A Consumption Data'!L411:M411))</f>
        <v>0</v>
      </c>
      <c r="H161" s="318">
        <f t="array" ref="H161">SUM(IF('[1]6. Class A Consumption Data'!N413:O413="B",'[1]6. Class A Consumption Data'!N411:O411))</f>
        <v>0</v>
      </c>
      <c r="I161" s="319">
        <f t="shared" si="5"/>
        <v>0</v>
      </c>
      <c r="J161" s="326">
        <f t="shared" si="6"/>
        <v>0</v>
      </c>
      <c r="K161" s="311">
        <f t="shared" si="7"/>
        <v>0</v>
      </c>
    </row>
    <row r="162" spans="1:11" hidden="1" x14ac:dyDescent="0.35">
      <c r="A162" s="317" t="s">
        <v>415</v>
      </c>
      <c r="B162" s="317"/>
      <c r="C162" s="314">
        <f t="shared" ref="C162:C183" si="8">SUM(D162:F162)</f>
        <v>0</v>
      </c>
      <c r="D162" s="318">
        <v>0</v>
      </c>
      <c r="E162" s="318">
        <v>0</v>
      </c>
      <c r="F162" s="318">
        <v>0</v>
      </c>
      <c r="G162" s="318">
        <f t="array" ref="G162">SUM(IF('[1]6. Class A Consumption Data'!L416:M416="B",'[1]6. Class A Consumption Data'!L414:M414))</f>
        <v>0</v>
      </c>
      <c r="H162" s="318">
        <f t="array" ref="H162">SUM(IF('[1]6. Class A Consumption Data'!N416:O416="B",'[1]6. Class A Consumption Data'!N414:O414))</f>
        <v>0</v>
      </c>
      <c r="I162" s="319">
        <f t="shared" si="5"/>
        <v>0</v>
      </c>
      <c r="J162" s="326">
        <f t="shared" si="6"/>
        <v>0</v>
      </c>
      <c r="K162" s="311">
        <f t="shared" si="7"/>
        <v>0</v>
      </c>
    </row>
    <row r="163" spans="1:11" hidden="1" x14ac:dyDescent="0.35">
      <c r="A163" s="317" t="s">
        <v>416</v>
      </c>
      <c r="B163" s="317"/>
      <c r="C163" s="314">
        <f t="shared" si="8"/>
        <v>0</v>
      </c>
      <c r="D163" s="318">
        <v>0</v>
      </c>
      <c r="E163" s="318">
        <v>0</v>
      </c>
      <c r="F163" s="318">
        <v>0</v>
      </c>
      <c r="G163" s="318">
        <f t="array" ref="G163">SUM(IF('[1]6. Class A Consumption Data'!L419:M419="B",'[1]6. Class A Consumption Data'!L417:M417))</f>
        <v>0</v>
      </c>
      <c r="H163" s="318">
        <f t="array" ref="H163">SUM(IF('[1]6. Class A Consumption Data'!N419:O419="B",'[1]6. Class A Consumption Data'!N417:O417))</f>
        <v>0</v>
      </c>
      <c r="I163" s="319">
        <f t="shared" ref="I163:I183" si="9">IFERROR(+C163/$C$184,0)</f>
        <v>0</v>
      </c>
      <c r="J163" s="326">
        <f t="shared" si="6"/>
        <v>0</v>
      </c>
      <c r="K163" s="311">
        <f t="shared" si="7"/>
        <v>0</v>
      </c>
    </row>
    <row r="164" spans="1:11" hidden="1" x14ac:dyDescent="0.35">
      <c r="A164" s="317" t="s">
        <v>417</v>
      </c>
      <c r="B164" s="317"/>
      <c r="C164" s="314">
        <f t="shared" si="8"/>
        <v>0</v>
      </c>
      <c r="D164" s="318">
        <v>0</v>
      </c>
      <c r="E164" s="318">
        <v>0</v>
      </c>
      <c r="F164" s="318">
        <v>0</v>
      </c>
      <c r="G164" s="318">
        <f t="array" ref="G164">SUM(IF('[1]6. Class A Consumption Data'!L422:M422="B",'[1]6. Class A Consumption Data'!L420:M420))</f>
        <v>0</v>
      </c>
      <c r="H164" s="318">
        <f t="array" ref="H164">SUM(IF('[1]6. Class A Consumption Data'!N422:O422="B",'[1]6. Class A Consumption Data'!N420:O420))</f>
        <v>0</v>
      </c>
      <c r="I164" s="319">
        <f t="shared" si="9"/>
        <v>0</v>
      </c>
      <c r="J164" s="326">
        <f t="shared" si="6"/>
        <v>0</v>
      </c>
      <c r="K164" s="311">
        <f t="shared" si="7"/>
        <v>0</v>
      </c>
    </row>
    <row r="165" spans="1:11" hidden="1" x14ac:dyDescent="0.35">
      <c r="A165" s="317" t="s">
        <v>418</v>
      </c>
      <c r="B165" s="317"/>
      <c r="C165" s="314">
        <f t="shared" si="8"/>
        <v>0</v>
      </c>
      <c r="D165" s="318">
        <v>0</v>
      </c>
      <c r="E165" s="318">
        <v>0</v>
      </c>
      <c r="F165" s="318">
        <v>0</v>
      </c>
      <c r="G165" s="318">
        <f t="array" ref="G165">SUM(IF('[1]6. Class A Consumption Data'!L425:M425="B",'[1]6. Class A Consumption Data'!L423:M423))</f>
        <v>0</v>
      </c>
      <c r="H165" s="318">
        <f t="array" ref="H165">SUM(IF('[1]6. Class A Consumption Data'!N425:O425="B",'[1]6. Class A Consumption Data'!N423:O423))</f>
        <v>0</v>
      </c>
      <c r="I165" s="319">
        <f t="shared" si="9"/>
        <v>0</v>
      </c>
      <c r="J165" s="326">
        <f t="shared" si="6"/>
        <v>0</v>
      </c>
      <c r="K165" s="311">
        <f t="shared" si="7"/>
        <v>0</v>
      </c>
    </row>
    <row r="166" spans="1:11" hidden="1" x14ac:dyDescent="0.35">
      <c r="A166" s="317" t="s">
        <v>419</v>
      </c>
      <c r="B166" s="317"/>
      <c r="C166" s="314">
        <f t="shared" si="8"/>
        <v>0</v>
      </c>
      <c r="D166" s="318">
        <v>0</v>
      </c>
      <c r="E166" s="318">
        <v>0</v>
      </c>
      <c r="F166" s="318">
        <v>0</v>
      </c>
      <c r="G166" s="318">
        <f t="array" ref="G166">SUM(IF('[1]6. Class A Consumption Data'!L428:M428="B",'[1]6. Class A Consumption Data'!L426:M426))</f>
        <v>0</v>
      </c>
      <c r="H166" s="318">
        <f t="array" ref="H166">SUM(IF('[1]6. Class A Consumption Data'!N428:O428="B",'[1]6. Class A Consumption Data'!N426:O426))</f>
        <v>0</v>
      </c>
      <c r="I166" s="319">
        <f t="shared" si="9"/>
        <v>0</v>
      </c>
      <c r="J166" s="326">
        <f t="shared" ref="J166:J183" si="10">+I166*$C$28</f>
        <v>0</v>
      </c>
      <c r="K166" s="311">
        <f t="shared" ref="K166:K183" si="11">+J166/12</f>
        <v>0</v>
      </c>
    </row>
    <row r="167" spans="1:11" hidden="1" x14ac:dyDescent="0.35">
      <c r="A167" s="317" t="s">
        <v>420</v>
      </c>
      <c r="B167" s="317"/>
      <c r="C167" s="314">
        <f t="shared" si="8"/>
        <v>0</v>
      </c>
      <c r="D167" s="318">
        <v>0</v>
      </c>
      <c r="E167" s="318">
        <v>0</v>
      </c>
      <c r="F167" s="318">
        <v>0</v>
      </c>
      <c r="G167" s="318">
        <f t="array" ref="G167">SUM(IF('[1]6. Class A Consumption Data'!L431:M431="B",'[1]6. Class A Consumption Data'!L429:M429))</f>
        <v>0</v>
      </c>
      <c r="H167" s="318">
        <f t="array" ref="H167">SUM(IF('[1]6. Class A Consumption Data'!N431:O431="B",'[1]6. Class A Consumption Data'!N429:O429))</f>
        <v>0</v>
      </c>
      <c r="I167" s="319">
        <f t="shared" si="9"/>
        <v>0</v>
      </c>
      <c r="J167" s="326">
        <f t="shared" si="10"/>
        <v>0</v>
      </c>
      <c r="K167" s="311">
        <f t="shared" si="11"/>
        <v>0</v>
      </c>
    </row>
    <row r="168" spans="1:11" hidden="1" x14ac:dyDescent="0.35">
      <c r="A168" s="317" t="s">
        <v>421</v>
      </c>
      <c r="B168" s="317"/>
      <c r="C168" s="314">
        <f t="shared" si="8"/>
        <v>0</v>
      </c>
      <c r="D168" s="318">
        <v>0</v>
      </c>
      <c r="E168" s="318">
        <v>0</v>
      </c>
      <c r="F168" s="318">
        <v>0</v>
      </c>
      <c r="G168" s="318">
        <f t="array" ref="G168">SUM(IF('[1]6. Class A Consumption Data'!L434:M434="B",'[1]6. Class A Consumption Data'!L432:M432))</f>
        <v>0</v>
      </c>
      <c r="H168" s="318">
        <f t="array" ref="H168">SUM(IF('[1]6. Class A Consumption Data'!N434:O434="B",'[1]6. Class A Consumption Data'!N432:O432))</f>
        <v>0</v>
      </c>
      <c r="I168" s="319">
        <f t="shared" si="9"/>
        <v>0</v>
      </c>
      <c r="J168" s="326">
        <f t="shared" si="10"/>
        <v>0</v>
      </c>
      <c r="K168" s="311">
        <f t="shared" si="11"/>
        <v>0</v>
      </c>
    </row>
    <row r="169" spans="1:11" hidden="1" x14ac:dyDescent="0.35">
      <c r="A169" s="317" t="s">
        <v>422</v>
      </c>
      <c r="B169" s="317"/>
      <c r="C169" s="314">
        <f t="shared" si="8"/>
        <v>0</v>
      </c>
      <c r="D169" s="318">
        <v>0</v>
      </c>
      <c r="E169" s="318">
        <v>0</v>
      </c>
      <c r="F169" s="318">
        <v>0</v>
      </c>
      <c r="G169" s="318">
        <f t="array" ref="G169">SUM(IF('[1]6. Class A Consumption Data'!L437:M437="B",'[1]6. Class A Consumption Data'!L435:M435))</f>
        <v>0</v>
      </c>
      <c r="H169" s="318">
        <f t="array" ref="H169">SUM(IF('[1]6. Class A Consumption Data'!N437:O437="B",'[1]6. Class A Consumption Data'!N435:O435))</f>
        <v>0</v>
      </c>
      <c r="I169" s="319">
        <f t="shared" si="9"/>
        <v>0</v>
      </c>
      <c r="J169" s="326">
        <f t="shared" si="10"/>
        <v>0</v>
      </c>
      <c r="K169" s="311">
        <f t="shared" si="11"/>
        <v>0</v>
      </c>
    </row>
    <row r="170" spans="1:11" hidden="1" x14ac:dyDescent="0.35">
      <c r="A170" s="317" t="s">
        <v>423</v>
      </c>
      <c r="B170" s="317"/>
      <c r="C170" s="314">
        <f t="shared" si="8"/>
        <v>0</v>
      </c>
      <c r="D170" s="318">
        <v>0</v>
      </c>
      <c r="E170" s="318">
        <v>0</v>
      </c>
      <c r="F170" s="318">
        <v>0</v>
      </c>
      <c r="G170" s="318">
        <f t="array" ref="G170">SUM(IF('[1]6. Class A Consumption Data'!L440:M440="B",'[1]6. Class A Consumption Data'!L438:M438))</f>
        <v>0</v>
      </c>
      <c r="H170" s="318">
        <f t="array" ref="H170">SUM(IF('[1]6. Class A Consumption Data'!N440:O440="B",'[1]6. Class A Consumption Data'!N438:O438))</f>
        <v>0</v>
      </c>
      <c r="I170" s="319">
        <f t="shared" si="9"/>
        <v>0</v>
      </c>
      <c r="J170" s="326">
        <f t="shared" si="10"/>
        <v>0</v>
      </c>
      <c r="K170" s="311">
        <f t="shared" si="11"/>
        <v>0</v>
      </c>
    </row>
    <row r="171" spans="1:11" hidden="1" x14ac:dyDescent="0.35">
      <c r="A171" s="317" t="s">
        <v>424</v>
      </c>
      <c r="B171" s="317"/>
      <c r="C171" s="314">
        <f t="shared" si="8"/>
        <v>0</v>
      </c>
      <c r="D171" s="318">
        <v>0</v>
      </c>
      <c r="E171" s="318">
        <v>0</v>
      </c>
      <c r="F171" s="318">
        <v>0</v>
      </c>
      <c r="G171" s="318">
        <f t="array" ref="G171">SUM(IF('[1]6. Class A Consumption Data'!L443:M443="B",'[1]6. Class A Consumption Data'!L441:M441))</f>
        <v>0</v>
      </c>
      <c r="H171" s="318">
        <f t="array" ref="H171">SUM(IF('[1]6. Class A Consumption Data'!N443:O443="B",'[1]6. Class A Consumption Data'!N441:O441))</f>
        <v>0</v>
      </c>
      <c r="I171" s="319">
        <f t="shared" si="9"/>
        <v>0</v>
      </c>
      <c r="J171" s="326">
        <f t="shared" si="10"/>
        <v>0</v>
      </c>
      <c r="K171" s="311">
        <f t="shared" si="11"/>
        <v>0</v>
      </c>
    </row>
    <row r="172" spans="1:11" hidden="1" x14ac:dyDescent="0.35">
      <c r="A172" s="317" t="s">
        <v>425</v>
      </c>
      <c r="B172" s="317"/>
      <c r="C172" s="314">
        <f t="shared" si="8"/>
        <v>0</v>
      </c>
      <c r="D172" s="318">
        <v>0</v>
      </c>
      <c r="E172" s="318">
        <v>0</v>
      </c>
      <c r="F172" s="318">
        <v>0</v>
      </c>
      <c r="G172" s="318">
        <f t="array" ref="G172">SUM(IF('[1]6. Class A Consumption Data'!L446:M446="B",'[1]6. Class A Consumption Data'!L444:M444))</f>
        <v>0</v>
      </c>
      <c r="H172" s="318">
        <f t="array" ref="H172">SUM(IF('[1]6. Class A Consumption Data'!N446:O446="B",'[1]6. Class A Consumption Data'!N444:O444))</f>
        <v>0</v>
      </c>
      <c r="I172" s="319">
        <f t="shared" si="9"/>
        <v>0</v>
      </c>
      <c r="J172" s="326">
        <f t="shared" si="10"/>
        <v>0</v>
      </c>
      <c r="K172" s="311">
        <f t="shared" si="11"/>
        <v>0</v>
      </c>
    </row>
    <row r="173" spans="1:11" hidden="1" x14ac:dyDescent="0.35">
      <c r="A173" s="317" t="s">
        <v>426</v>
      </c>
      <c r="B173" s="317"/>
      <c r="C173" s="314">
        <f t="shared" si="8"/>
        <v>0</v>
      </c>
      <c r="D173" s="318">
        <v>0</v>
      </c>
      <c r="E173" s="318">
        <v>0</v>
      </c>
      <c r="F173" s="318">
        <v>0</v>
      </c>
      <c r="G173" s="318">
        <f t="array" ref="G173">SUM(IF('[1]6. Class A Consumption Data'!L449:M449="B",'[1]6. Class A Consumption Data'!L447:M447))</f>
        <v>0</v>
      </c>
      <c r="H173" s="318">
        <f t="array" ref="H173">SUM(IF('[1]6. Class A Consumption Data'!N449:O449="B",'[1]6. Class A Consumption Data'!N447:O447))</f>
        <v>0</v>
      </c>
      <c r="I173" s="319">
        <f t="shared" si="9"/>
        <v>0</v>
      </c>
      <c r="J173" s="326">
        <f t="shared" si="10"/>
        <v>0</v>
      </c>
      <c r="K173" s="311">
        <f t="shared" si="11"/>
        <v>0</v>
      </c>
    </row>
    <row r="174" spans="1:11" hidden="1" x14ac:dyDescent="0.35">
      <c r="A174" s="317" t="s">
        <v>427</v>
      </c>
      <c r="B174" s="317"/>
      <c r="C174" s="314">
        <f t="shared" si="8"/>
        <v>0</v>
      </c>
      <c r="D174" s="318">
        <v>0</v>
      </c>
      <c r="E174" s="318">
        <v>0</v>
      </c>
      <c r="F174" s="318">
        <v>0</v>
      </c>
      <c r="G174" s="318">
        <f t="array" ref="G174">SUM(IF('[1]6. Class A Consumption Data'!L452:M452="B",'[1]6. Class A Consumption Data'!L450:M450))</f>
        <v>0</v>
      </c>
      <c r="H174" s="318">
        <f t="array" ref="H174">SUM(IF('[1]6. Class A Consumption Data'!N452:O452="B",'[1]6. Class A Consumption Data'!N450:O450))</f>
        <v>0</v>
      </c>
      <c r="I174" s="319">
        <f t="shared" si="9"/>
        <v>0</v>
      </c>
      <c r="J174" s="326">
        <f t="shared" si="10"/>
        <v>0</v>
      </c>
      <c r="K174" s="311">
        <f t="shared" si="11"/>
        <v>0</v>
      </c>
    </row>
    <row r="175" spans="1:11" hidden="1" x14ac:dyDescent="0.35">
      <c r="A175" s="317" t="s">
        <v>428</v>
      </c>
      <c r="B175" s="317"/>
      <c r="C175" s="314">
        <f t="shared" si="8"/>
        <v>0</v>
      </c>
      <c r="D175" s="318">
        <v>0</v>
      </c>
      <c r="E175" s="318">
        <v>0</v>
      </c>
      <c r="F175" s="318">
        <v>0</v>
      </c>
      <c r="G175" s="318">
        <f t="array" ref="G175">SUM(IF('[1]6. Class A Consumption Data'!L455:M455="B",'[1]6. Class A Consumption Data'!L453:M453))</f>
        <v>0</v>
      </c>
      <c r="H175" s="318">
        <f t="array" ref="H175">SUM(IF('[1]6. Class A Consumption Data'!N455:O455="B",'[1]6. Class A Consumption Data'!N453:O453))</f>
        <v>0</v>
      </c>
      <c r="I175" s="319">
        <f t="shared" si="9"/>
        <v>0</v>
      </c>
      <c r="J175" s="326">
        <f t="shared" si="10"/>
        <v>0</v>
      </c>
      <c r="K175" s="311">
        <f t="shared" si="11"/>
        <v>0</v>
      </c>
    </row>
    <row r="176" spans="1:11" hidden="1" x14ac:dyDescent="0.35">
      <c r="A176" s="317" t="s">
        <v>429</v>
      </c>
      <c r="B176" s="317"/>
      <c r="C176" s="314">
        <f t="shared" si="8"/>
        <v>0</v>
      </c>
      <c r="D176" s="318">
        <v>0</v>
      </c>
      <c r="E176" s="318">
        <v>0</v>
      </c>
      <c r="F176" s="318">
        <v>0</v>
      </c>
      <c r="G176" s="318">
        <f t="array" ref="G176">SUM(IF('[1]6. Class A Consumption Data'!L458:M458="B",'[1]6. Class A Consumption Data'!L456:M456))</f>
        <v>0</v>
      </c>
      <c r="H176" s="318">
        <f t="array" ref="H176">SUM(IF('[1]6. Class A Consumption Data'!N458:O458="B",'[1]6. Class A Consumption Data'!N456:O456))</f>
        <v>0</v>
      </c>
      <c r="I176" s="319">
        <f t="shared" si="9"/>
        <v>0</v>
      </c>
      <c r="J176" s="326">
        <f t="shared" si="10"/>
        <v>0</v>
      </c>
      <c r="K176" s="311">
        <f t="shared" si="11"/>
        <v>0</v>
      </c>
    </row>
    <row r="177" spans="1:11" hidden="1" x14ac:dyDescent="0.35">
      <c r="A177" s="317" t="s">
        <v>430</v>
      </c>
      <c r="B177" s="317"/>
      <c r="C177" s="314">
        <f t="shared" si="8"/>
        <v>0</v>
      </c>
      <c r="D177" s="318">
        <v>0</v>
      </c>
      <c r="E177" s="318">
        <v>0</v>
      </c>
      <c r="F177" s="318">
        <v>0</v>
      </c>
      <c r="G177" s="318">
        <f t="array" ref="G177">SUM(IF('[1]6. Class A Consumption Data'!L461:M461="B",'[1]6. Class A Consumption Data'!L459:M459))</f>
        <v>0</v>
      </c>
      <c r="H177" s="318">
        <f t="array" ref="H177">SUM(IF('[1]6. Class A Consumption Data'!N461:O461="B",'[1]6. Class A Consumption Data'!N459:O459))</f>
        <v>0</v>
      </c>
      <c r="I177" s="319">
        <f t="shared" si="9"/>
        <v>0</v>
      </c>
      <c r="J177" s="326">
        <f t="shared" si="10"/>
        <v>0</v>
      </c>
      <c r="K177" s="311">
        <f t="shared" si="11"/>
        <v>0</v>
      </c>
    </row>
    <row r="178" spans="1:11" hidden="1" x14ac:dyDescent="0.35">
      <c r="A178" s="317" t="s">
        <v>431</v>
      </c>
      <c r="B178" s="317"/>
      <c r="C178" s="314">
        <f t="shared" si="8"/>
        <v>0</v>
      </c>
      <c r="D178" s="318">
        <v>0</v>
      </c>
      <c r="E178" s="318">
        <v>0</v>
      </c>
      <c r="F178" s="318">
        <v>0</v>
      </c>
      <c r="G178" s="318">
        <f t="array" ref="G178">SUM(IF('[1]6. Class A Consumption Data'!L464:M464="B",'[1]6. Class A Consumption Data'!L462:M462))</f>
        <v>0</v>
      </c>
      <c r="H178" s="318">
        <f t="array" ref="H178">SUM(IF('[1]6. Class A Consumption Data'!N464:O464="B",'[1]6. Class A Consumption Data'!N462:O462))</f>
        <v>0</v>
      </c>
      <c r="I178" s="319">
        <f t="shared" si="9"/>
        <v>0</v>
      </c>
      <c r="J178" s="326">
        <f t="shared" si="10"/>
        <v>0</v>
      </c>
      <c r="K178" s="311">
        <f t="shared" si="11"/>
        <v>0</v>
      </c>
    </row>
    <row r="179" spans="1:11" hidden="1" x14ac:dyDescent="0.35">
      <c r="A179" s="317" t="s">
        <v>432</v>
      </c>
      <c r="B179" s="317"/>
      <c r="C179" s="314">
        <f t="shared" si="8"/>
        <v>0</v>
      </c>
      <c r="D179" s="318">
        <v>0</v>
      </c>
      <c r="E179" s="318">
        <v>0</v>
      </c>
      <c r="F179" s="318">
        <v>0</v>
      </c>
      <c r="G179" s="318">
        <f t="array" ref="G179">SUM(IF('[1]6. Class A Consumption Data'!L467:M467="B",'[1]6. Class A Consumption Data'!L465:M465))</f>
        <v>0</v>
      </c>
      <c r="H179" s="318">
        <f t="array" ref="H179">SUM(IF('[1]6. Class A Consumption Data'!N467:O467="B",'[1]6. Class A Consumption Data'!N465:O465))</f>
        <v>0</v>
      </c>
      <c r="I179" s="319">
        <f t="shared" si="9"/>
        <v>0</v>
      </c>
      <c r="J179" s="326">
        <f t="shared" si="10"/>
        <v>0</v>
      </c>
      <c r="K179" s="311">
        <f t="shared" si="11"/>
        <v>0</v>
      </c>
    </row>
    <row r="180" spans="1:11" hidden="1" x14ac:dyDescent="0.35">
      <c r="A180" s="317" t="s">
        <v>433</v>
      </c>
      <c r="B180" s="317"/>
      <c r="C180" s="314">
        <f t="shared" si="8"/>
        <v>0</v>
      </c>
      <c r="D180" s="318">
        <v>0</v>
      </c>
      <c r="E180" s="318">
        <v>0</v>
      </c>
      <c r="F180" s="318">
        <v>0</v>
      </c>
      <c r="G180" s="318">
        <f t="array" ref="G180">SUM(IF('[1]6. Class A Consumption Data'!L470:M470="B",'[1]6. Class A Consumption Data'!L468:M468))</f>
        <v>0</v>
      </c>
      <c r="H180" s="318">
        <f t="array" ref="H180">SUM(IF('[1]6. Class A Consumption Data'!N470:O470="B",'[1]6. Class A Consumption Data'!N468:O468))</f>
        <v>0</v>
      </c>
      <c r="I180" s="319">
        <f t="shared" si="9"/>
        <v>0</v>
      </c>
      <c r="J180" s="326">
        <f t="shared" si="10"/>
        <v>0</v>
      </c>
      <c r="K180" s="311">
        <f t="shared" si="11"/>
        <v>0</v>
      </c>
    </row>
    <row r="181" spans="1:11" hidden="1" x14ac:dyDescent="0.35">
      <c r="A181" s="317" t="s">
        <v>434</v>
      </c>
      <c r="B181" s="317"/>
      <c r="C181" s="314">
        <f t="shared" si="8"/>
        <v>0</v>
      </c>
      <c r="D181" s="318">
        <v>0</v>
      </c>
      <c r="E181" s="318">
        <v>0</v>
      </c>
      <c r="F181" s="318">
        <v>0</v>
      </c>
      <c r="G181" s="318">
        <f t="array" ref="G181">SUM(IF('[1]6. Class A Consumption Data'!L473:M473="B",'[1]6. Class A Consumption Data'!L471:M471))</f>
        <v>0</v>
      </c>
      <c r="H181" s="318">
        <f t="array" ref="H181">SUM(IF('[1]6. Class A Consumption Data'!N473:O473="B",'[1]6. Class A Consumption Data'!N471:O471))</f>
        <v>0</v>
      </c>
      <c r="I181" s="319">
        <f t="shared" si="9"/>
        <v>0</v>
      </c>
      <c r="J181" s="326">
        <f t="shared" si="10"/>
        <v>0</v>
      </c>
      <c r="K181" s="311">
        <f t="shared" si="11"/>
        <v>0</v>
      </c>
    </row>
    <row r="182" spans="1:11" hidden="1" x14ac:dyDescent="0.35">
      <c r="A182" s="317" t="s">
        <v>435</v>
      </c>
      <c r="B182" s="317"/>
      <c r="C182" s="314">
        <f t="shared" si="8"/>
        <v>0</v>
      </c>
      <c r="D182" s="318">
        <v>0</v>
      </c>
      <c r="E182" s="318">
        <v>0</v>
      </c>
      <c r="F182" s="318">
        <v>0</v>
      </c>
      <c r="G182" s="318">
        <f t="array" ref="G182">SUM(IF('[1]6. Class A Consumption Data'!L476:M476="B",'[1]6. Class A Consumption Data'!L474:M474))</f>
        <v>0</v>
      </c>
      <c r="H182" s="318">
        <f t="array" ref="H182">SUM(IF('[1]6. Class A Consumption Data'!N476:O476="B",'[1]6. Class A Consumption Data'!N474:O474))</f>
        <v>0</v>
      </c>
      <c r="I182" s="319">
        <f t="shared" si="9"/>
        <v>0</v>
      </c>
      <c r="J182" s="326">
        <f t="shared" si="10"/>
        <v>0</v>
      </c>
      <c r="K182" s="311">
        <f t="shared" si="11"/>
        <v>0</v>
      </c>
    </row>
    <row r="183" spans="1:11" hidden="1" x14ac:dyDescent="0.35">
      <c r="A183" s="313" t="s">
        <v>436</v>
      </c>
      <c r="B183" s="313"/>
      <c r="C183" s="314">
        <f t="shared" si="8"/>
        <v>0</v>
      </c>
      <c r="D183" s="314">
        <v>0</v>
      </c>
      <c r="E183" s="314">
        <v>0</v>
      </c>
      <c r="F183" s="314">
        <v>0</v>
      </c>
      <c r="G183" s="314">
        <f t="array" ref="G183">SUM(IF('[1]6. Class A Consumption Data'!L479:M479="B",'[1]6. Class A Consumption Data'!L477:M477))</f>
        <v>0</v>
      </c>
      <c r="H183" s="314">
        <f t="array" ref="H183">SUM(IF('[1]6. Class A Consumption Data'!N479:O479="B",'[1]6. Class A Consumption Data'!N477:O477))</f>
        <v>0</v>
      </c>
      <c r="I183" s="315">
        <f t="shared" si="9"/>
        <v>0</v>
      </c>
      <c r="J183" s="316">
        <f t="shared" si="10"/>
        <v>0</v>
      </c>
      <c r="K183" s="311">
        <f t="shared" si="11"/>
        <v>0</v>
      </c>
    </row>
    <row r="184" spans="1:11" x14ac:dyDescent="0.35">
      <c r="A184" s="317" t="s">
        <v>258</v>
      </c>
      <c r="B184" s="317"/>
      <c r="C184" s="318">
        <f t="shared" ref="C184:J184" si="12">SUM(C34:C183)</f>
        <v>0</v>
      </c>
      <c r="D184" s="318">
        <f t="shared" si="12"/>
        <v>0</v>
      </c>
      <c r="E184" s="318">
        <f t="shared" si="12"/>
        <v>0</v>
      </c>
      <c r="F184" s="318">
        <f t="shared" si="12"/>
        <v>0</v>
      </c>
      <c r="G184" s="318">
        <f t="shared" si="12"/>
        <v>0</v>
      </c>
      <c r="H184" s="318">
        <f t="shared" si="12"/>
        <v>0</v>
      </c>
      <c r="I184" s="319">
        <f t="shared" si="12"/>
        <v>0</v>
      </c>
      <c r="J184" s="311">
        <f t="shared" si="12"/>
        <v>0</v>
      </c>
      <c r="K184" s="327"/>
    </row>
  </sheetData>
  <mergeCells count="5">
    <mergeCell ref="A14:F14"/>
    <mergeCell ref="C16:I16"/>
    <mergeCell ref="A17:F17"/>
    <mergeCell ref="A25:C25"/>
    <mergeCell ref="A31:E3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4862BE6AB6E2104F9D4919B5D6ED2EBE" ma:contentTypeVersion="30" ma:contentTypeDescription="Meta data that will be applied to all documents added to the proceeding document folder" ma:contentTypeScope="" ma:versionID="685417c60757e1efc6503e5b5978fbae">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xmlns:ns6="95f47813-6223-4a6f-8345-4f354f0b8e15" targetNamespace="http://schemas.microsoft.com/office/2006/metadata/properties" ma:root="true" ma:fieldsID="dff22d5b0d7fdf0ed5fccee9bfbd50ce" ns2:_="" ns3:_="" ns4:_="" ns5:_="" ns6:_="">
    <xsd:import namespace="f9175001-c430-4d57-adde-c1c10539e919"/>
    <xsd:import namespace="ea909525-6dd5-47d7-9eed-71e77e5cedc6"/>
    <xsd:import namespace="f0af1d65-dfd0-4b99-b523-def3a954563f"/>
    <xsd:import namespace="31a38067-a042-4e0e-9037-517587b10700"/>
    <xsd:import namespace="95f47813-6223-4a6f-8345-4f354f0b8e15"/>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minOccurs="0"/>
                <xsd:element ref="ns5:RA_x0020_Contact" minOccurs="0"/>
                <xsd:element ref="ns6:Witness" minOccurs="0"/>
                <xsd:element ref="ns6:Draft_x0020_Ready" minOccurs="0"/>
                <xsd:element ref="ns6:RA_x0020_Approved" minOccurs="0"/>
                <xsd:element ref="ns6:Dir_Approved" minOccurs="0"/>
                <xsd:element ref="ns6:Dir_x0020_Approved"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24" nillable="true" ma:displayName="Document ID Value" ma:description="The value of the document ID assigned to this item." ma:internalName="_dlc_DocId" ma:readOnly="true">
      <xsd:simpleType>
        <xsd:restriction base="dms:Text"/>
      </xsd:simple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Henry Andre" ma:format="Dropdown" ma:internalName="RA_x0020_Contact">
      <xsd:simpleType>
        <xsd:union memberTypes="dms:Text">
          <xsd:simpleType>
            <xsd:restriction base="dms:Choice">
              <xsd:enumeration value="Henry Andre"/>
              <xsd:enumeration value="Kathleen Burke"/>
              <xsd:enumeration value="Frank D'Andrea"/>
              <xsd:enumeration value="Joanne Richardson"/>
              <xsd:enumeration value="Jeffrey Smith"/>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95f47813-6223-4a6f-8345-4f354f0b8e15" elementFormDefault="qualified">
    <xsd:import namespace="http://schemas.microsoft.com/office/2006/documentManagement/types"/>
    <xsd:import namespace="http://schemas.microsoft.com/office/infopath/2007/PartnerControls"/>
    <xsd:element name="Witness" ma:index="18" nillable="true" ma:displayName="Witness" ma:internalName="Witness">
      <xsd:simpleType>
        <xsd:restriction base="dms:Text">
          <xsd:maxLength value="255"/>
        </xsd:restriction>
      </xsd:simpleType>
    </xsd:element>
    <xsd:element name="Draft_x0020_Ready" ma:index="19" nillable="true" ma:displayName="Draft Ready" ma:default="0" ma:internalName="Draft_x0020_Ready">
      <xsd:simpleType>
        <xsd:restriction base="dms:Boolean"/>
      </xsd:simpleType>
    </xsd:element>
    <xsd:element name="RA_x0020_Approved" ma:index="20" nillable="true" ma:displayName="RA Approved" ma:default="0" ma:internalName="RA_x0020_Approved">
      <xsd:simpleType>
        <xsd:restriction base="dms:Boolean"/>
      </xsd:simpleType>
    </xsd:element>
    <xsd:element name="Dir_Approved" ma:index="21" nillable="true" ma:displayName="Dir_Approved" ma:default="0" ma:internalName="Dir_Approved">
      <xsd:simpleType>
        <xsd:restriction base="dms:Boolean"/>
      </xsd:simpleType>
    </xsd:element>
    <xsd:element name="Dir_x0020_Approved" ma:index="23" nillable="true" ma:displayName="Dir Approved" ma:default="0" ma:internalName="Dir_x0020_Approv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2"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Jurisdiction xmlns="f9175001-c430-4d57-adde-c1c10539e919">OEB</Jurisdiction>
    <Case_x0020_Number_x002f_Docket_x0020_Number xmlns="f9175001-c430-4d57-adde-c1c10539e919">EB-2021-0033</Case_x0020_Number_x002f_Docket_x0020_Number>
    <Issue_x0020_Date xmlns="f9175001-c430-4d57-adde-c1c10539e919">2021-07-30T04:00:00+00:00</Issue_x0020_Date>
    <Document_x0020_Type xmlns="f9175001-c430-4d57-adde-c1c10539e919">Prefiled evidence</Document_x0020_Type>
    <RA_x0020_Contact xmlns="31a38067-a042-4e0e-9037-517587b10700">AKSELRUD Uri</RA_x0020_Contact>
    <Authoring_x0020_Party xmlns="ea909525-6dd5-47d7-9eed-71e77e5cedc6">Hydro One Networks - HONI</Authoring_x0020_Party>
    <Hydro_x0020_One_x0020_Data_x0020_Classification xmlns="f0af1d65-dfd0-4b99-b523-def3a954563f">Internal Use</Hydro_x0020_One_x0020_Data_x0020_Classification>
    <Case_x0020_Type xmlns="f9175001-c430-4d57-adde-c1c10539e919">Electricity</Case_x0020_Type>
    <Applicant xmlns="f9175001-c430-4d57-adde-c1c10539e919">
      <Value>Hydro One Networks</Value>
    </Applicant>
    <Filing_x0020_Status xmlns="ea909525-6dd5-47d7-9eed-71e77e5cedc6">Draft</Filing_x0020_Status>
    <_dlc_DocId xmlns="f0af1d65-dfd0-4b99-b523-def3a954563f">PMCN44DTZYCH-1935566727-1548</_dlc_DocId>
    <_dlc_DocIdUrl xmlns="f0af1d65-dfd0-4b99-b523-def3a954563f">
      <Url>https://teams.hydroone.com/sites/ra/ra/_layouts/DocIdRedir.aspx?ID=PMCN44DTZYCH-1935566727-1548</Url>
      <Description>PMCN44DTZYCH-1935566727-1548</Description>
    </_dlc_DocIdUrl>
    <Dir_Approved xmlns="95f47813-6223-4a6f-8345-4f354f0b8e15">true</Dir_Approved>
    <Witness xmlns="95f47813-6223-4a6f-8345-4f354f0b8e15">CHHELAVDA Samir</Witness>
    <Draft_x0020_Ready xmlns="95f47813-6223-4a6f-8345-4f354f0b8e15">false</Draft_x0020_Ready>
    <RA_x0020_Approved xmlns="95f47813-6223-4a6f-8345-4f354f0b8e15">false</RA_x0020_Approved>
    <Dir_x0020_Approved xmlns="95f47813-6223-4a6f-8345-4f354f0b8e15">false</Dir_x0020_Approved>
  </documentManagement>
</p:properties>
</file>

<file path=customXml/itemProps1.xml><?xml version="1.0" encoding="utf-8"?>
<ds:datastoreItem xmlns:ds="http://schemas.openxmlformats.org/officeDocument/2006/customXml" ds:itemID="{8CF881CF-2037-4CEE-90F2-45B08C9ACE6D}"/>
</file>

<file path=customXml/itemProps2.xml><?xml version="1.0" encoding="utf-8"?>
<ds:datastoreItem xmlns:ds="http://schemas.openxmlformats.org/officeDocument/2006/customXml" ds:itemID="{0EE4E93A-9EA6-4D23-BD40-1D24980C73D0}"/>
</file>

<file path=customXml/itemProps3.xml><?xml version="1.0" encoding="utf-8"?>
<ds:datastoreItem xmlns:ds="http://schemas.openxmlformats.org/officeDocument/2006/customXml" ds:itemID="{1538B2CE-B2BE-4CDB-888F-D8BE7728A040}"/>
</file>

<file path=customXml/itemProps4.xml><?xml version="1.0" encoding="utf-8"?>
<ds:datastoreItem xmlns:ds="http://schemas.openxmlformats.org/officeDocument/2006/customXml" ds:itemID="{DDA1714B-84AC-413A-B428-D95472E086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1.  Information Sheet</vt:lpstr>
      <vt:lpstr>2a. Continuity Schedule</vt:lpstr>
      <vt:lpstr>2b. Continuity Schedule</vt:lpstr>
      <vt:lpstr>3. Appendix A</vt:lpstr>
      <vt:lpstr>4.  Billing Determinants</vt:lpstr>
      <vt:lpstr>5.  Allocation of Balances</vt:lpstr>
      <vt:lpstr>6. Class A consumption</vt:lpstr>
      <vt:lpstr>6.1 GA Balance</vt:lpstr>
    </vt:vector>
  </TitlesOfParts>
  <Company>Hydro One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HONI Dx DVA Continuity Schedule</dc:title>
  <dc:creator>BUT Judy</dc:creator>
  <cp:lastModifiedBy>MOLINA Carla</cp:lastModifiedBy>
  <cp:lastPrinted>2021-08-24T17:31:33Z</cp:lastPrinted>
  <dcterms:created xsi:type="dcterms:W3CDTF">2021-04-29T02:09:36Z</dcterms:created>
  <dcterms:modified xsi:type="dcterms:W3CDTF">2021-08-24T17:31:45Z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0x01010061EC7F66509FFD4DA0B1B261A86BE773004862BE6AB6E2104F9D4919B5D6ED2EBE</vt:lpwstr>
  </property>
  <property fmtid="{D5CDD505-2E9C-101B-9397-08002B2CF9AE}" pid="3" name="Torys_OK">
    <vt:lpwstr/>
  </property>
  <property fmtid="{D5CDD505-2E9C-101B-9397-08002B2CF9AE}" pid="4" name="_dlc_DocIdItemGuid">
    <vt:lpwstr>82465710-1036-47cb-a69a-cc1672c98d24</vt:lpwstr>
  </property>
</Properties>
</file>