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filterPrivacy="1" defaultThemeVersion="166925"/>
  <xr:revisionPtr revIDLastSave="53" documentId="13_ncr:1_{636482AE-D7B7-4723-A403-EA5A20320DB4}" xr6:coauthVersionLast="47" xr6:coauthVersionMax="47" xr10:uidLastSave="{4C8786E2-F728-4C75-A49A-2B5851DA6164}"/>
  <bookViews>
    <workbookView xWindow="-120" yWindow="-120" windowWidth="29040" windowHeight="15840" xr2:uid="{24992705-B12A-4518-A804-2714A6EBD057}"/>
    <workbookView xWindow="28680" yWindow="-120" windowWidth="29040" windowHeight="15840" xr2:uid="{E3CA4BCE-C182-4901-890E-00D08814BA1C}"/>
  </bookViews>
  <sheets>
    <sheet name="A" sheetId="1" r:id="rId1"/>
    <sheet name="B" sheetId="3" r:id="rId2"/>
  </sheets>
  <definedNames>
    <definedName name="_xlnm.Print_Area" localSheetId="0">A!$A$1:$N$44</definedName>
    <definedName name="_xlnm.Print_Area" localSheetId="1">B!$A$1:$N$44</definedName>
  </definedNames>
  <calcPr calcId="19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44" i="3" l="1"/>
  <c r="N44" i="1"/>
  <c r="N43" i="1"/>
  <c r="N43" i="3"/>
  <c r="E43" i="3"/>
  <c r="F26" i="3"/>
  <c r="J26" i="3" s="1"/>
  <c r="D25" i="3"/>
  <c r="F26" i="1"/>
  <c r="D25" i="1"/>
  <c r="K20" i="3"/>
  <c r="K39" i="3" s="1"/>
  <c r="K19" i="3"/>
  <c r="K38" i="3" s="1"/>
  <c r="K18" i="3"/>
  <c r="K37" i="3" s="1"/>
  <c r="K17" i="3"/>
  <c r="K36" i="3" s="1"/>
  <c r="D35" i="3"/>
  <c r="D33" i="3"/>
  <c r="K13" i="3"/>
  <c r="K12" i="3"/>
  <c r="K31" i="3" s="1"/>
  <c r="K11" i="3"/>
  <c r="K30" i="3" s="1"/>
  <c r="K10" i="3"/>
  <c r="K9" i="3"/>
  <c r="D36" i="3"/>
  <c r="C34" i="3"/>
  <c r="C39" i="3"/>
  <c r="C37" i="3"/>
  <c r="C33" i="3"/>
  <c r="C32" i="3"/>
  <c r="D31" i="3"/>
  <c r="C30" i="3"/>
  <c r="C29" i="3"/>
  <c r="C28" i="3"/>
  <c r="L20" i="1"/>
  <c r="L19" i="1"/>
  <c r="L18" i="1"/>
  <c r="L17" i="1"/>
  <c r="L16" i="1"/>
  <c r="L15" i="1"/>
  <c r="L14" i="1"/>
  <c r="L13" i="1"/>
  <c r="L12" i="1"/>
  <c r="L11" i="1"/>
  <c r="L10" i="1"/>
  <c r="L9" i="1"/>
  <c r="L12" i="3" l="1"/>
  <c r="L21" i="1"/>
  <c r="D28" i="3"/>
  <c r="E13" i="3"/>
  <c r="F13" i="3" s="1"/>
  <c r="D30" i="3"/>
  <c r="L13" i="3"/>
  <c r="G9" i="3"/>
  <c r="G28" i="3" s="1"/>
  <c r="H28" i="3" s="1"/>
  <c r="D29" i="3"/>
  <c r="D37" i="3"/>
  <c r="G11" i="3"/>
  <c r="H11" i="3" s="1"/>
  <c r="G16" i="3"/>
  <c r="G35" i="3" s="1"/>
  <c r="G17" i="3"/>
  <c r="G36" i="3" s="1"/>
  <c r="D38" i="3"/>
  <c r="G19" i="3"/>
  <c r="G38" i="3" s="1"/>
  <c r="L9" i="3"/>
  <c r="K28" i="3"/>
  <c r="L28" i="3" s="1"/>
  <c r="D39" i="3"/>
  <c r="C31" i="3"/>
  <c r="L31" i="3" s="1"/>
  <c r="G10" i="3"/>
  <c r="H10" i="3" s="1"/>
  <c r="G18" i="3"/>
  <c r="G37" i="3" s="1"/>
  <c r="H37" i="3" s="1"/>
  <c r="K14" i="3"/>
  <c r="K33" i="3" s="1"/>
  <c r="L33" i="3" s="1"/>
  <c r="E12" i="3"/>
  <c r="F12" i="3" s="1"/>
  <c r="D32" i="3"/>
  <c r="D21" i="3"/>
  <c r="K15" i="3"/>
  <c r="K34" i="3" s="1"/>
  <c r="L34" i="3" s="1"/>
  <c r="G12" i="3"/>
  <c r="G31" i="3" s="1"/>
  <c r="G20" i="3"/>
  <c r="G39" i="3" s="1"/>
  <c r="H39" i="3" s="1"/>
  <c r="K16" i="3"/>
  <c r="K35" i="3" s="1"/>
  <c r="E9" i="3"/>
  <c r="F9" i="3" s="1"/>
  <c r="G13" i="3"/>
  <c r="G32" i="3" s="1"/>
  <c r="H32" i="3" s="1"/>
  <c r="L17" i="3"/>
  <c r="C35" i="3"/>
  <c r="G14" i="3"/>
  <c r="G33" i="3" s="1"/>
  <c r="H33" i="3" s="1"/>
  <c r="G15" i="3"/>
  <c r="K32" i="3"/>
  <c r="L32" i="3" s="1"/>
  <c r="K29" i="3"/>
  <c r="D34" i="3"/>
  <c r="L37" i="3"/>
  <c r="E28" i="3"/>
  <c r="L39" i="3"/>
  <c r="L30" i="3"/>
  <c r="E33" i="3"/>
  <c r="F33" i="3" s="1"/>
  <c r="N26" i="3"/>
  <c r="K25" i="3" s="1"/>
  <c r="G25" i="3"/>
  <c r="C36" i="3"/>
  <c r="E16" i="3"/>
  <c r="F16" i="3" s="1"/>
  <c r="E20" i="3"/>
  <c r="F20" i="3" s="1"/>
  <c r="L20" i="3"/>
  <c r="J7" i="3"/>
  <c r="E15" i="3"/>
  <c r="F15" i="3" s="1"/>
  <c r="E19" i="3"/>
  <c r="F19" i="3" s="1"/>
  <c r="L19" i="3"/>
  <c r="E11" i="3"/>
  <c r="F11" i="3" s="1"/>
  <c r="L11" i="3"/>
  <c r="C38" i="3"/>
  <c r="E18" i="3"/>
  <c r="F18" i="3" s="1"/>
  <c r="L18" i="3"/>
  <c r="E10" i="3"/>
  <c r="F10" i="3" s="1"/>
  <c r="L10" i="3"/>
  <c r="E14" i="3"/>
  <c r="F14" i="3" s="1"/>
  <c r="E17" i="3"/>
  <c r="F17" i="3" s="1"/>
  <c r="E29" i="3" l="1"/>
  <c r="F29" i="3" s="1"/>
  <c r="H13" i="3"/>
  <c r="F28" i="3"/>
  <c r="E32" i="3"/>
  <c r="F32" i="3" s="1"/>
  <c r="I32" i="3" s="1"/>
  <c r="J32" i="3" s="1"/>
  <c r="E34" i="3"/>
  <c r="F34" i="3" s="1"/>
  <c r="E39" i="3"/>
  <c r="F39" i="3" s="1"/>
  <c r="I39" i="3" s="1"/>
  <c r="J39" i="3" s="1"/>
  <c r="E37" i="3"/>
  <c r="F37" i="3"/>
  <c r="I37" i="3" s="1"/>
  <c r="J37" i="3" s="1"/>
  <c r="L14" i="3"/>
  <c r="G30" i="3"/>
  <c r="H30" i="3" s="1"/>
  <c r="H19" i="3"/>
  <c r="L35" i="3"/>
  <c r="H16" i="3"/>
  <c r="I16" i="3" s="1"/>
  <c r="J16" i="3" s="1"/>
  <c r="I13" i="3"/>
  <c r="J13" i="3" s="1"/>
  <c r="M13" i="3" s="1"/>
  <c r="N13" i="3" s="1"/>
  <c r="D40" i="3"/>
  <c r="H17" i="3"/>
  <c r="I17" i="3" s="1"/>
  <c r="J17" i="3" s="1"/>
  <c r="L15" i="3"/>
  <c r="L16" i="3"/>
  <c r="E30" i="3"/>
  <c r="F30" i="3" s="1"/>
  <c r="K40" i="3"/>
  <c r="E35" i="3"/>
  <c r="F35" i="3" s="1"/>
  <c r="H35" i="3"/>
  <c r="H9" i="3"/>
  <c r="H31" i="3"/>
  <c r="L29" i="3"/>
  <c r="G29" i="3"/>
  <c r="H29" i="3" s="1"/>
  <c r="G21" i="3"/>
  <c r="H20" i="3"/>
  <c r="I20" i="3" s="1"/>
  <c r="J20" i="3" s="1"/>
  <c r="H12" i="3"/>
  <c r="I12" i="3" s="1"/>
  <c r="J12" i="3" s="1"/>
  <c r="H14" i="3"/>
  <c r="E31" i="3"/>
  <c r="F31" i="3" s="1"/>
  <c r="H18" i="3"/>
  <c r="I18" i="3" s="1"/>
  <c r="J18" i="3" s="1"/>
  <c r="H15" i="3"/>
  <c r="I15" i="3" s="1"/>
  <c r="J15" i="3" s="1"/>
  <c r="G34" i="3"/>
  <c r="H34" i="3" s="1"/>
  <c r="K21" i="3"/>
  <c r="I33" i="3"/>
  <c r="J33" i="3" s="1"/>
  <c r="I10" i="3"/>
  <c r="J10" i="3" s="1"/>
  <c r="I19" i="3"/>
  <c r="J19" i="3" s="1"/>
  <c r="E21" i="3"/>
  <c r="N7" i="3"/>
  <c r="K6" i="3" s="1"/>
  <c r="G6" i="3"/>
  <c r="I11" i="3"/>
  <c r="J11" i="3" s="1"/>
  <c r="H36" i="3"/>
  <c r="L36" i="3"/>
  <c r="E36" i="3"/>
  <c r="F36" i="3" s="1"/>
  <c r="L38" i="3"/>
  <c r="E38" i="3"/>
  <c r="F38" i="3" s="1"/>
  <c r="H38" i="3"/>
  <c r="I34" i="3" l="1"/>
  <c r="J34" i="3" s="1"/>
  <c r="M34" i="3" s="1"/>
  <c r="N34" i="3" s="1"/>
  <c r="I29" i="3"/>
  <c r="J29" i="3" s="1"/>
  <c r="M29" i="3" s="1"/>
  <c r="N29" i="3" s="1"/>
  <c r="L21" i="3"/>
  <c r="G40" i="3"/>
  <c r="I35" i="3"/>
  <c r="J35" i="3" s="1"/>
  <c r="H21" i="3"/>
  <c r="I14" i="3"/>
  <c r="J14" i="3" s="1"/>
  <c r="M14" i="3" s="1"/>
  <c r="N14" i="3" s="1"/>
  <c r="H40" i="3"/>
  <c r="L40" i="3"/>
  <c r="E40" i="3"/>
  <c r="M32" i="3"/>
  <c r="N32" i="3" s="1"/>
  <c r="I31" i="3"/>
  <c r="J31" i="3" s="1"/>
  <c r="I30" i="3"/>
  <c r="J30" i="3" s="1"/>
  <c r="M37" i="3"/>
  <c r="N37" i="3" s="1"/>
  <c r="M11" i="3"/>
  <c r="N11" i="3" s="1"/>
  <c r="M20" i="3"/>
  <c r="N20" i="3" s="1"/>
  <c r="M39" i="3"/>
  <c r="N39" i="3" s="1"/>
  <c r="I38" i="3"/>
  <c r="J38" i="3" s="1"/>
  <c r="M17" i="3"/>
  <c r="N17" i="3" s="1"/>
  <c r="M10" i="3"/>
  <c r="N10" i="3" s="1"/>
  <c r="M16" i="3"/>
  <c r="N16" i="3" s="1"/>
  <c r="M12" i="3"/>
  <c r="N12" i="3" s="1"/>
  <c r="M18" i="3"/>
  <c r="N18" i="3" s="1"/>
  <c r="M33" i="3"/>
  <c r="N33" i="3" s="1"/>
  <c r="M15" i="3"/>
  <c r="N15" i="3" s="1"/>
  <c r="I9" i="3"/>
  <c r="F21" i="3"/>
  <c r="I36" i="3"/>
  <c r="J36" i="3" s="1"/>
  <c r="F40" i="3"/>
  <c r="I28" i="3"/>
  <c r="M19" i="3"/>
  <c r="N19" i="3" s="1"/>
  <c r="M35" i="3"/>
  <c r="N35" i="3" s="1"/>
  <c r="I21" i="3" l="1"/>
  <c r="I40" i="3"/>
  <c r="M31" i="3"/>
  <c r="N31" i="3" s="1"/>
  <c r="M38" i="3"/>
  <c r="N38" i="3" s="1"/>
  <c r="M36" i="3"/>
  <c r="N36" i="3" s="1"/>
  <c r="J9" i="3"/>
  <c r="J28" i="3"/>
  <c r="M30" i="3"/>
  <c r="N30" i="3" s="1"/>
  <c r="I43" i="3" l="1"/>
  <c r="J21" i="3"/>
  <c r="M9" i="3"/>
  <c r="M21" i="3" s="1"/>
  <c r="M28" i="3"/>
  <c r="M40" i="3" s="1"/>
  <c r="J40" i="3"/>
  <c r="C34" i="1"/>
  <c r="K39" i="1"/>
  <c r="K38" i="1"/>
  <c r="K37" i="1"/>
  <c r="K36" i="1"/>
  <c r="K35" i="1"/>
  <c r="K34" i="1"/>
  <c r="K33" i="1"/>
  <c r="K32" i="1"/>
  <c r="K31" i="1"/>
  <c r="K30" i="1"/>
  <c r="K29" i="1"/>
  <c r="K28" i="1"/>
  <c r="G39" i="1"/>
  <c r="G38" i="1"/>
  <c r="G37" i="1"/>
  <c r="G36" i="1"/>
  <c r="G35" i="1"/>
  <c r="G33" i="1"/>
  <c r="G32" i="1"/>
  <c r="G31" i="1"/>
  <c r="G30" i="1"/>
  <c r="G29" i="1"/>
  <c r="G28" i="1"/>
  <c r="L34" i="1" l="1"/>
  <c r="M43" i="3"/>
  <c r="N28" i="3"/>
  <c r="N40" i="3" s="1"/>
  <c r="N9" i="3"/>
  <c r="N21" i="3" s="1"/>
  <c r="G34" i="1"/>
  <c r="H34" i="1" s="1"/>
  <c r="H15" i="1"/>
  <c r="K40" i="1"/>
  <c r="J26" i="1"/>
  <c r="K21" i="1"/>
  <c r="G21" i="1"/>
  <c r="D39" i="1"/>
  <c r="D38" i="1"/>
  <c r="D37" i="1"/>
  <c r="D36" i="1"/>
  <c r="D35" i="1"/>
  <c r="D33" i="1"/>
  <c r="D32" i="1"/>
  <c r="D31" i="1"/>
  <c r="D30" i="1"/>
  <c r="D29" i="1"/>
  <c r="H20" i="1"/>
  <c r="H19" i="1"/>
  <c r="H18" i="1"/>
  <c r="H17" i="1"/>
  <c r="H16" i="1"/>
  <c r="H14" i="1"/>
  <c r="H13" i="1"/>
  <c r="H12" i="1"/>
  <c r="H11" i="1"/>
  <c r="H10" i="1"/>
  <c r="H9" i="1"/>
  <c r="G40" i="1" l="1"/>
  <c r="H21" i="1"/>
  <c r="C33" i="1"/>
  <c r="E33" i="1" s="1"/>
  <c r="F33" i="1" s="1"/>
  <c r="E14" i="1"/>
  <c r="F14" i="1" s="1"/>
  <c r="C35" i="1"/>
  <c r="E16" i="1"/>
  <c r="F16" i="1" s="1"/>
  <c r="C32" i="1"/>
  <c r="E32" i="1" s="1"/>
  <c r="F32" i="1" s="1"/>
  <c r="E13" i="1"/>
  <c r="F13" i="1" s="1"/>
  <c r="C36" i="1"/>
  <c r="E17" i="1"/>
  <c r="F17" i="1" s="1"/>
  <c r="C28" i="1"/>
  <c r="E9" i="1"/>
  <c r="F9" i="1" s="1"/>
  <c r="C37" i="1"/>
  <c r="E37" i="1" s="1"/>
  <c r="F37" i="1" s="1"/>
  <c r="E18" i="1"/>
  <c r="F18" i="1" s="1"/>
  <c r="C29" i="1"/>
  <c r="E29" i="1" s="1"/>
  <c r="F29" i="1" s="1"/>
  <c r="E10" i="1"/>
  <c r="F10" i="1" s="1"/>
  <c r="C38" i="1"/>
  <c r="E19" i="1"/>
  <c r="F19" i="1" s="1"/>
  <c r="C30" i="1"/>
  <c r="E11" i="1"/>
  <c r="F11" i="1" s="1"/>
  <c r="C39" i="1"/>
  <c r="E39" i="1" s="1"/>
  <c r="F39" i="1" s="1"/>
  <c r="E20" i="1"/>
  <c r="F20" i="1" s="1"/>
  <c r="D34" i="1"/>
  <c r="E15" i="1"/>
  <c r="F15" i="1" s="1"/>
  <c r="C31" i="1"/>
  <c r="E31" i="1" s="1"/>
  <c r="F31" i="1" s="1"/>
  <c r="E12" i="1"/>
  <c r="F12" i="1" s="1"/>
  <c r="J7" i="1"/>
  <c r="D21" i="1"/>
  <c r="D28" i="1"/>
  <c r="N26" i="1"/>
  <c r="K25" i="1" s="1"/>
  <c r="G25" i="1"/>
  <c r="E34" i="1" l="1"/>
  <c r="F34" i="1"/>
  <c r="E28" i="1"/>
  <c r="F28" i="1" s="1"/>
  <c r="L30" i="1"/>
  <c r="H30" i="1"/>
  <c r="L28" i="1"/>
  <c r="H28" i="1"/>
  <c r="L33" i="1"/>
  <c r="H33" i="1"/>
  <c r="H35" i="1"/>
  <c r="L35" i="1"/>
  <c r="L31" i="1"/>
  <c r="H31" i="1"/>
  <c r="L38" i="1"/>
  <c r="H38" i="1"/>
  <c r="H36" i="1"/>
  <c r="L36" i="1"/>
  <c r="E36" i="1"/>
  <c r="F36" i="1" s="1"/>
  <c r="E35" i="1"/>
  <c r="F35" i="1" s="1"/>
  <c r="L39" i="1"/>
  <c r="H39" i="1"/>
  <c r="H37" i="1"/>
  <c r="L37" i="1"/>
  <c r="H29" i="1"/>
  <c r="L29" i="1"/>
  <c r="L32" i="1"/>
  <c r="H32" i="1"/>
  <c r="E38" i="1"/>
  <c r="F38" i="1" s="1"/>
  <c r="E30" i="1"/>
  <c r="F30" i="1" s="1"/>
  <c r="D40" i="1"/>
  <c r="E21" i="1"/>
  <c r="N7" i="1"/>
  <c r="K6" i="1" s="1"/>
  <c r="G6" i="1"/>
  <c r="E40" i="1" l="1"/>
  <c r="E43" i="1" s="1"/>
  <c r="L40" i="1"/>
  <c r="H40" i="1"/>
  <c r="I15" i="1" l="1"/>
  <c r="I10" i="1"/>
  <c r="I18" i="1"/>
  <c r="I17" i="1"/>
  <c r="I19" i="1"/>
  <c r="I12" i="1"/>
  <c r="I11" i="1"/>
  <c r="I20" i="1"/>
  <c r="I16" i="1"/>
  <c r="I14" i="1"/>
  <c r="J15" i="1" l="1"/>
  <c r="J17" i="1"/>
  <c r="J18" i="1"/>
  <c r="J12" i="1"/>
  <c r="M12" i="1" s="1"/>
  <c r="I13" i="1"/>
  <c r="J14" i="1"/>
  <c r="J20" i="1"/>
  <c r="J19" i="1"/>
  <c r="J11" i="1"/>
  <c r="J16" i="1"/>
  <c r="M16" i="1" s="1"/>
  <c r="J10" i="1"/>
  <c r="I9" i="1"/>
  <c r="M14" i="1" l="1"/>
  <c r="N14" i="1" s="1"/>
  <c r="M10" i="1"/>
  <c r="N10" i="1" s="1"/>
  <c r="M18" i="1"/>
  <c r="N18" i="1" s="1"/>
  <c r="M17" i="1"/>
  <c r="N17" i="1" s="1"/>
  <c r="M20" i="1"/>
  <c r="N20" i="1" s="1"/>
  <c r="M11" i="1"/>
  <c r="N11" i="1" s="1"/>
  <c r="M15" i="1"/>
  <c r="N15" i="1" s="1"/>
  <c r="M19" i="1"/>
  <c r="N19" i="1" s="1"/>
  <c r="N12" i="1"/>
  <c r="N16" i="1"/>
  <c r="J13" i="1"/>
  <c r="F21" i="1"/>
  <c r="M13" i="1" l="1"/>
  <c r="N13" i="1" s="1"/>
  <c r="I30" i="1"/>
  <c r="I37" i="1"/>
  <c r="I31" i="1"/>
  <c r="I33" i="1"/>
  <c r="I29" i="1"/>
  <c r="I38" i="1"/>
  <c r="I32" i="1"/>
  <c r="I34" i="1"/>
  <c r="I35" i="1"/>
  <c r="I36" i="1"/>
  <c r="J9" i="1"/>
  <c r="M9" i="1" s="1"/>
  <c r="I21" i="1"/>
  <c r="I39" i="1" l="1"/>
  <c r="J39" i="1" s="1"/>
  <c r="M39" i="1" s="1"/>
  <c r="J38" i="1"/>
  <c r="M38" i="1" s="1"/>
  <c r="J29" i="1"/>
  <c r="M29" i="1" s="1"/>
  <c r="J36" i="1"/>
  <c r="M36" i="1" s="1"/>
  <c r="J35" i="1"/>
  <c r="M35" i="1" s="1"/>
  <c r="J32" i="1"/>
  <c r="M32" i="1" s="1"/>
  <c r="J37" i="1"/>
  <c r="M37" i="1" s="1"/>
  <c r="J34" i="1"/>
  <c r="M34" i="1" s="1"/>
  <c r="J33" i="1"/>
  <c r="M33" i="1" s="1"/>
  <c r="J30" i="1"/>
  <c r="M30" i="1" s="1"/>
  <c r="J31" i="1"/>
  <c r="M31" i="1" s="1"/>
  <c r="J21" i="1"/>
  <c r="M21" i="1"/>
  <c r="N39" i="1" l="1"/>
  <c r="N31" i="1"/>
  <c r="N32" i="1"/>
  <c r="N29" i="1"/>
  <c r="N35" i="1"/>
  <c r="N30" i="1"/>
  <c r="N36" i="1"/>
  <c r="N37" i="1"/>
  <c r="N34" i="1"/>
  <c r="N38" i="1"/>
  <c r="N33" i="1"/>
  <c r="I28" i="1"/>
  <c r="I40" i="1" s="1"/>
  <c r="I43" i="1" s="1"/>
  <c r="N9" i="1"/>
  <c r="N21" i="1" s="1"/>
  <c r="F40" i="1" l="1"/>
  <c r="J28" i="1" l="1"/>
  <c r="M28" i="1" l="1"/>
  <c r="M40" i="1" s="1"/>
  <c r="M43" i="1" s="1"/>
  <c r="J40" i="1"/>
  <c r="N28" i="1" l="1"/>
  <c r="N40" i="1" s="1"/>
</calcChain>
</file>

<file path=xl/sharedStrings.xml><?xml version="1.0" encoding="utf-8"?>
<sst xmlns="http://schemas.openxmlformats.org/spreadsheetml/2006/main" count="64" uniqueCount="16">
  <si>
    <t>CNPI</t>
  </si>
  <si>
    <t>Class</t>
  </si>
  <si>
    <t>UCC</t>
  </si>
  <si>
    <t>CCA</t>
  </si>
  <si>
    <t>4-SEC-34 Attachment A</t>
  </si>
  <si>
    <t>CCA Continuity Schedule - CCA Using Test Year Rates</t>
  </si>
  <si>
    <t>Rate (%)</t>
  </si>
  <si>
    <t>AIIP Additions</t>
  </si>
  <si>
    <t>CCA Continuity Schedule - CCA Using Rates per Bill C-97</t>
  </si>
  <si>
    <t>CCA Difference</t>
  </si>
  <si>
    <t>CUMULATIVE CCA</t>
  </si>
  <si>
    <t>AIIP Additions CCA</t>
  </si>
  <si>
    <t>Total CCA</t>
  </si>
  <si>
    <t>1/5 for Smoothing</t>
  </si>
  <si>
    <t>CCA Continuity Schedule - CCA Using Test Year Rates and 2022 Test Year Capital Additions</t>
  </si>
  <si>
    <t>CCA Continuity Schedule - CCA Using Rates per Bill C-97 and 2022 Test Year Capital Additions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</si>
</sst>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164" formatCode="#,##0.0"/>
    <numFmt numFmtId="165" formatCode="_-&quot;$&quot;* #,##0_-;\-&quot;$&quot;* #,##0_-;_-&quot;$&quot;* &quot;-&quot;??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25">
    <xf numFmtId="0" fontId="0" fillId="0" borderId="0" xfId="0"/>
    <xf numFmtId="0" fontId="2" fillId="0" borderId="0" xfId="0" applyFont="1"/>
    <xf numFmtId="0" fontId="0" fillId="0" borderId="0" xfId="0" applyFont="1"/>
    <xf numFmtId="0" fontId="3" fillId="0" borderId="0" xfId="0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 applyProtection="1">
      <alignment horizontal="center"/>
      <protection locked="0"/>
    </xf>
    <xf numFmtId="165" fontId="3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0" xfId="0" applyFont="1" applyBorder="1"/>
    <xf numFmtId="0" fontId="2" fillId="0" borderId="0" xfId="0" applyFont="1" applyBorder="1"/>
    <xf numFmtId="165" fontId="0" fillId="0" borderId="0" xfId="0" applyNumberFormat="1" applyFont="1" applyBorder="1"/>
    <xf numFmtId="165" fontId="2" fillId="0" borderId="0" xfId="0" applyNumberFormat="1" applyFont="1" applyBorder="1"/>
    <xf numFmtId="0" fontId="2" fillId="0" borderId="5" xfId="0" applyFont="1" applyBorder="1"/>
    <xf numFmtId="165" fontId="2" fillId="0" borderId="2" xfId="1" applyNumberFormat="1" applyFont="1" applyBorder="1"/>
    <xf numFmtId="9" fontId="3" fillId="0" borderId="0" xfId="0" applyNumberFormat="1" applyFont="1" applyBorder="1" applyAlignment="1">
      <alignment horizontal="center"/>
    </xf>
    <xf numFmtId="0" fontId="2" fillId="0" borderId="1" xfId="0" applyFont="1" applyBorder="1"/>
    <xf numFmtId="17" fontId="2" fillId="0" borderId="0" xfId="0" applyNumberFormat="1" applyFont="1" applyBorder="1" applyAlignment="1">
      <alignment horizontal="center"/>
    </xf>
    <xf numFmtId="165" fontId="0" fillId="0" borderId="0" xfId="0" applyNumberFormat="1" applyFont="1"/>
    <xf numFmtId="0" fontId="2" fillId="0" borderId="0" xfId="0" applyFont="1" applyAlignment="1">
      <alignment horizontal="right"/>
    </xf>
    <xf numFmtId="165" fontId="2" fillId="0" borderId="2" xfId="0" applyNumberFormat="1" applyFont="1" applyBorder="1"/>
    <xf numFmtId="16" fontId="2" fillId="0" borderId="0" xfId="0" quotePrefix="1" applyNumberFormat="1" applyFont="1" applyAlignment="1">
      <alignment horizontal="right"/>
    </xf>
    <xf numFmtId="0" fontId="2" fillId="0" borderId="0" xfId="0" applyFont="1" applyBorder="1" applyAlignment="1">
      <alignment horizontal="center"/>
    </xf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3C647F-1B2D-45F5-91FF-BBDA7C22321B}">
  <sheetPr>
    <pageSetUpPr fitToPage="1"/>
  </sheetPr>
  <dimension ref="A1:P44"/>
  <sheetViews>
    <sheetView tabSelected="1" view="pageBreakPreview" topLeftCell="A7" zoomScale="85" zoomScaleNormal="85" zoomScaleSheetLayoutView="85" workbookViewId="0">
      <selection activeCell="N44" sqref="N44"/>
    </sheetView>
    <sheetView tabSelected="1" workbookViewId="1">
      <selection activeCell="F9" sqref="F9"/>
    </sheetView>
  </sheetViews>
  <sheetFormatPr defaultColWidth="8.7109375" defaultRowHeight="15" x14ac:dyDescent="0.25"/>
  <cols>
    <col min="1" max="1" width="8.7109375" style="2"/>
    <col min="2" max="2" width="19.85546875" style="2" customWidth="1"/>
    <col min="3" max="3" width="10.28515625" style="2" customWidth="1"/>
    <col min="4" max="14" width="16.7109375" style="2" customWidth="1"/>
    <col min="15" max="15" width="8.7109375" style="2"/>
    <col min="16" max="16" width="12.5703125" style="2" bestFit="1" customWidth="1"/>
    <col min="17" max="16384" width="8.7109375" style="2"/>
  </cols>
  <sheetData>
    <row r="1" spans="1:14" x14ac:dyDescent="0.25">
      <c r="A1" s="1" t="s">
        <v>0</v>
      </c>
    </row>
    <row r="2" spans="1:14" x14ac:dyDescent="0.25">
      <c r="A2" s="1" t="s">
        <v>4</v>
      </c>
    </row>
    <row r="3" spans="1:14" ht="15.75" thickBot="1" x14ac:dyDescent="0.3"/>
    <row r="4" spans="1:14" x14ac:dyDescent="0.25">
      <c r="A4" s="8" t="s">
        <v>5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10"/>
      <c r="B6" s="11"/>
      <c r="C6" s="11"/>
      <c r="D6" s="24">
        <v>2024</v>
      </c>
      <c r="E6" s="24"/>
      <c r="F6" s="24"/>
      <c r="G6" s="24">
        <f>+YEAR(J7)</f>
        <v>2025</v>
      </c>
      <c r="H6" s="24"/>
      <c r="I6" s="24"/>
      <c r="J6" s="24"/>
      <c r="K6" s="24">
        <f>+YEAR(N7)</f>
        <v>2026</v>
      </c>
      <c r="L6" s="24"/>
      <c r="M6" s="24"/>
      <c r="N6" s="24"/>
    </row>
    <row r="7" spans="1:14" x14ac:dyDescent="0.25">
      <c r="A7" s="10"/>
      <c r="B7" s="11"/>
      <c r="C7" s="11"/>
      <c r="D7" s="12"/>
      <c r="E7" s="12"/>
      <c r="F7" s="19">
        <v>45657</v>
      </c>
      <c r="G7" s="12"/>
      <c r="H7" s="12"/>
      <c r="I7" s="12"/>
      <c r="J7" s="19">
        <f>+F7+365</f>
        <v>46022</v>
      </c>
      <c r="K7" s="12"/>
      <c r="L7" s="12"/>
      <c r="M7" s="12"/>
      <c r="N7" s="19">
        <f>+J7+365</f>
        <v>46387</v>
      </c>
    </row>
    <row r="8" spans="1:14" x14ac:dyDescent="0.25">
      <c r="A8" s="10"/>
      <c r="B8" s="18" t="s">
        <v>1</v>
      </c>
      <c r="C8" s="18" t="s">
        <v>6</v>
      </c>
      <c r="D8" s="7" t="s">
        <v>7</v>
      </c>
      <c r="E8" s="7" t="s">
        <v>11</v>
      </c>
      <c r="F8" s="7" t="s">
        <v>2</v>
      </c>
      <c r="G8" s="7" t="s">
        <v>7</v>
      </c>
      <c r="H8" s="7" t="s">
        <v>11</v>
      </c>
      <c r="I8" s="7" t="s">
        <v>12</v>
      </c>
      <c r="J8" s="7" t="s">
        <v>2</v>
      </c>
      <c r="K8" s="7" t="s">
        <v>7</v>
      </c>
      <c r="L8" s="7" t="s">
        <v>11</v>
      </c>
      <c r="M8" s="7" t="s">
        <v>3</v>
      </c>
      <c r="N8" s="7" t="s">
        <v>2</v>
      </c>
    </row>
    <row r="9" spans="1:14" x14ac:dyDescent="0.25">
      <c r="A9" s="10"/>
      <c r="B9" s="3">
        <v>1</v>
      </c>
      <c r="C9" s="17">
        <v>0.04</v>
      </c>
      <c r="D9" s="6">
        <v>200000</v>
      </c>
      <c r="E9" s="6">
        <f>IF($C9&lt;(1/1.5),+D9*$C9*1.5,+D9*$C9)</f>
        <v>12000</v>
      </c>
      <c r="F9" s="6">
        <f>+D9-E9</f>
        <v>188000</v>
      </c>
      <c r="G9" s="6">
        <v>150000</v>
      </c>
      <c r="H9" s="6">
        <f>IF($C9&lt;(1/1.5),+G9*$C9*1.5,+G9*$C9)</f>
        <v>9000</v>
      </c>
      <c r="I9" s="6">
        <f>+F9*$C9+H9</f>
        <v>16520</v>
      </c>
      <c r="J9" s="6">
        <f>+F9+G9-I9</f>
        <v>321480</v>
      </c>
      <c r="K9" s="6">
        <v>150000</v>
      </c>
      <c r="L9" s="6">
        <f>IF($C9&lt;(1/1.5),+K9*$C9*1.5,+K9*$C9)</f>
        <v>9000</v>
      </c>
      <c r="M9" s="6">
        <f>+J9*$C9+L9</f>
        <v>21859.200000000001</v>
      </c>
      <c r="N9" s="6">
        <f>+J9+K9-M9</f>
        <v>449620.8</v>
      </c>
    </row>
    <row r="10" spans="1:14" x14ac:dyDescent="0.25">
      <c r="A10" s="10"/>
      <c r="B10" s="3">
        <v>2</v>
      </c>
      <c r="C10" s="17">
        <v>0.06</v>
      </c>
      <c r="D10" s="6">
        <v>0</v>
      </c>
      <c r="E10" s="6">
        <f t="shared" ref="E10:E20" si="0">IF($C10&lt;(1/1.5),+D10*$C10*1.5,+D10*$C10)</f>
        <v>0</v>
      </c>
      <c r="F10" s="6">
        <f t="shared" ref="F10:F20" si="1">+D10-E10</f>
        <v>0</v>
      </c>
      <c r="G10" s="6">
        <v>0</v>
      </c>
      <c r="H10" s="6">
        <f t="shared" ref="H10:H20" si="2">IF($C10&lt;(1/1.5),+G10*$C10*1.5,+G10*$C10)</f>
        <v>0</v>
      </c>
      <c r="I10" s="6">
        <f t="shared" ref="I10:I20" si="3">+F10*$C10+H10</f>
        <v>0</v>
      </c>
      <c r="J10" s="6">
        <f t="shared" ref="J10:J20" si="4">+F10+G10-I10</f>
        <v>0</v>
      </c>
      <c r="K10" s="6">
        <v>0</v>
      </c>
      <c r="L10" s="6">
        <f t="shared" ref="L10:L20" si="5">IF($C10&lt;(1/1.5),+K10*$C10*1.5,+K10*$C10)</f>
        <v>0</v>
      </c>
      <c r="M10" s="6">
        <f t="shared" ref="M10:M20" si="6">+J10*$C10+L10</f>
        <v>0</v>
      </c>
      <c r="N10" s="6">
        <f t="shared" ref="N10:N20" si="7">+J10+K10-M10</f>
        <v>0</v>
      </c>
    </row>
    <row r="11" spans="1:14" x14ac:dyDescent="0.25">
      <c r="A11" s="10"/>
      <c r="B11" s="3">
        <v>3</v>
      </c>
      <c r="C11" s="17">
        <v>0.05</v>
      </c>
      <c r="D11" s="6">
        <v>0</v>
      </c>
      <c r="E11" s="6">
        <f t="shared" si="0"/>
        <v>0</v>
      </c>
      <c r="F11" s="6">
        <f t="shared" si="1"/>
        <v>0</v>
      </c>
      <c r="G11" s="6">
        <v>0</v>
      </c>
      <c r="H11" s="6">
        <f t="shared" si="2"/>
        <v>0</v>
      </c>
      <c r="I11" s="6">
        <f t="shared" si="3"/>
        <v>0</v>
      </c>
      <c r="J11" s="6">
        <f t="shared" si="4"/>
        <v>0</v>
      </c>
      <c r="K11" s="6">
        <v>0</v>
      </c>
      <c r="L11" s="6">
        <f t="shared" si="5"/>
        <v>0</v>
      </c>
      <c r="M11" s="6">
        <f t="shared" si="6"/>
        <v>0</v>
      </c>
      <c r="N11" s="6">
        <f t="shared" si="7"/>
        <v>0</v>
      </c>
    </row>
    <row r="12" spans="1:14" x14ac:dyDescent="0.25">
      <c r="A12" s="10"/>
      <c r="B12" s="3">
        <v>8</v>
      </c>
      <c r="C12" s="17">
        <v>0.2</v>
      </c>
      <c r="D12" s="6">
        <v>111000</v>
      </c>
      <c r="E12" s="6">
        <f t="shared" si="0"/>
        <v>33300</v>
      </c>
      <c r="F12" s="6">
        <f t="shared" si="1"/>
        <v>77700</v>
      </c>
      <c r="G12" s="6">
        <v>111000</v>
      </c>
      <c r="H12" s="6">
        <f t="shared" si="2"/>
        <v>33300</v>
      </c>
      <c r="I12" s="6">
        <f t="shared" si="3"/>
        <v>48840</v>
      </c>
      <c r="J12" s="6">
        <f t="shared" si="4"/>
        <v>139860</v>
      </c>
      <c r="K12" s="6">
        <v>111000</v>
      </c>
      <c r="L12" s="6">
        <f t="shared" si="5"/>
        <v>33300</v>
      </c>
      <c r="M12" s="6">
        <f t="shared" si="6"/>
        <v>61272</v>
      </c>
      <c r="N12" s="6">
        <f t="shared" si="7"/>
        <v>189588</v>
      </c>
    </row>
    <row r="13" spans="1:14" x14ac:dyDescent="0.25">
      <c r="A13" s="10"/>
      <c r="B13" s="3">
        <v>10</v>
      </c>
      <c r="C13" s="17">
        <v>0.3</v>
      </c>
      <c r="D13" s="6">
        <v>505000</v>
      </c>
      <c r="E13" s="6">
        <f t="shared" si="0"/>
        <v>227250</v>
      </c>
      <c r="F13" s="6">
        <f t="shared" si="1"/>
        <v>277750</v>
      </c>
      <c r="G13" s="6">
        <v>462000</v>
      </c>
      <c r="H13" s="6">
        <f t="shared" si="2"/>
        <v>207900</v>
      </c>
      <c r="I13" s="6">
        <f t="shared" si="3"/>
        <v>291225</v>
      </c>
      <c r="J13" s="6">
        <f t="shared" si="4"/>
        <v>448525</v>
      </c>
      <c r="K13" s="6">
        <v>462000</v>
      </c>
      <c r="L13" s="6">
        <f t="shared" si="5"/>
        <v>207900</v>
      </c>
      <c r="M13" s="6">
        <f t="shared" si="6"/>
        <v>342457.5</v>
      </c>
      <c r="N13" s="6">
        <f t="shared" si="7"/>
        <v>568067.5</v>
      </c>
    </row>
    <row r="14" spans="1:14" x14ac:dyDescent="0.25">
      <c r="A14" s="10"/>
      <c r="B14" s="3">
        <v>12</v>
      </c>
      <c r="C14" s="17">
        <v>1</v>
      </c>
      <c r="D14" s="6">
        <v>820000</v>
      </c>
      <c r="E14" s="6">
        <f t="shared" si="0"/>
        <v>820000</v>
      </c>
      <c r="F14" s="6">
        <f t="shared" si="1"/>
        <v>0</v>
      </c>
      <c r="G14" s="6">
        <v>820000</v>
      </c>
      <c r="H14" s="6">
        <f t="shared" si="2"/>
        <v>820000</v>
      </c>
      <c r="I14" s="6">
        <f t="shared" si="3"/>
        <v>820000</v>
      </c>
      <c r="J14" s="6">
        <f t="shared" si="4"/>
        <v>0</v>
      </c>
      <c r="K14" s="6">
        <v>720000</v>
      </c>
      <c r="L14" s="6">
        <f t="shared" si="5"/>
        <v>720000</v>
      </c>
      <c r="M14" s="6">
        <f t="shared" si="6"/>
        <v>720000</v>
      </c>
      <c r="N14" s="6">
        <f t="shared" si="7"/>
        <v>0</v>
      </c>
    </row>
    <row r="15" spans="1:14" x14ac:dyDescent="0.25">
      <c r="A15" s="10"/>
      <c r="B15" s="3">
        <v>13</v>
      </c>
      <c r="C15" s="17"/>
      <c r="D15" s="6">
        <v>0</v>
      </c>
      <c r="E15" s="6">
        <f t="shared" si="0"/>
        <v>0</v>
      </c>
      <c r="F15" s="6">
        <f t="shared" si="1"/>
        <v>0</v>
      </c>
      <c r="G15" s="6">
        <v>0</v>
      </c>
      <c r="H15" s="6">
        <f t="shared" si="2"/>
        <v>0</v>
      </c>
      <c r="I15" s="6">
        <f t="shared" si="3"/>
        <v>0</v>
      </c>
      <c r="J15" s="6">
        <f t="shared" si="4"/>
        <v>0</v>
      </c>
      <c r="K15" s="6">
        <v>0</v>
      </c>
      <c r="L15" s="6">
        <f t="shared" si="5"/>
        <v>0</v>
      </c>
      <c r="M15" s="6">
        <f t="shared" si="6"/>
        <v>0</v>
      </c>
      <c r="N15" s="6">
        <f t="shared" si="7"/>
        <v>0</v>
      </c>
    </row>
    <row r="16" spans="1:14" x14ac:dyDescent="0.25">
      <c r="A16" s="10"/>
      <c r="B16" s="3">
        <v>45</v>
      </c>
      <c r="C16" s="17">
        <v>0.45</v>
      </c>
      <c r="D16" s="6">
        <v>0</v>
      </c>
      <c r="E16" s="6">
        <f t="shared" si="0"/>
        <v>0</v>
      </c>
      <c r="F16" s="6">
        <f t="shared" si="1"/>
        <v>0</v>
      </c>
      <c r="G16" s="6">
        <v>0</v>
      </c>
      <c r="H16" s="6">
        <f t="shared" si="2"/>
        <v>0</v>
      </c>
      <c r="I16" s="6">
        <f t="shared" si="3"/>
        <v>0</v>
      </c>
      <c r="J16" s="6">
        <f t="shared" si="4"/>
        <v>0</v>
      </c>
      <c r="K16" s="6">
        <v>0</v>
      </c>
      <c r="L16" s="6">
        <f t="shared" si="5"/>
        <v>0</v>
      </c>
      <c r="M16" s="6">
        <f t="shared" si="6"/>
        <v>0</v>
      </c>
      <c r="N16" s="6">
        <f t="shared" si="7"/>
        <v>0</v>
      </c>
    </row>
    <row r="17" spans="1:16" x14ac:dyDescent="0.25">
      <c r="A17" s="10"/>
      <c r="B17" s="3">
        <v>46</v>
      </c>
      <c r="C17" s="17">
        <v>0.3</v>
      </c>
      <c r="D17" s="6">
        <v>0</v>
      </c>
      <c r="E17" s="6">
        <f t="shared" si="0"/>
        <v>0</v>
      </c>
      <c r="F17" s="6">
        <f t="shared" si="1"/>
        <v>0</v>
      </c>
      <c r="G17" s="6">
        <v>0</v>
      </c>
      <c r="H17" s="6">
        <f t="shared" si="2"/>
        <v>0</v>
      </c>
      <c r="I17" s="6">
        <f t="shared" si="3"/>
        <v>0</v>
      </c>
      <c r="J17" s="6">
        <f t="shared" si="4"/>
        <v>0</v>
      </c>
      <c r="K17" s="6">
        <v>0</v>
      </c>
      <c r="L17" s="6">
        <f t="shared" si="5"/>
        <v>0</v>
      </c>
      <c r="M17" s="6">
        <f t="shared" si="6"/>
        <v>0</v>
      </c>
      <c r="N17" s="6">
        <f t="shared" si="7"/>
        <v>0</v>
      </c>
    </row>
    <row r="18" spans="1:16" x14ac:dyDescent="0.25">
      <c r="A18" s="10"/>
      <c r="B18" s="4">
        <v>47</v>
      </c>
      <c r="C18" s="17">
        <v>0.08</v>
      </c>
      <c r="D18" s="6">
        <v>10896000</v>
      </c>
      <c r="E18" s="6">
        <f t="shared" si="0"/>
        <v>1307520</v>
      </c>
      <c r="F18" s="6">
        <f t="shared" si="1"/>
        <v>9588480</v>
      </c>
      <c r="G18" s="6">
        <v>9886000</v>
      </c>
      <c r="H18" s="6">
        <f t="shared" si="2"/>
        <v>1186320</v>
      </c>
      <c r="I18" s="6">
        <f t="shared" si="3"/>
        <v>1953398.4</v>
      </c>
      <c r="J18" s="6">
        <f t="shared" si="4"/>
        <v>17521081.600000001</v>
      </c>
      <c r="K18" s="6">
        <v>10436000</v>
      </c>
      <c r="L18" s="6">
        <f t="shared" si="5"/>
        <v>1252320</v>
      </c>
      <c r="M18" s="6">
        <f t="shared" si="6"/>
        <v>2654006.5279999999</v>
      </c>
      <c r="N18" s="6">
        <f t="shared" si="7"/>
        <v>25303075.072000001</v>
      </c>
    </row>
    <row r="19" spans="1:16" x14ac:dyDescent="0.25">
      <c r="A19" s="10"/>
      <c r="B19" s="5">
        <v>1.3</v>
      </c>
      <c r="C19" s="17">
        <v>0.06</v>
      </c>
      <c r="D19" s="6">
        <v>0</v>
      </c>
      <c r="E19" s="6">
        <f t="shared" si="0"/>
        <v>0</v>
      </c>
      <c r="F19" s="6">
        <f t="shared" si="1"/>
        <v>0</v>
      </c>
      <c r="G19" s="6">
        <v>0</v>
      </c>
      <c r="H19" s="6">
        <f t="shared" si="2"/>
        <v>0</v>
      </c>
      <c r="I19" s="6">
        <f t="shared" si="3"/>
        <v>0</v>
      </c>
      <c r="J19" s="6">
        <f t="shared" si="4"/>
        <v>0</v>
      </c>
      <c r="K19" s="6">
        <v>0</v>
      </c>
      <c r="L19" s="6">
        <f t="shared" si="5"/>
        <v>0</v>
      </c>
      <c r="M19" s="6">
        <f t="shared" si="6"/>
        <v>0</v>
      </c>
      <c r="N19" s="6">
        <f t="shared" si="7"/>
        <v>0</v>
      </c>
    </row>
    <row r="20" spans="1:16" x14ac:dyDescent="0.25">
      <c r="A20" s="10"/>
      <c r="B20" s="5">
        <v>50</v>
      </c>
      <c r="C20" s="17">
        <v>0.55000000000000004</v>
      </c>
      <c r="D20" s="6">
        <v>200000</v>
      </c>
      <c r="E20" s="6">
        <f t="shared" si="0"/>
        <v>165000.00000000003</v>
      </c>
      <c r="F20" s="6">
        <f t="shared" si="1"/>
        <v>34999.999999999971</v>
      </c>
      <c r="G20" s="6">
        <v>150000</v>
      </c>
      <c r="H20" s="6">
        <f t="shared" si="2"/>
        <v>123750</v>
      </c>
      <c r="I20" s="6">
        <f t="shared" si="3"/>
        <v>143000</v>
      </c>
      <c r="J20" s="6">
        <f t="shared" si="4"/>
        <v>41999.999999999971</v>
      </c>
      <c r="K20" s="6">
        <v>120000</v>
      </c>
      <c r="L20" s="6">
        <f t="shared" si="5"/>
        <v>99000</v>
      </c>
      <c r="M20" s="6">
        <f t="shared" si="6"/>
        <v>122099.99999999999</v>
      </c>
      <c r="N20" s="6">
        <f t="shared" si="7"/>
        <v>39899.999999999985</v>
      </c>
    </row>
    <row r="21" spans="1:16" x14ac:dyDescent="0.25">
      <c r="A21" s="10"/>
      <c r="B21" s="11"/>
      <c r="C21" s="11"/>
      <c r="D21" s="16">
        <f t="shared" ref="D21:N21" si="8">SUM(D9:D20)</f>
        <v>12732000</v>
      </c>
      <c r="E21" s="16">
        <f t="shared" si="8"/>
        <v>2565070</v>
      </c>
      <c r="F21" s="16">
        <f t="shared" si="8"/>
        <v>10166930</v>
      </c>
      <c r="G21" s="16">
        <f t="shared" si="8"/>
        <v>11579000</v>
      </c>
      <c r="H21" s="16">
        <f t="shared" si="8"/>
        <v>2380270</v>
      </c>
      <c r="I21" s="16">
        <f t="shared" si="8"/>
        <v>3272983.4</v>
      </c>
      <c r="J21" s="16">
        <f t="shared" si="8"/>
        <v>18472946.600000001</v>
      </c>
      <c r="K21" s="16">
        <f t="shared" si="8"/>
        <v>11999000</v>
      </c>
      <c r="L21" s="16">
        <f t="shared" si="8"/>
        <v>2321520</v>
      </c>
      <c r="M21" s="16">
        <f t="shared" si="8"/>
        <v>3921695.2280000001</v>
      </c>
      <c r="N21" s="16">
        <f t="shared" si="8"/>
        <v>26550251.372000001</v>
      </c>
      <c r="P21" s="20"/>
    </row>
    <row r="22" spans="1:16" x14ac:dyDescent="0.25">
      <c r="A22" s="10"/>
      <c r="B22" s="11"/>
      <c r="C22" s="1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6" x14ac:dyDescent="0.25">
      <c r="A23" s="10"/>
      <c r="B23" s="11"/>
      <c r="C23" s="1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6" x14ac:dyDescent="0.25">
      <c r="A24" s="15" t="s">
        <v>8</v>
      </c>
      <c r="B24" s="11"/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6" x14ac:dyDescent="0.25">
      <c r="A25" s="10"/>
      <c r="B25" s="11"/>
      <c r="C25" s="11"/>
      <c r="D25" s="24">
        <f>+D6</f>
        <v>2024</v>
      </c>
      <c r="E25" s="24"/>
      <c r="F25" s="24"/>
      <c r="G25" s="24">
        <f>+YEAR(J26)</f>
        <v>2025</v>
      </c>
      <c r="H25" s="24"/>
      <c r="I25" s="24"/>
      <c r="J25" s="24"/>
      <c r="K25" s="24">
        <f>+YEAR(N26)</f>
        <v>2026</v>
      </c>
      <c r="L25" s="24"/>
      <c r="M25" s="24"/>
      <c r="N25" s="24"/>
    </row>
    <row r="26" spans="1:16" x14ac:dyDescent="0.25">
      <c r="A26" s="10"/>
      <c r="B26" s="11"/>
      <c r="C26" s="11"/>
      <c r="D26" s="12"/>
      <c r="E26" s="12"/>
      <c r="F26" s="19">
        <f>+F7</f>
        <v>45657</v>
      </c>
      <c r="G26" s="12"/>
      <c r="H26" s="12"/>
      <c r="I26" s="12"/>
      <c r="J26" s="19">
        <f>+F26+365</f>
        <v>46022</v>
      </c>
      <c r="K26" s="12"/>
      <c r="L26" s="12"/>
      <c r="M26" s="12"/>
      <c r="N26" s="19">
        <f>+J26+365</f>
        <v>46387</v>
      </c>
    </row>
    <row r="27" spans="1:16" x14ac:dyDescent="0.25">
      <c r="A27" s="10"/>
      <c r="B27" s="12" t="s">
        <v>1</v>
      </c>
      <c r="C27" s="12"/>
      <c r="D27" s="7" t="s">
        <v>7</v>
      </c>
      <c r="E27" s="7" t="s">
        <v>11</v>
      </c>
      <c r="F27" s="7" t="s">
        <v>2</v>
      </c>
      <c r="G27" s="7" t="s">
        <v>7</v>
      </c>
      <c r="H27" s="7" t="s">
        <v>11</v>
      </c>
      <c r="I27" s="7" t="s">
        <v>12</v>
      </c>
      <c r="J27" s="7" t="s">
        <v>2</v>
      </c>
      <c r="K27" s="7" t="s">
        <v>7</v>
      </c>
      <c r="L27" s="7" t="s">
        <v>11</v>
      </c>
      <c r="M27" s="7" t="s">
        <v>12</v>
      </c>
      <c r="N27" s="7" t="s">
        <v>2</v>
      </c>
    </row>
    <row r="28" spans="1:16" x14ac:dyDescent="0.25">
      <c r="A28" s="10"/>
      <c r="B28" s="3">
        <v>1</v>
      </c>
      <c r="C28" s="17">
        <f>+C9</f>
        <v>0.04</v>
      </c>
      <c r="D28" s="6">
        <f>+D9</f>
        <v>200000</v>
      </c>
      <c r="E28" s="6">
        <f>+$C28*D28</f>
        <v>8000</v>
      </c>
      <c r="F28" s="6">
        <f t="shared" ref="F28:F39" si="9">+D28-E28</f>
        <v>192000</v>
      </c>
      <c r="G28" s="6">
        <f>+G9</f>
        <v>150000</v>
      </c>
      <c r="H28" s="6">
        <f>+$C28*G28</f>
        <v>6000</v>
      </c>
      <c r="I28" s="6">
        <f>+F28*$C28+H28</f>
        <v>13680</v>
      </c>
      <c r="J28" s="6">
        <f>+F28+G28-I28</f>
        <v>328320</v>
      </c>
      <c r="K28" s="6">
        <f>+K9</f>
        <v>150000</v>
      </c>
      <c r="L28" s="6">
        <f>+$C28*K28</f>
        <v>6000</v>
      </c>
      <c r="M28" s="6">
        <f>+J28*$C28+L28</f>
        <v>19132.800000000003</v>
      </c>
      <c r="N28" s="6">
        <f>+J28+K28-M28</f>
        <v>459187.20000000001</v>
      </c>
    </row>
    <row r="29" spans="1:16" x14ac:dyDescent="0.25">
      <c r="A29" s="10"/>
      <c r="B29" s="3">
        <v>2</v>
      </c>
      <c r="C29" s="17">
        <f>+C10</f>
        <v>0.06</v>
      </c>
      <c r="D29" s="6">
        <f>+D10</f>
        <v>0</v>
      </c>
      <c r="E29" s="6">
        <f t="shared" ref="E29:E39" si="10">+$C29*D29</f>
        <v>0</v>
      </c>
      <c r="F29" s="6">
        <f t="shared" si="9"/>
        <v>0</v>
      </c>
      <c r="G29" s="6">
        <f>+G10</f>
        <v>0</v>
      </c>
      <c r="H29" s="6">
        <f t="shared" ref="H29:H39" si="11">+$C29*G29</f>
        <v>0</v>
      </c>
      <c r="I29" s="6">
        <f t="shared" ref="I29:I39" si="12">+F29*$C29+H29</f>
        <v>0</v>
      </c>
      <c r="J29" s="6">
        <f t="shared" ref="J29:J39" si="13">+F29+G29-I29</f>
        <v>0</v>
      </c>
      <c r="K29" s="6">
        <f>+K10</f>
        <v>0</v>
      </c>
      <c r="L29" s="6">
        <f t="shared" ref="L29:L39" si="14">+$C29*K29</f>
        <v>0</v>
      </c>
      <c r="M29" s="6">
        <f t="shared" ref="M29:M39" si="15">+J29*$C29+L29</f>
        <v>0</v>
      </c>
      <c r="N29" s="6">
        <f t="shared" ref="N29:N39" si="16">+J29+K29-M29</f>
        <v>0</v>
      </c>
    </row>
    <row r="30" spans="1:16" x14ac:dyDescent="0.25">
      <c r="A30" s="10"/>
      <c r="B30" s="3">
        <v>3</v>
      </c>
      <c r="C30" s="17">
        <f>+C11</f>
        <v>0.05</v>
      </c>
      <c r="D30" s="6">
        <f>+D11</f>
        <v>0</v>
      </c>
      <c r="E30" s="6">
        <f t="shared" si="10"/>
        <v>0</v>
      </c>
      <c r="F30" s="6">
        <f t="shared" si="9"/>
        <v>0</v>
      </c>
      <c r="G30" s="6">
        <f>+G11</f>
        <v>0</v>
      </c>
      <c r="H30" s="6">
        <f t="shared" si="11"/>
        <v>0</v>
      </c>
      <c r="I30" s="6">
        <f t="shared" si="12"/>
        <v>0</v>
      </c>
      <c r="J30" s="6">
        <f t="shared" si="13"/>
        <v>0</v>
      </c>
      <c r="K30" s="6">
        <f>+K11</f>
        <v>0</v>
      </c>
      <c r="L30" s="6">
        <f t="shared" si="14"/>
        <v>0</v>
      </c>
      <c r="M30" s="6">
        <f t="shared" si="15"/>
        <v>0</v>
      </c>
      <c r="N30" s="6">
        <f t="shared" si="16"/>
        <v>0</v>
      </c>
    </row>
    <row r="31" spans="1:16" x14ac:dyDescent="0.25">
      <c r="A31" s="10"/>
      <c r="B31" s="3">
        <v>8</v>
      </c>
      <c r="C31" s="17">
        <f>+C12</f>
        <v>0.2</v>
      </c>
      <c r="D31" s="6">
        <f>+D12</f>
        <v>111000</v>
      </c>
      <c r="E31" s="6">
        <f t="shared" si="10"/>
        <v>22200</v>
      </c>
      <c r="F31" s="6">
        <f t="shared" si="9"/>
        <v>88800</v>
      </c>
      <c r="G31" s="6">
        <f>+G12</f>
        <v>111000</v>
      </c>
      <c r="H31" s="6">
        <f t="shared" si="11"/>
        <v>22200</v>
      </c>
      <c r="I31" s="6">
        <f t="shared" si="12"/>
        <v>39960</v>
      </c>
      <c r="J31" s="6">
        <f t="shared" si="13"/>
        <v>159840</v>
      </c>
      <c r="K31" s="6">
        <f>+K12</f>
        <v>111000</v>
      </c>
      <c r="L31" s="6">
        <f t="shared" si="14"/>
        <v>22200</v>
      </c>
      <c r="M31" s="6">
        <f t="shared" si="15"/>
        <v>54168</v>
      </c>
      <c r="N31" s="6">
        <f t="shared" si="16"/>
        <v>216672</v>
      </c>
    </row>
    <row r="32" spans="1:16" x14ac:dyDescent="0.25">
      <c r="A32" s="10"/>
      <c r="B32" s="3">
        <v>10</v>
      </c>
      <c r="C32" s="17">
        <f>+C13</f>
        <v>0.3</v>
      </c>
      <c r="D32" s="6">
        <f>+D13</f>
        <v>505000</v>
      </c>
      <c r="E32" s="6">
        <f t="shared" si="10"/>
        <v>151500</v>
      </c>
      <c r="F32" s="6">
        <f t="shared" si="9"/>
        <v>353500</v>
      </c>
      <c r="G32" s="6">
        <f>+G13</f>
        <v>462000</v>
      </c>
      <c r="H32" s="6">
        <f t="shared" si="11"/>
        <v>138600</v>
      </c>
      <c r="I32" s="6">
        <f t="shared" si="12"/>
        <v>244650</v>
      </c>
      <c r="J32" s="6">
        <f t="shared" si="13"/>
        <v>570850</v>
      </c>
      <c r="K32" s="6">
        <f>+K13</f>
        <v>462000</v>
      </c>
      <c r="L32" s="6">
        <f t="shared" si="14"/>
        <v>138600</v>
      </c>
      <c r="M32" s="6">
        <f t="shared" si="15"/>
        <v>309855</v>
      </c>
      <c r="N32" s="6">
        <f t="shared" si="16"/>
        <v>722995</v>
      </c>
    </row>
    <row r="33" spans="1:16" x14ac:dyDescent="0.25">
      <c r="A33" s="10"/>
      <c r="B33" s="3">
        <v>12</v>
      </c>
      <c r="C33" s="17">
        <f>+C14</f>
        <v>1</v>
      </c>
      <c r="D33" s="6">
        <f>+D14</f>
        <v>820000</v>
      </c>
      <c r="E33" s="6">
        <f t="shared" si="10"/>
        <v>820000</v>
      </c>
      <c r="F33" s="6">
        <f t="shared" si="9"/>
        <v>0</v>
      </c>
      <c r="G33" s="6">
        <f>+G14</f>
        <v>820000</v>
      </c>
      <c r="H33" s="6">
        <f t="shared" si="11"/>
        <v>820000</v>
      </c>
      <c r="I33" s="6">
        <f t="shared" si="12"/>
        <v>820000</v>
      </c>
      <c r="J33" s="6">
        <f t="shared" si="13"/>
        <v>0</v>
      </c>
      <c r="K33" s="6">
        <f>+K14</f>
        <v>720000</v>
      </c>
      <c r="L33" s="6">
        <f t="shared" si="14"/>
        <v>720000</v>
      </c>
      <c r="M33" s="6">
        <f t="shared" si="15"/>
        <v>720000</v>
      </c>
      <c r="N33" s="6">
        <f t="shared" si="16"/>
        <v>0</v>
      </c>
    </row>
    <row r="34" spans="1:16" x14ac:dyDescent="0.25">
      <c r="A34" s="10"/>
      <c r="B34" s="3">
        <v>13</v>
      </c>
      <c r="C34" s="17">
        <f>+C15</f>
        <v>0</v>
      </c>
      <c r="D34" s="6">
        <f>+D15</f>
        <v>0</v>
      </c>
      <c r="E34" s="6">
        <f t="shared" si="10"/>
        <v>0</v>
      </c>
      <c r="F34" s="6">
        <f t="shared" si="9"/>
        <v>0</v>
      </c>
      <c r="G34" s="6">
        <f>+G15</f>
        <v>0</v>
      </c>
      <c r="H34" s="6">
        <f t="shared" si="11"/>
        <v>0</v>
      </c>
      <c r="I34" s="6">
        <f t="shared" si="12"/>
        <v>0</v>
      </c>
      <c r="J34" s="6">
        <f t="shared" si="13"/>
        <v>0</v>
      </c>
      <c r="K34" s="6">
        <f>+K15</f>
        <v>0</v>
      </c>
      <c r="L34" s="6">
        <f t="shared" si="14"/>
        <v>0</v>
      </c>
      <c r="M34" s="6">
        <f t="shared" si="15"/>
        <v>0</v>
      </c>
      <c r="N34" s="6">
        <f t="shared" si="16"/>
        <v>0</v>
      </c>
    </row>
    <row r="35" spans="1:16" x14ac:dyDescent="0.25">
      <c r="A35" s="10"/>
      <c r="B35" s="3">
        <v>45</v>
      </c>
      <c r="C35" s="17">
        <f>+C16</f>
        <v>0.45</v>
      </c>
      <c r="D35" s="6">
        <f>+D16</f>
        <v>0</v>
      </c>
      <c r="E35" s="6">
        <f t="shared" si="10"/>
        <v>0</v>
      </c>
      <c r="F35" s="6">
        <f t="shared" si="9"/>
        <v>0</v>
      </c>
      <c r="G35" s="6">
        <f>+G16</f>
        <v>0</v>
      </c>
      <c r="H35" s="6">
        <f t="shared" si="11"/>
        <v>0</v>
      </c>
      <c r="I35" s="6">
        <f t="shared" si="12"/>
        <v>0</v>
      </c>
      <c r="J35" s="6">
        <f t="shared" si="13"/>
        <v>0</v>
      </c>
      <c r="K35" s="6">
        <f>+K16</f>
        <v>0</v>
      </c>
      <c r="L35" s="6">
        <f t="shared" si="14"/>
        <v>0</v>
      </c>
      <c r="M35" s="6">
        <f t="shared" si="15"/>
        <v>0</v>
      </c>
      <c r="N35" s="6">
        <f t="shared" si="16"/>
        <v>0</v>
      </c>
    </row>
    <row r="36" spans="1:16" x14ac:dyDescent="0.25">
      <c r="A36" s="10"/>
      <c r="B36" s="3">
        <v>46</v>
      </c>
      <c r="C36" s="17">
        <f>+C17</f>
        <v>0.3</v>
      </c>
      <c r="D36" s="6">
        <f>+D17</f>
        <v>0</v>
      </c>
      <c r="E36" s="6">
        <f t="shared" si="10"/>
        <v>0</v>
      </c>
      <c r="F36" s="6">
        <f t="shared" si="9"/>
        <v>0</v>
      </c>
      <c r="G36" s="6">
        <f>+G17</f>
        <v>0</v>
      </c>
      <c r="H36" s="6">
        <f t="shared" si="11"/>
        <v>0</v>
      </c>
      <c r="I36" s="6">
        <f t="shared" si="12"/>
        <v>0</v>
      </c>
      <c r="J36" s="6">
        <f t="shared" si="13"/>
        <v>0</v>
      </c>
      <c r="K36" s="6">
        <f>+K17</f>
        <v>0</v>
      </c>
      <c r="L36" s="6">
        <f t="shared" si="14"/>
        <v>0</v>
      </c>
      <c r="M36" s="6">
        <f t="shared" si="15"/>
        <v>0</v>
      </c>
      <c r="N36" s="6">
        <f t="shared" si="16"/>
        <v>0</v>
      </c>
    </row>
    <row r="37" spans="1:16" x14ac:dyDescent="0.25">
      <c r="A37" s="10"/>
      <c r="B37" s="4">
        <v>47</v>
      </c>
      <c r="C37" s="17">
        <f>+C18</f>
        <v>0.08</v>
      </c>
      <c r="D37" s="6">
        <f>+D18</f>
        <v>10896000</v>
      </c>
      <c r="E37" s="6">
        <f t="shared" si="10"/>
        <v>871680</v>
      </c>
      <c r="F37" s="6">
        <f t="shared" si="9"/>
        <v>10024320</v>
      </c>
      <c r="G37" s="6">
        <f>+G18</f>
        <v>9886000</v>
      </c>
      <c r="H37" s="6">
        <f t="shared" si="11"/>
        <v>790880</v>
      </c>
      <c r="I37" s="6">
        <f t="shared" si="12"/>
        <v>1592825.6</v>
      </c>
      <c r="J37" s="6">
        <f t="shared" si="13"/>
        <v>18317494.399999999</v>
      </c>
      <c r="K37" s="6">
        <f>+K18</f>
        <v>10436000</v>
      </c>
      <c r="L37" s="6">
        <f t="shared" si="14"/>
        <v>834880</v>
      </c>
      <c r="M37" s="6">
        <f t="shared" si="15"/>
        <v>2300279.5520000001</v>
      </c>
      <c r="N37" s="6">
        <f t="shared" si="16"/>
        <v>26453214.847999997</v>
      </c>
    </row>
    <row r="38" spans="1:16" x14ac:dyDescent="0.25">
      <c r="A38" s="10"/>
      <c r="B38" s="5">
        <v>1.3</v>
      </c>
      <c r="C38" s="17">
        <f>+C19</f>
        <v>0.06</v>
      </c>
      <c r="D38" s="6">
        <f>+D19</f>
        <v>0</v>
      </c>
      <c r="E38" s="6">
        <f t="shared" si="10"/>
        <v>0</v>
      </c>
      <c r="F38" s="6">
        <f t="shared" si="9"/>
        <v>0</v>
      </c>
      <c r="G38" s="6">
        <f>+G19</f>
        <v>0</v>
      </c>
      <c r="H38" s="6">
        <f t="shared" si="11"/>
        <v>0</v>
      </c>
      <c r="I38" s="6">
        <f t="shared" si="12"/>
        <v>0</v>
      </c>
      <c r="J38" s="6">
        <f t="shared" si="13"/>
        <v>0</v>
      </c>
      <c r="K38" s="6">
        <f>+K19</f>
        <v>0</v>
      </c>
      <c r="L38" s="6">
        <f t="shared" si="14"/>
        <v>0</v>
      </c>
      <c r="M38" s="6">
        <f t="shared" si="15"/>
        <v>0</v>
      </c>
      <c r="N38" s="6">
        <f t="shared" si="16"/>
        <v>0</v>
      </c>
    </row>
    <row r="39" spans="1:16" x14ac:dyDescent="0.25">
      <c r="A39" s="10"/>
      <c r="B39" s="5">
        <v>50</v>
      </c>
      <c r="C39" s="17">
        <f>+C20</f>
        <v>0.55000000000000004</v>
      </c>
      <c r="D39" s="6">
        <f>+D20</f>
        <v>200000</v>
      </c>
      <c r="E39" s="6">
        <f t="shared" si="10"/>
        <v>110000.00000000001</v>
      </c>
      <c r="F39" s="6">
        <f t="shared" si="9"/>
        <v>89999.999999999985</v>
      </c>
      <c r="G39" s="6">
        <f>+G20</f>
        <v>150000</v>
      </c>
      <c r="H39" s="6">
        <f t="shared" si="11"/>
        <v>82500</v>
      </c>
      <c r="I39" s="6">
        <f t="shared" si="12"/>
        <v>132000</v>
      </c>
      <c r="J39" s="6">
        <f t="shared" si="13"/>
        <v>108000</v>
      </c>
      <c r="K39" s="6">
        <f>+K20</f>
        <v>120000</v>
      </c>
      <c r="L39" s="6">
        <f t="shared" si="14"/>
        <v>66000</v>
      </c>
      <c r="M39" s="6">
        <f t="shared" si="15"/>
        <v>125400</v>
      </c>
      <c r="N39" s="6">
        <f t="shared" si="16"/>
        <v>102600</v>
      </c>
    </row>
    <row r="40" spans="1:16" x14ac:dyDescent="0.25">
      <c r="A40" s="10"/>
      <c r="B40" s="11"/>
      <c r="C40" s="11"/>
      <c r="D40" s="16">
        <f t="shared" ref="D40:N40" si="17">SUM(D28:D39)</f>
        <v>12732000</v>
      </c>
      <c r="E40" s="16">
        <f t="shared" si="17"/>
        <v>1983380</v>
      </c>
      <c r="F40" s="16">
        <f t="shared" si="17"/>
        <v>10748620</v>
      </c>
      <c r="G40" s="16">
        <f t="shared" si="17"/>
        <v>11579000</v>
      </c>
      <c r="H40" s="16">
        <f t="shared" si="17"/>
        <v>1860180</v>
      </c>
      <c r="I40" s="16">
        <f t="shared" si="17"/>
        <v>2843115.6</v>
      </c>
      <c r="J40" s="16">
        <f t="shared" si="17"/>
        <v>19484504.399999999</v>
      </c>
      <c r="K40" s="16">
        <f t="shared" si="17"/>
        <v>11999000</v>
      </c>
      <c r="L40" s="16">
        <f t="shared" si="17"/>
        <v>1787680</v>
      </c>
      <c r="M40" s="16">
        <f t="shared" si="17"/>
        <v>3528835.352</v>
      </c>
      <c r="N40" s="16">
        <f t="shared" si="17"/>
        <v>27954669.047999997</v>
      </c>
      <c r="P40" s="20"/>
    </row>
    <row r="41" spans="1:16" x14ac:dyDescent="0.25">
      <c r="A41" s="10"/>
      <c r="B41" s="11"/>
      <c r="C41" s="1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P41" s="20"/>
    </row>
    <row r="42" spans="1:16" x14ac:dyDescent="0.25">
      <c r="A42" s="10"/>
      <c r="B42" s="11"/>
      <c r="C42" s="1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 t="s">
        <v>10</v>
      </c>
      <c r="P42" s="20"/>
    </row>
    <row r="43" spans="1:16" x14ac:dyDescent="0.25">
      <c r="A43" s="10"/>
      <c r="B43" s="11" t="s">
        <v>9</v>
      </c>
      <c r="C43" s="11"/>
      <c r="D43" s="13"/>
      <c r="E43" s="22">
        <f>+E21-E40</f>
        <v>581690</v>
      </c>
      <c r="F43" s="13"/>
      <c r="G43" s="13"/>
      <c r="H43" s="13"/>
      <c r="I43" s="22">
        <f>+I21-I40</f>
        <v>429867.79999999981</v>
      </c>
      <c r="J43" s="13"/>
      <c r="K43" s="13"/>
      <c r="L43" s="13"/>
      <c r="M43" s="22">
        <f>+M21-M40</f>
        <v>392859.87600000016</v>
      </c>
      <c r="N43" s="22">
        <f>+SUM(E43:M43)</f>
        <v>1404417.676</v>
      </c>
    </row>
    <row r="44" spans="1:16" x14ac:dyDescent="0.25">
      <c r="M44" s="23" t="s">
        <v>13</v>
      </c>
      <c r="N44" s="22">
        <f>ROUND(+N43/5,-3)</f>
        <v>281000</v>
      </c>
    </row>
  </sheetData>
  <mergeCells count="6">
    <mergeCell ref="D6:F6"/>
    <mergeCell ref="G6:J6"/>
    <mergeCell ref="K6:N6"/>
    <mergeCell ref="D25:F25"/>
    <mergeCell ref="G25:J25"/>
    <mergeCell ref="K25:N25"/>
  </mergeCells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101862-4F65-4684-B9AD-D6BA910A72AA}">
  <sheetPr>
    <pageSetUpPr fitToPage="1"/>
  </sheetPr>
  <dimension ref="A1:N44"/>
  <sheetViews>
    <sheetView view="pageBreakPreview" topLeftCell="A7" zoomScale="85" zoomScaleNormal="85" zoomScaleSheetLayoutView="85" workbookViewId="0">
      <selection activeCell="N44" sqref="N44"/>
    </sheetView>
    <sheetView workbookViewId="1"/>
  </sheetViews>
  <sheetFormatPr defaultColWidth="8.7109375" defaultRowHeight="15" x14ac:dyDescent="0.25"/>
  <cols>
    <col min="1" max="1" width="8.7109375" style="2"/>
    <col min="2" max="2" width="19.85546875" style="2" customWidth="1"/>
    <col min="3" max="3" width="10.28515625" style="2" customWidth="1"/>
    <col min="4" max="14" width="16.7109375" style="2" customWidth="1"/>
    <col min="15" max="16384" width="8.7109375" style="2"/>
  </cols>
  <sheetData>
    <row r="1" spans="1:14" x14ac:dyDescent="0.25">
      <c r="A1" s="1" t="s">
        <v>0</v>
      </c>
    </row>
    <row r="2" spans="1:14" x14ac:dyDescent="0.25">
      <c r="A2" s="1" t="s">
        <v>4</v>
      </c>
    </row>
    <row r="3" spans="1:14" ht="15.75" thickBot="1" x14ac:dyDescent="0.3"/>
    <row r="4" spans="1:14" x14ac:dyDescent="0.25">
      <c r="A4" s="8" t="s">
        <v>14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</row>
    <row r="5" spans="1:14" x14ac:dyDescent="0.25">
      <c r="A5" s="10"/>
      <c r="B5" s="11"/>
      <c r="C5" s="11"/>
      <c r="D5" s="11"/>
      <c r="E5" s="11"/>
      <c r="F5" s="11"/>
      <c r="G5" s="11"/>
      <c r="H5" s="11"/>
      <c r="I5" s="11"/>
      <c r="J5" s="11"/>
      <c r="K5" s="11"/>
      <c r="L5" s="11"/>
      <c r="M5" s="11"/>
      <c r="N5" s="11"/>
    </row>
    <row r="6" spans="1:14" x14ac:dyDescent="0.25">
      <c r="A6" s="10"/>
      <c r="B6" s="11"/>
      <c r="C6" s="11"/>
      <c r="D6" s="24">
        <v>2024</v>
      </c>
      <c r="E6" s="24"/>
      <c r="F6" s="24"/>
      <c r="G6" s="24">
        <f>+YEAR(J7)</f>
        <v>2025</v>
      </c>
      <c r="H6" s="24"/>
      <c r="I6" s="24"/>
      <c r="J6" s="24"/>
      <c r="K6" s="24">
        <f>+YEAR(N7)</f>
        <v>2026</v>
      </c>
      <c r="L6" s="24"/>
      <c r="M6" s="24"/>
      <c r="N6" s="24"/>
    </row>
    <row r="7" spans="1:14" x14ac:dyDescent="0.25">
      <c r="A7" s="10"/>
      <c r="B7" s="11"/>
      <c r="C7" s="11"/>
      <c r="D7" s="12"/>
      <c r="E7" s="12"/>
      <c r="F7" s="19">
        <v>45657</v>
      </c>
      <c r="G7" s="12"/>
      <c r="H7" s="12"/>
      <c r="I7" s="12"/>
      <c r="J7" s="19">
        <f>+F7+365</f>
        <v>46022</v>
      </c>
      <c r="K7" s="12"/>
      <c r="L7" s="12"/>
      <c r="M7" s="12"/>
      <c r="N7" s="19">
        <f>+J7+365</f>
        <v>46387</v>
      </c>
    </row>
    <row r="8" spans="1:14" x14ac:dyDescent="0.25">
      <c r="A8" s="10"/>
      <c r="B8" s="18" t="s">
        <v>1</v>
      </c>
      <c r="C8" s="18" t="s">
        <v>6</v>
      </c>
      <c r="D8" s="7" t="s">
        <v>7</v>
      </c>
      <c r="E8" s="7" t="s">
        <v>11</v>
      </c>
      <c r="F8" s="7" t="s">
        <v>2</v>
      </c>
      <c r="G8" s="7" t="s">
        <v>7</v>
      </c>
      <c r="H8" s="7" t="s">
        <v>11</v>
      </c>
      <c r="I8" s="7" t="s">
        <v>12</v>
      </c>
      <c r="J8" s="7" t="s">
        <v>2</v>
      </c>
      <c r="K8" s="7" t="s">
        <v>7</v>
      </c>
      <c r="L8" s="7" t="s">
        <v>11</v>
      </c>
      <c r="M8" s="7" t="s">
        <v>3</v>
      </c>
      <c r="N8" s="7" t="s">
        <v>2</v>
      </c>
    </row>
    <row r="9" spans="1:14" x14ac:dyDescent="0.25">
      <c r="A9" s="10"/>
      <c r="B9" s="3">
        <v>1</v>
      </c>
      <c r="C9" s="17">
        <v>0.04</v>
      </c>
      <c r="D9" s="6">
        <v>130000.08</v>
      </c>
      <c r="E9" s="6">
        <f>IF($C9&lt;(1/1.5),+D9*$C9*1.5,+D9*$C9)</f>
        <v>7800.0048000000006</v>
      </c>
      <c r="F9" s="6">
        <f>+D9-E9</f>
        <v>122200.07520000001</v>
      </c>
      <c r="G9" s="6">
        <f>+$D9</f>
        <v>130000.08</v>
      </c>
      <c r="H9" s="6">
        <f>IF($C9&lt;(1/1.5),+G9*$C9*1.5,+G9*$C9)</f>
        <v>7800.0048000000006</v>
      </c>
      <c r="I9" s="6">
        <f>+F9*$C9+H9</f>
        <v>12688.007808000002</v>
      </c>
      <c r="J9" s="6">
        <f>+F9+G9-I9</f>
        <v>239512.14739200001</v>
      </c>
      <c r="K9" s="6">
        <f>+$D9</f>
        <v>130000.08</v>
      </c>
      <c r="L9" s="6">
        <f>IF($C9&lt;(1/1.5),+K9*$C9*1.5,+K9*$C9)</f>
        <v>7800.0048000000006</v>
      </c>
      <c r="M9" s="6">
        <f>+J9*$C9+L9</f>
        <v>17380.49069568</v>
      </c>
      <c r="N9" s="6">
        <f>+J9+K9-M9</f>
        <v>352131.73669632</v>
      </c>
    </row>
    <row r="10" spans="1:14" x14ac:dyDescent="0.25">
      <c r="A10" s="10"/>
      <c r="B10" s="3">
        <v>2</v>
      </c>
      <c r="C10" s="17">
        <v>0.06</v>
      </c>
      <c r="D10" s="6">
        <v>0</v>
      </c>
      <c r="E10" s="6">
        <f t="shared" ref="E10:E20" si="0">IF($C10&lt;(1/1.5),+D10*$C10*1.5,+D10*$C10)</f>
        <v>0</v>
      </c>
      <c r="F10" s="6">
        <f>+D10-E10</f>
        <v>0</v>
      </c>
      <c r="G10" s="6">
        <f t="shared" ref="G10:G20" si="1">+$D10</f>
        <v>0</v>
      </c>
      <c r="H10" s="6">
        <f t="shared" ref="H10:H20" si="2">IF($C10&lt;(1/1.5),+G10*$C10*1.5,+G10*$C10)</f>
        <v>0</v>
      </c>
      <c r="I10" s="6">
        <f t="shared" ref="I10:I20" si="3">+F10*$C10+H10</f>
        <v>0</v>
      </c>
      <c r="J10" s="6">
        <f t="shared" ref="J10:J20" si="4">+F10+G10-I10</f>
        <v>0</v>
      </c>
      <c r="K10" s="6">
        <f t="shared" ref="K10:K20" si="5">+$D10</f>
        <v>0</v>
      </c>
      <c r="L10" s="6">
        <f t="shared" ref="L10:L20" si="6">IF($C10&lt;(1/1.5),+K10*$C10*1.5,+K10*$C10)</f>
        <v>0</v>
      </c>
      <c r="M10" s="6">
        <f t="shared" ref="M10:M20" si="7">+J10*$C10+L10</f>
        <v>0</v>
      </c>
      <c r="N10" s="6">
        <f t="shared" ref="N10:N20" si="8">+J10+K10-M10</f>
        <v>0</v>
      </c>
    </row>
    <row r="11" spans="1:14" x14ac:dyDescent="0.25">
      <c r="A11" s="10"/>
      <c r="B11" s="3">
        <v>3</v>
      </c>
      <c r="C11" s="17">
        <v>0.05</v>
      </c>
      <c r="D11" s="6">
        <v>0</v>
      </c>
      <c r="E11" s="6">
        <f t="shared" si="0"/>
        <v>0</v>
      </c>
      <c r="F11" s="6">
        <f>+D11-E11</f>
        <v>0</v>
      </c>
      <c r="G11" s="6">
        <f t="shared" si="1"/>
        <v>0</v>
      </c>
      <c r="H11" s="6">
        <f t="shared" si="2"/>
        <v>0</v>
      </c>
      <c r="I11" s="6">
        <f t="shared" si="3"/>
        <v>0</v>
      </c>
      <c r="J11" s="6">
        <f t="shared" si="4"/>
        <v>0</v>
      </c>
      <c r="K11" s="6">
        <f t="shared" si="5"/>
        <v>0</v>
      </c>
      <c r="L11" s="6">
        <f t="shared" si="6"/>
        <v>0</v>
      </c>
      <c r="M11" s="6">
        <f t="shared" si="7"/>
        <v>0</v>
      </c>
      <c r="N11" s="6">
        <f t="shared" si="8"/>
        <v>0</v>
      </c>
    </row>
    <row r="12" spans="1:14" x14ac:dyDescent="0.25">
      <c r="A12" s="10"/>
      <c r="B12" s="3">
        <v>8</v>
      </c>
      <c r="C12" s="17">
        <v>0.2</v>
      </c>
      <c r="D12" s="6">
        <v>110000.04000000001</v>
      </c>
      <c r="E12" s="6">
        <f t="shared" si="0"/>
        <v>33000.012000000002</v>
      </c>
      <c r="F12" s="6">
        <f>+D12-E12</f>
        <v>77000.028000000006</v>
      </c>
      <c r="G12" s="6">
        <f t="shared" si="1"/>
        <v>110000.04000000001</v>
      </c>
      <c r="H12" s="6">
        <f t="shared" si="2"/>
        <v>33000.012000000002</v>
      </c>
      <c r="I12" s="6">
        <f t="shared" si="3"/>
        <v>48400.017600000006</v>
      </c>
      <c r="J12" s="6">
        <f t="shared" si="4"/>
        <v>138600.05040000001</v>
      </c>
      <c r="K12" s="6">
        <f t="shared" si="5"/>
        <v>110000.04000000001</v>
      </c>
      <c r="L12" s="6">
        <f t="shared" si="6"/>
        <v>33000.012000000002</v>
      </c>
      <c r="M12" s="6">
        <f t="shared" si="7"/>
        <v>60720.02208000001</v>
      </c>
      <c r="N12" s="6">
        <f t="shared" si="8"/>
        <v>187880.06832000002</v>
      </c>
    </row>
    <row r="13" spans="1:14" x14ac:dyDescent="0.25">
      <c r="A13" s="10"/>
      <c r="B13" s="3">
        <v>10</v>
      </c>
      <c r="C13" s="17">
        <v>0.3</v>
      </c>
      <c r="D13" s="6">
        <v>613064.99999999988</v>
      </c>
      <c r="E13" s="6">
        <f t="shared" si="0"/>
        <v>275879.24999999994</v>
      </c>
      <c r="F13" s="6">
        <f>+D13-E13</f>
        <v>337185.74999999994</v>
      </c>
      <c r="G13" s="6">
        <f t="shared" si="1"/>
        <v>613064.99999999988</v>
      </c>
      <c r="H13" s="6">
        <f t="shared" si="2"/>
        <v>275879.24999999994</v>
      </c>
      <c r="I13" s="6">
        <f t="shared" si="3"/>
        <v>377034.97499999992</v>
      </c>
      <c r="J13" s="6">
        <f t="shared" si="4"/>
        <v>573215.77499999991</v>
      </c>
      <c r="K13" s="6">
        <f t="shared" si="5"/>
        <v>613064.99999999988</v>
      </c>
      <c r="L13" s="6">
        <f t="shared" si="6"/>
        <v>275879.24999999994</v>
      </c>
      <c r="M13" s="6">
        <f t="shared" si="7"/>
        <v>447843.98249999993</v>
      </c>
      <c r="N13" s="6">
        <f t="shared" si="8"/>
        <v>738436.79249999998</v>
      </c>
    </row>
    <row r="14" spans="1:14" x14ac:dyDescent="0.25">
      <c r="A14" s="10"/>
      <c r="B14" s="3">
        <v>12</v>
      </c>
      <c r="C14" s="17">
        <v>1</v>
      </c>
      <c r="D14" s="6">
        <v>1099862.28</v>
      </c>
      <c r="E14" s="6">
        <f t="shared" si="0"/>
        <v>1099862.28</v>
      </c>
      <c r="F14" s="6">
        <f>+D14-E14</f>
        <v>0</v>
      </c>
      <c r="G14" s="6">
        <f t="shared" si="1"/>
        <v>1099862.28</v>
      </c>
      <c r="H14" s="6">
        <f t="shared" si="2"/>
        <v>1099862.28</v>
      </c>
      <c r="I14" s="6">
        <f t="shared" si="3"/>
        <v>1099862.28</v>
      </c>
      <c r="J14" s="6">
        <f t="shared" si="4"/>
        <v>0</v>
      </c>
      <c r="K14" s="6">
        <f t="shared" si="5"/>
        <v>1099862.28</v>
      </c>
      <c r="L14" s="6">
        <f t="shared" si="6"/>
        <v>1099862.28</v>
      </c>
      <c r="M14" s="6">
        <f t="shared" si="7"/>
        <v>1099862.28</v>
      </c>
      <c r="N14" s="6">
        <f t="shared" si="8"/>
        <v>0</v>
      </c>
    </row>
    <row r="15" spans="1:14" x14ac:dyDescent="0.25">
      <c r="A15" s="10"/>
      <c r="B15" s="3">
        <v>13</v>
      </c>
      <c r="C15" s="17"/>
      <c r="D15" s="6">
        <v>0</v>
      </c>
      <c r="E15" s="6">
        <f t="shared" si="0"/>
        <v>0</v>
      </c>
      <c r="F15" s="6">
        <f>+D15-E15</f>
        <v>0</v>
      </c>
      <c r="G15" s="6">
        <f t="shared" si="1"/>
        <v>0</v>
      </c>
      <c r="H15" s="6">
        <f t="shared" si="2"/>
        <v>0</v>
      </c>
      <c r="I15" s="6">
        <f t="shared" si="3"/>
        <v>0</v>
      </c>
      <c r="J15" s="6">
        <f t="shared" si="4"/>
        <v>0</v>
      </c>
      <c r="K15" s="6">
        <f t="shared" si="5"/>
        <v>0</v>
      </c>
      <c r="L15" s="6">
        <f t="shared" si="6"/>
        <v>0</v>
      </c>
      <c r="M15" s="6">
        <f t="shared" si="7"/>
        <v>0</v>
      </c>
      <c r="N15" s="6">
        <f t="shared" si="8"/>
        <v>0</v>
      </c>
    </row>
    <row r="16" spans="1:14" x14ac:dyDescent="0.25">
      <c r="A16" s="10"/>
      <c r="B16" s="3">
        <v>45</v>
      </c>
      <c r="C16" s="17">
        <v>0.45</v>
      </c>
      <c r="D16" s="6">
        <v>0</v>
      </c>
      <c r="E16" s="6">
        <f t="shared" si="0"/>
        <v>0</v>
      </c>
      <c r="F16" s="6">
        <f>+D16-E16</f>
        <v>0</v>
      </c>
      <c r="G16" s="6">
        <f t="shared" si="1"/>
        <v>0</v>
      </c>
      <c r="H16" s="6">
        <f t="shared" si="2"/>
        <v>0</v>
      </c>
      <c r="I16" s="6">
        <f t="shared" si="3"/>
        <v>0</v>
      </c>
      <c r="J16" s="6">
        <f t="shared" si="4"/>
        <v>0</v>
      </c>
      <c r="K16" s="6">
        <f t="shared" si="5"/>
        <v>0</v>
      </c>
      <c r="L16" s="6">
        <f t="shared" si="6"/>
        <v>0</v>
      </c>
      <c r="M16" s="6">
        <f t="shared" si="7"/>
        <v>0</v>
      </c>
      <c r="N16" s="6">
        <f t="shared" si="8"/>
        <v>0</v>
      </c>
    </row>
    <row r="17" spans="1:14" x14ac:dyDescent="0.25">
      <c r="A17" s="10"/>
      <c r="B17" s="3">
        <v>46</v>
      </c>
      <c r="C17" s="17">
        <v>0.3</v>
      </c>
      <c r="D17" s="6">
        <v>0</v>
      </c>
      <c r="E17" s="6">
        <f t="shared" si="0"/>
        <v>0</v>
      </c>
      <c r="F17" s="6">
        <f>+D17-E17</f>
        <v>0</v>
      </c>
      <c r="G17" s="6">
        <f t="shared" si="1"/>
        <v>0</v>
      </c>
      <c r="H17" s="6">
        <f t="shared" si="2"/>
        <v>0</v>
      </c>
      <c r="I17" s="6">
        <f t="shared" si="3"/>
        <v>0</v>
      </c>
      <c r="J17" s="6">
        <f t="shared" si="4"/>
        <v>0</v>
      </c>
      <c r="K17" s="6">
        <f t="shared" si="5"/>
        <v>0</v>
      </c>
      <c r="L17" s="6">
        <f t="shared" si="6"/>
        <v>0</v>
      </c>
      <c r="M17" s="6">
        <f t="shared" si="7"/>
        <v>0</v>
      </c>
      <c r="N17" s="6">
        <f t="shared" si="8"/>
        <v>0</v>
      </c>
    </row>
    <row r="18" spans="1:14" x14ac:dyDescent="0.25">
      <c r="A18" s="10"/>
      <c r="B18" s="4">
        <v>47</v>
      </c>
      <c r="C18" s="17">
        <v>0.08</v>
      </c>
      <c r="D18" s="6">
        <v>11275342.079999998</v>
      </c>
      <c r="E18" s="6">
        <f t="shared" si="0"/>
        <v>1353041.0495999998</v>
      </c>
      <c r="F18" s="6">
        <f>+D18-E18</f>
        <v>9922301.0303999986</v>
      </c>
      <c r="G18" s="6">
        <f t="shared" si="1"/>
        <v>11275342.079999998</v>
      </c>
      <c r="H18" s="6">
        <f t="shared" si="2"/>
        <v>1353041.0495999998</v>
      </c>
      <c r="I18" s="6">
        <f t="shared" si="3"/>
        <v>2146825.1320319995</v>
      </c>
      <c r="J18" s="6">
        <f t="shared" si="4"/>
        <v>19050817.978367999</v>
      </c>
      <c r="K18" s="6">
        <f t="shared" si="5"/>
        <v>11275342.079999998</v>
      </c>
      <c r="L18" s="6">
        <f t="shared" si="6"/>
        <v>1353041.0495999998</v>
      </c>
      <c r="M18" s="6">
        <f t="shared" si="7"/>
        <v>2877106.4878694396</v>
      </c>
      <c r="N18" s="6">
        <f t="shared" si="8"/>
        <v>27449053.570498556</v>
      </c>
    </row>
    <row r="19" spans="1:14" x14ac:dyDescent="0.25">
      <c r="A19" s="10"/>
      <c r="B19" s="5">
        <v>1.3</v>
      </c>
      <c r="C19" s="17">
        <v>0.06</v>
      </c>
      <c r="D19" s="6">
        <v>0</v>
      </c>
      <c r="E19" s="6">
        <f t="shared" si="0"/>
        <v>0</v>
      </c>
      <c r="F19" s="6">
        <f>+D19-E19</f>
        <v>0</v>
      </c>
      <c r="G19" s="6">
        <f t="shared" si="1"/>
        <v>0</v>
      </c>
      <c r="H19" s="6">
        <f t="shared" si="2"/>
        <v>0</v>
      </c>
      <c r="I19" s="6">
        <f t="shared" si="3"/>
        <v>0</v>
      </c>
      <c r="J19" s="6">
        <f t="shared" si="4"/>
        <v>0</v>
      </c>
      <c r="K19" s="6">
        <f t="shared" si="5"/>
        <v>0</v>
      </c>
      <c r="L19" s="6">
        <f t="shared" si="6"/>
        <v>0</v>
      </c>
      <c r="M19" s="6">
        <f t="shared" si="7"/>
        <v>0</v>
      </c>
      <c r="N19" s="6">
        <f t="shared" si="8"/>
        <v>0</v>
      </c>
    </row>
    <row r="20" spans="1:14" x14ac:dyDescent="0.25">
      <c r="A20" s="10"/>
      <c r="B20" s="5">
        <v>50</v>
      </c>
      <c r="C20" s="17">
        <v>0.55000000000000004</v>
      </c>
      <c r="D20" s="6">
        <v>199477.92</v>
      </c>
      <c r="E20" s="6">
        <f t="shared" si="0"/>
        <v>164569.28400000001</v>
      </c>
      <c r="F20" s="6">
        <f>+D20-E20</f>
        <v>34908.635999999999</v>
      </c>
      <c r="G20" s="6">
        <f t="shared" si="1"/>
        <v>199477.92</v>
      </c>
      <c r="H20" s="6">
        <f t="shared" si="2"/>
        <v>164569.28400000001</v>
      </c>
      <c r="I20" s="6">
        <f t="shared" si="3"/>
        <v>183769.0338</v>
      </c>
      <c r="J20" s="6">
        <f t="shared" si="4"/>
        <v>50617.522200000007</v>
      </c>
      <c r="K20" s="6">
        <f t="shared" si="5"/>
        <v>199477.92</v>
      </c>
      <c r="L20" s="6">
        <f t="shared" si="6"/>
        <v>164569.28400000001</v>
      </c>
      <c r="M20" s="6">
        <f t="shared" si="7"/>
        <v>192408.92121000003</v>
      </c>
      <c r="N20" s="6">
        <f t="shared" si="8"/>
        <v>57686.52098999999</v>
      </c>
    </row>
    <row r="21" spans="1:14" x14ac:dyDescent="0.25">
      <c r="A21" s="10"/>
      <c r="B21" s="11"/>
      <c r="C21" s="11"/>
      <c r="D21" s="16">
        <f t="shared" ref="D21:N21" si="9">SUM(D9:D20)</f>
        <v>13427747.399999999</v>
      </c>
      <c r="E21" s="16">
        <f t="shared" si="9"/>
        <v>2934151.8803999997</v>
      </c>
      <c r="F21" s="16">
        <f t="shared" si="9"/>
        <v>10493595.519599998</v>
      </c>
      <c r="G21" s="16">
        <f t="shared" si="9"/>
        <v>13427747.399999999</v>
      </c>
      <c r="H21" s="16">
        <f t="shared" si="9"/>
        <v>2934151.8803999997</v>
      </c>
      <c r="I21" s="16">
        <f t="shared" si="9"/>
        <v>3868579.446239999</v>
      </c>
      <c r="J21" s="16">
        <f t="shared" si="9"/>
        <v>20052763.473359998</v>
      </c>
      <c r="K21" s="16">
        <f t="shared" si="9"/>
        <v>13427747.399999999</v>
      </c>
      <c r="L21" s="16">
        <f t="shared" si="9"/>
        <v>2934151.8803999997</v>
      </c>
      <c r="M21" s="16">
        <f t="shared" si="9"/>
        <v>4695322.1843551202</v>
      </c>
      <c r="N21" s="16">
        <f t="shared" si="9"/>
        <v>28785188.689004876</v>
      </c>
    </row>
    <row r="22" spans="1:14" x14ac:dyDescent="0.25">
      <c r="A22" s="10"/>
      <c r="B22" s="11"/>
      <c r="C22" s="11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</row>
    <row r="23" spans="1:14" x14ac:dyDescent="0.25">
      <c r="A23" s="10"/>
      <c r="B23" s="11"/>
      <c r="C23" s="11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</row>
    <row r="24" spans="1:14" x14ac:dyDescent="0.25">
      <c r="A24" s="15" t="s">
        <v>15</v>
      </c>
      <c r="B24" s="11"/>
      <c r="C24" s="11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</row>
    <row r="25" spans="1:14" x14ac:dyDescent="0.25">
      <c r="A25" s="10"/>
      <c r="B25" s="11"/>
      <c r="C25" s="11"/>
      <c r="D25" s="24">
        <f>+D6</f>
        <v>2024</v>
      </c>
      <c r="E25" s="24"/>
      <c r="F25" s="24"/>
      <c r="G25" s="24">
        <f>+YEAR(J26)</f>
        <v>2025</v>
      </c>
      <c r="H25" s="24"/>
      <c r="I25" s="24"/>
      <c r="J25" s="24"/>
      <c r="K25" s="24">
        <f>+YEAR(N26)</f>
        <v>2026</v>
      </c>
      <c r="L25" s="24"/>
      <c r="M25" s="24"/>
      <c r="N25" s="24"/>
    </row>
    <row r="26" spans="1:14" x14ac:dyDescent="0.25">
      <c r="A26" s="10"/>
      <c r="B26" s="11"/>
      <c r="C26" s="11"/>
      <c r="D26" s="12"/>
      <c r="E26" s="12"/>
      <c r="F26" s="19">
        <f>+F7</f>
        <v>45657</v>
      </c>
      <c r="G26" s="12"/>
      <c r="H26" s="12"/>
      <c r="I26" s="12"/>
      <c r="J26" s="19">
        <f>+F26+365</f>
        <v>46022</v>
      </c>
      <c r="K26" s="12"/>
      <c r="L26" s="12"/>
      <c r="M26" s="12"/>
      <c r="N26" s="19">
        <f>+J26+365</f>
        <v>46387</v>
      </c>
    </row>
    <row r="27" spans="1:14" x14ac:dyDescent="0.25">
      <c r="A27" s="10"/>
      <c r="B27" s="12" t="s">
        <v>1</v>
      </c>
      <c r="C27" s="12"/>
      <c r="D27" s="7" t="s">
        <v>7</v>
      </c>
      <c r="E27" s="7" t="s">
        <v>11</v>
      </c>
      <c r="F27" s="7" t="s">
        <v>2</v>
      </c>
      <c r="G27" s="7" t="s">
        <v>7</v>
      </c>
      <c r="H27" s="7" t="s">
        <v>11</v>
      </c>
      <c r="I27" s="7" t="s">
        <v>12</v>
      </c>
      <c r="J27" s="7" t="s">
        <v>2</v>
      </c>
      <c r="K27" s="7" t="s">
        <v>7</v>
      </c>
      <c r="L27" s="7" t="s">
        <v>11</v>
      </c>
      <c r="M27" s="7" t="s">
        <v>12</v>
      </c>
      <c r="N27" s="7" t="s">
        <v>2</v>
      </c>
    </row>
    <row r="28" spans="1:14" x14ac:dyDescent="0.25">
      <c r="A28" s="10"/>
      <c r="B28" s="3">
        <v>1</v>
      </c>
      <c r="C28" s="17">
        <f t="shared" ref="C28:D39" si="10">+C9</f>
        <v>0.04</v>
      </c>
      <c r="D28" s="6">
        <f t="shared" si="10"/>
        <v>130000.08</v>
      </c>
      <c r="E28" s="6">
        <f>+$C28*D28</f>
        <v>5200.0032000000001</v>
      </c>
      <c r="F28" s="6">
        <f t="shared" ref="F28:F39" si="11">+D28-E28</f>
        <v>124800.0768</v>
      </c>
      <c r="G28" s="6">
        <f t="shared" ref="G28:G39" si="12">+G9</f>
        <v>130000.08</v>
      </c>
      <c r="H28" s="6">
        <f>+$C28*G28</f>
        <v>5200.0032000000001</v>
      </c>
      <c r="I28" s="6">
        <f>+F28*$C28+H28</f>
        <v>10192.006271999999</v>
      </c>
      <c r="J28" s="6">
        <f>+F28+G28-I28</f>
        <v>244608.150528</v>
      </c>
      <c r="K28" s="6">
        <f t="shared" ref="K28:K39" si="13">+K9</f>
        <v>130000.08</v>
      </c>
      <c r="L28" s="6">
        <f>+$C28*K28</f>
        <v>5200.0032000000001</v>
      </c>
      <c r="M28" s="6">
        <f>+J28*$C28+L28</f>
        <v>14984.329221119999</v>
      </c>
      <c r="N28" s="6">
        <f>+J28+K28-M28</f>
        <v>359623.90130688</v>
      </c>
    </row>
    <row r="29" spans="1:14" x14ac:dyDescent="0.25">
      <c r="A29" s="10"/>
      <c r="B29" s="3">
        <v>2</v>
      </c>
      <c r="C29" s="17">
        <f t="shared" si="10"/>
        <v>0.06</v>
      </c>
      <c r="D29" s="6">
        <f t="shared" si="10"/>
        <v>0</v>
      </c>
      <c r="E29" s="6">
        <f t="shared" ref="E29:E39" si="14">+$C29*D29</f>
        <v>0</v>
      </c>
      <c r="F29" s="6">
        <f t="shared" si="11"/>
        <v>0</v>
      </c>
      <c r="G29" s="6">
        <f t="shared" si="12"/>
        <v>0</v>
      </c>
      <c r="H29" s="6">
        <f t="shared" ref="H29:H39" si="15">+$C29*G29</f>
        <v>0</v>
      </c>
      <c r="I29" s="6">
        <f t="shared" ref="I29:I39" si="16">+F29*$C29+H29</f>
        <v>0</v>
      </c>
      <c r="J29" s="6">
        <f t="shared" ref="J29:J39" si="17">+F29+G29-I29</f>
        <v>0</v>
      </c>
      <c r="K29" s="6">
        <f t="shared" si="13"/>
        <v>0</v>
      </c>
      <c r="L29" s="6">
        <f t="shared" ref="L29:L39" si="18">+$C29*K29</f>
        <v>0</v>
      </c>
      <c r="M29" s="6">
        <f t="shared" ref="M29:M39" si="19">+J29*$C29+L29</f>
        <v>0</v>
      </c>
      <c r="N29" s="6">
        <f t="shared" ref="N29:N39" si="20">+J29+K29-M29</f>
        <v>0</v>
      </c>
    </row>
    <row r="30" spans="1:14" x14ac:dyDescent="0.25">
      <c r="A30" s="10"/>
      <c r="B30" s="3">
        <v>3</v>
      </c>
      <c r="C30" s="17">
        <f t="shared" si="10"/>
        <v>0.05</v>
      </c>
      <c r="D30" s="6">
        <f t="shared" si="10"/>
        <v>0</v>
      </c>
      <c r="E30" s="6">
        <f t="shared" si="14"/>
        <v>0</v>
      </c>
      <c r="F30" s="6">
        <f t="shared" si="11"/>
        <v>0</v>
      </c>
      <c r="G30" s="6">
        <f t="shared" si="12"/>
        <v>0</v>
      </c>
      <c r="H30" s="6">
        <f t="shared" si="15"/>
        <v>0</v>
      </c>
      <c r="I30" s="6">
        <f t="shared" si="16"/>
        <v>0</v>
      </c>
      <c r="J30" s="6">
        <f t="shared" si="17"/>
        <v>0</v>
      </c>
      <c r="K30" s="6">
        <f t="shared" si="13"/>
        <v>0</v>
      </c>
      <c r="L30" s="6">
        <f t="shared" si="18"/>
        <v>0</v>
      </c>
      <c r="M30" s="6">
        <f t="shared" si="19"/>
        <v>0</v>
      </c>
      <c r="N30" s="6">
        <f t="shared" si="20"/>
        <v>0</v>
      </c>
    </row>
    <row r="31" spans="1:14" x14ac:dyDescent="0.25">
      <c r="A31" s="10"/>
      <c r="B31" s="3">
        <v>8</v>
      </c>
      <c r="C31" s="17">
        <f t="shared" si="10"/>
        <v>0.2</v>
      </c>
      <c r="D31" s="6">
        <f t="shared" si="10"/>
        <v>110000.04000000001</v>
      </c>
      <c r="E31" s="6">
        <f t="shared" si="14"/>
        <v>22000.008000000002</v>
      </c>
      <c r="F31" s="6">
        <f t="shared" si="11"/>
        <v>88000.032000000007</v>
      </c>
      <c r="G31" s="6">
        <f t="shared" si="12"/>
        <v>110000.04000000001</v>
      </c>
      <c r="H31" s="6">
        <f t="shared" si="15"/>
        <v>22000.008000000002</v>
      </c>
      <c r="I31" s="6">
        <f t="shared" si="16"/>
        <v>39600.0144</v>
      </c>
      <c r="J31" s="6">
        <f t="shared" si="17"/>
        <v>158400.0576</v>
      </c>
      <c r="K31" s="6">
        <f t="shared" si="13"/>
        <v>110000.04000000001</v>
      </c>
      <c r="L31" s="6">
        <f t="shared" si="18"/>
        <v>22000.008000000002</v>
      </c>
      <c r="M31" s="6">
        <f t="shared" si="19"/>
        <v>53680.019520000002</v>
      </c>
      <c r="N31" s="6">
        <f t="shared" si="20"/>
        <v>214720.07807999998</v>
      </c>
    </row>
    <row r="32" spans="1:14" x14ac:dyDescent="0.25">
      <c r="A32" s="10"/>
      <c r="B32" s="3">
        <v>10</v>
      </c>
      <c r="C32" s="17">
        <f t="shared" si="10"/>
        <v>0.3</v>
      </c>
      <c r="D32" s="6">
        <f t="shared" si="10"/>
        <v>613064.99999999988</v>
      </c>
      <c r="E32" s="6">
        <f t="shared" si="14"/>
        <v>183919.49999999997</v>
      </c>
      <c r="F32" s="6">
        <f t="shared" si="11"/>
        <v>429145.49999999988</v>
      </c>
      <c r="G32" s="6">
        <f t="shared" si="12"/>
        <v>613064.99999999988</v>
      </c>
      <c r="H32" s="6">
        <f t="shared" si="15"/>
        <v>183919.49999999997</v>
      </c>
      <c r="I32" s="6">
        <f t="shared" si="16"/>
        <v>312663.14999999991</v>
      </c>
      <c r="J32" s="6">
        <f t="shared" si="17"/>
        <v>729547.34999999986</v>
      </c>
      <c r="K32" s="6">
        <f t="shared" si="13"/>
        <v>613064.99999999988</v>
      </c>
      <c r="L32" s="6">
        <f t="shared" si="18"/>
        <v>183919.49999999997</v>
      </c>
      <c r="M32" s="6">
        <f t="shared" si="19"/>
        <v>402783.70499999996</v>
      </c>
      <c r="N32" s="6">
        <f t="shared" si="20"/>
        <v>939828.64499999967</v>
      </c>
    </row>
    <row r="33" spans="1:14" x14ac:dyDescent="0.25">
      <c r="A33" s="10"/>
      <c r="B33" s="3">
        <v>12</v>
      </c>
      <c r="C33" s="17">
        <f t="shared" si="10"/>
        <v>1</v>
      </c>
      <c r="D33" s="6">
        <f t="shared" si="10"/>
        <v>1099862.28</v>
      </c>
      <c r="E33" s="6">
        <f t="shared" si="14"/>
        <v>1099862.28</v>
      </c>
      <c r="F33" s="6">
        <f t="shared" si="11"/>
        <v>0</v>
      </c>
      <c r="G33" s="6">
        <f t="shared" si="12"/>
        <v>1099862.28</v>
      </c>
      <c r="H33" s="6">
        <f t="shared" si="15"/>
        <v>1099862.28</v>
      </c>
      <c r="I33" s="6">
        <f t="shared" si="16"/>
        <v>1099862.28</v>
      </c>
      <c r="J33" s="6">
        <f t="shared" si="17"/>
        <v>0</v>
      </c>
      <c r="K33" s="6">
        <f t="shared" si="13"/>
        <v>1099862.28</v>
      </c>
      <c r="L33" s="6">
        <f t="shared" si="18"/>
        <v>1099862.28</v>
      </c>
      <c r="M33" s="6">
        <f t="shared" si="19"/>
        <v>1099862.28</v>
      </c>
      <c r="N33" s="6">
        <f t="shared" si="20"/>
        <v>0</v>
      </c>
    </row>
    <row r="34" spans="1:14" x14ac:dyDescent="0.25">
      <c r="A34" s="10"/>
      <c r="B34" s="3">
        <v>13</v>
      </c>
      <c r="C34" s="17">
        <f t="shared" si="10"/>
        <v>0</v>
      </c>
      <c r="D34" s="6">
        <f t="shared" si="10"/>
        <v>0</v>
      </c>
      <c r="E34" s="6">
        <f t="shared" si="14"/>
        <v>0</v>
      </c>
      <c r="F34" s="6">
        <f t="shared" si="11"/>
        <v>0</v>
      </c>
      <c r="G34" s="6">
        <f t="shared" si="12"/>
        <v>0</v>
      </c>
      <c r="H34" s="6">
        <f t="shared" si="15"/>
        <v>0</v>
      </c>
      <c r="I34" s="6">
        <f t="shared" si="16"/>
        <v>0</v>
      </c>
      <c r="J34" s="6">
        <f t="shared" si="17"/>
        <v>0</v>
      </c>
      <c r="K34" s="6">
        <f t="shared" si="13"/>
        <v>0</v>
      </c>
      <c r="L34" s="6">
        <f t="shared" si="18"/>
        <v>0</v>
      </c>
      <c r="M34" s="6">
        <f t="shared" si="19"/>
        <v>0</v>
      </c>
      <c r="N34" s="6">
        <f t="shared" si="20"/>
        <v>0</v>
      </c>
    </row>
    <row r="35" spans="1:14" x14ac:dyDescent="0.25">
      <c r="A35" s="10"/>
      <c r="B35" s="3">
        <v>45</v>
      </c>
      <c r="C35" s="17">
        <f t="shared" si="10"/>
        <v>0.45</v>
      </c>
      <c r="D35" s="6">
        <f t="shared" si="10"/>
        <v>0</v>
      </c>
      <c r="E35" s="6">
        <f t="shared" si="14"/>
        <v>0</v>
      </c>
      <c r="F35" s="6">
        <f t="shared" si="11"/>
        <v>0</v>
      </c>
      <c r="G35" s="6">
        <f t="shared" si="12"/>
        <v>0</v>
      </c>
      <c r="H35" s="6">
        <f t="shared" si="15"/>
        <v>0</v>
      </c>
      <c r="I35" s="6">
        <f t="shared" si="16"/>
        <v>0</v>
      </c>
      <c r="J35" s="6">
        <f t="shared" si="17"/>
        <v>0</v>
      </c>
      <c r="K35" s="6">
        <f t="shared" si="13"/>
        <v>0</v>
      </c>
      <c r="L35" s="6">
        <f t="shared" si="18"/>
        <v>0</v>
      </c>
      <c r="M35" s="6">
        <f t="shared" si="19"/>
        <v>0</v>
      </c>
      <c r="N35" s="6">
        <f t="shared" si="20"/>
        <v>0</v>
      </c>
    </row>
    <row r="36" spans="1:14" x14ac:dyDescent="0.25">
      <c r="A36" s="10"/>
      <c r="B36" s="3">
        <v>46</v>
      </c>
      <c r="C36" s="17">
        <f t="shared" si="10"/>
        <v>0.3</v>
      </c>
      <c r="D36" s="6">
        <f t="shared" si="10"/>
        <v>0</v>
      </c>
      <c r="E36" s="6">
        <f t="shared" si="14"/>
        <v>0</v>
      </c>
      <c r="F36" s="6">
        <f t="shared" si="11"/>
        <v>0</v>
      </c>
      <c r="G36" s="6">
        <f t="shared" si="12"/>
        <v>0</v>
      </c>
      <c r="H36" s="6">
        <f t="shared" si="15"/>
        <v>0</v>
      </c>
      <c r="I36" s="6">
        <f t="shared" si="16"/>
        <v>0</v>
      </c>
      <c r="J36" s="6">
        <f t="shared" si="17"/>
        <v>0</v>
      </c>
      <c r="K36" s="6">
        <f t="shared" si="13"/>
        <v>0</v>
      </c>
      <c r="L36" s="6">
        <f t="shared" si="18"/>
        <v>0</v>
      </c>
      <c r="M36" s="6">
        <f t="shared" si="19"/>
        <v>0</v>
      </c>
      <c r="N36" s="6">
        <f t="shared" si="20"/>
        <v>0</v>
      </c>
    </row>
    <row r="37" spans="1:14" x14ac:dyDescent="0.25">
      <c r="A37" s="10"/>
      <c r="B37" s="4">
        <v>47</v>
      </c>
      <c r="C37" s="17">
        <f t="shared" si="10"/>
        <v>0.08</v>
      </c>
      <c r="D37" s="6">
        <f t="shared" si="10"/>
        <v>11275342.079999998</v>
      </c>
      <c r="E37" s="6">
        <f t="shared" si="14"/>
        <v>902027.36639999982</v>
      </c>
      <c r="F37" s="6">
        <f t="shared" si="11"/>
        <v>10373314.713599999</v>
      </c>
      <c r="G37" s="6">
        <f t="shared" si="12"/>
        <v>11275342.079999998</v>
      </c>
      <c r="H37" s="6">
        <f t="shared" si="15"/>
        <v>902027.36639999982</v>
      </c>
      <c r="I37" s="6">
        <f t="shared" si="16"/>
        <v>1731892.5434879996</v>
      </c>
      <c r="J37" s="6">
        <f t="shared" si="17"/>
        <v>19916764.250111997</v>
      </c>
      <c r="K37" s="6">
        <f t="shared" si="13"/>
        <v>11275342.079999998</v>
      </c>
      <c r="L37" s="6">
        <f t="shared" si="18"/>
        <v>902027.36639999982</v>
      </c>
      <c r="M37" s="6">
        <f t="shared" si="19"/>
        <v>2495368.5064089596</v>
      </c>
      <c r="N37" s="6">
        <f t="shared" si="20"/>
        <v>28696737.823703036</v>
      </c>
    </row>
    <row r="38" spans="1:14" x14ac:dyDescent="0.25">
      <c r="A38" s="10"/>
      <c r="B38" s="5">
        <v>1.3</v>
      </c>
      <c r="C38" s="17">
        <f t="shared" si="10"/>
        <v>0.06</v>
      </c>
      <c r="D38" s="6">
        <f t="shared" si="10"/>
        <v>0</v>
      </c>
      <c r="E38" s="6">
        <f t="shared" si="14"/>
        <v>0</v>
      </c>
      <c r="F38" s="6">
        <f t="shared" si="11"/>
        <v>0</v>
      </c>
      <c r="G38" s="6">
        <f t="shared" si="12"/>
        <v>0</v>
      </c>
      <c r="H38" s="6">
        <f t="shared" si="15"/>
        <v>0</v>
      </c>
      <c r="I38" s="6">
        <f t="shared" si="16"/>
        <v>0</v>
      </c>
      <c r="J38" s="6">
        <f t="shared" si="17"/>
        <v>0</v>
      </c>
      <c r="K38" s="6">
        <f t="shared" si="13"/>
        <v>0</v>
      </c>
      <c r="L38" s="6">
        <f t="shared" si="18"/>
        <v>0</v>
      </c>
      <c r="M38" s="6">
        <f t="shared" si="19"/>
        <v>0</v>
      </c>
      <c r="N38" s="6">
        <f t="shared" si="20"/>
        <v>0</v>
      </c>
    </row>
    <row r="39" spans="1:14" x14ac:dyDescent="0.25">
      <c r="A39" s="10"/>
      <c r="B39" s="5">
        <v>50</v>
      </c>
      <c r="C39" s="17">
        <f t="shared" si="10"/>
        <v>0.55000000000000004</v>
      </c>
      <c r="D39" s="6">
        <f t="shared" si="10"/>
        <v>199477.92</v>
      </c>
      <c r="E39" s="6">
        <f t="shared" si="14"/>
        <v>109712.85600000001</v>
      </c>
      <c r="F39" s="6">
        <f t="shared" si="11"/>
        <v>89765.063999999998</v>
      </c>
      <c r="G39" s="6">
        <f t="shared" si="12"/>
        <v>199477.92</v>
      </c>
      <c r="H39" s="6">
        <f t="shared" si="15"/>
        <v>109712.85600000001</v>
      </c>
      <c r="I39" s="6">
        <f t="shared" si="16"/>
        <v>159083.64120000001</v>
      </c>
      <c r="J39" s="6">
        <f t="shared" si="17"/>
        <v>130159.34279999998</v>
      </c>
      <c r="K39" s="6">
        <f t="shared" si="13"/>
        <v>199477.92</v>
      </c>
      <c r="L39" s="6">
        <f t="shared" si="18"/>
        <v>109712.85600000001</v>
      </c>
      <c r="M39" s="6">
        <f t="shared" si="19"/>
        <v>181300.49454000001</v>
      </c>
      <c r="N39" s="6">
        <f t="shared" si="20"/>
        <v>148336.76826000001</v>
      </c>
    </row>
    <row r="40" spans="1:14" x14ac:dyDescent="0.25">
      <c r="A40" s="10"/>
      <c r="B40" s="11"/>
      <c r="C40" s="11"/>
      <c r="D40" s="16">
        <f t="shared" ref="D40:N40" si="21">SUM(D28:D39)</f>
        <v>13427747.399999999</v>
      </c>
      <c r="E40" s="16">
        <f t="shared" si="21"/>
        <v>2322722.0136000002</v>
      </c>
      <c r="F40" s="16">
        <f t="shared" si="21"/>
        <v>11105025.386399997</v>
      </c>
      <c r="G40" s="16">
        <f t="shared" si="21"/>
        <v>13427747.399999999</v>
      </c>
      <c r="H40" s="16">
        <f t="shared" si="21"/>
        <v>2322722.0136000002</v>
      </c>
      <c r="I40" s="16">
        <f t="shared" si="21"/>
        <v>3353293.6353599993</v>
      </c>
      <c r="J40" s="16">
        <f t="shared" si="21"/>
        <v>21179479.151039995</v>
      </c>
      <c r="K40" s="16">
        <f t="shared" si="21"/>
        <v>13427747.399999999</v>
      </c>
      <c r="L40" s="16">
        <f t="shared" si="21"/>
        <v>2322722.0136000002</v>
      </c>
      <c r="M40" s="16">
        <f t="shared" si="21"/>
        <v>4247979.33469008</v>
      </c>
      <c r="N40" s="16">
        <f t="shared" si="21"/>
        <v>30359247.216349915</v>
      </c>
    </row>
    <row r="41" spans="1:14" x14ac:dyDescent="0.25">
      <c r="A41" s="10"/>
      <c r="B41" s="11"/>
      <c r="C41" s="11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</row>
    <row r="42" spans="1:14" x14ac:dyDescent="0.25">
      <c r="A42" s="11"/>
      <c r="B42" s="11"/>
      <c r="C42" s="11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4" t="s">
        <v>10</v>
      </c>
    </row>
    <row r="43" spans="1:14" x14ac:dyDescent="0.25">
      <c r="B43" s="21" t="s">
        <v>9</v>
      </c>
      <c r="E43" s="22">
        <f>+E21-E40</f>
        <v>611429.86679999949</v>
      </c>
      <c r="I43" s="22">
        <f>+I21-I40</f>
        <v>515285.81087999977</v>
      </c>
      <c r="M43" s="22">
        <f>+M21-M40</f>
        <v>447342.84966504015</v>
      </c>
      <c r="N43" s="22">
        <f>+SUM(E43:M43)</f>
        <v>1574058.5273450394</v>
      </c>
    </row>
    <row r="44" spans="1:14" x14ac:dyDescent="0.25">
      <c r="M44" s="23" t="s">
        <v>13</v>
      </c>
      <c r="N44" s="22">
        <f>ROUND(+N43/5,-3)</f>
        <v>315000</v>
      </c>
    </row>
  </sheetData>
  <mergeCells count="6">
    <mergeCell ref="D6:F6"/>
    <mergeCell ref="G6:J6"/>
    <mergeCell ref="K6:N6"/>
    <mergeCell ref="D25:F25"/>
    <mergeCell ref="G25:J25"/>
    <mergeCell ref="K25:N25"/>
  </mergeCells>
  <pageMargins left="0.70866141732283472" right="0.70866141732283472" top="0.74803149606299213" bottom="0.74803149606299213" header="0.31496062992125984" footer="0.31496062992125984"/>
  <pageSetup scale="41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F0A00FF9CD98D4A90C4C994B4364D6D" ma:contentTypeVersion="15" ma:contentTypeDescription="Create a new document." ma:contentTypeScope="" ma:versionID="744b55963b4af7ae40c426fb31d677f3">
  <xsd:schema xmlns:xsd="http://www.w3.org/2001/XMLSchema" xmlns:xs="http://www.w3.org/2001/XMLSchema" xmlns:p="http://schemas.microsoft.com/office/2006/metadata/properties" xmlns:ns2="6172086f-d452-4b0b-91f1-ea969ab68873" xmlns:ns3="968f3901-1545-4ee2-9f28-fe0d535c690c" targetNamespace="http://schemas.microsoft.com/office/2006/metadata/properties" ma:root="true" ma:fieldsID="cc9a35273da418e6135b45c76c45d4aa" ns2:_="" ns3:_="">
    <xsd:import namespace="6172086f-d452-4b0b-91f1-ea969ab68873"/>
    <xsd:import namespace="968f3901-1545-4ee2-9f28-fe0d535c690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Intervenor" minOccurs="0"/>
                <xsd:element ref="ns2:VPReview" minOccurs="0"/>
                <xsd:element ref="ns2:ReadyforVPReview2" minOccurs="0"/>
                <xsd:element ref="ns2:ForCEOreview" minOccurs="0"/>
                <xsd:element ref="ns2:ReadyforVPReview3" minOccurs="0"/>
                <xsd:element ref="ns2:ReadyforCEOreview2" minOccurs="0"/>
                <xsd:element ref="ns2:_x0056_P4" minOccurs="0"/>
                <xsd:element ref="ns2:_x0056_P5" minOccurs="0"/>
                <xsd:element ref="ns2:_x0043_EO3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72086f-d452-4b0b-91f1-ea969ab688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Intervenor" ma:index="14" nillable="true" ma:displayName="Intervenor" ma:format="Dropdown" ma:internalName="Intervenor">
      <xsd:simpleType>
        <xsd:restriction base="dms:Choice">
          <xsd:enumeration value="OEB"/>
          <xsd:enumeration value="CCC"/>
          <xsd:enumeration value="HONI"/>
          <xsd:enumeration value="VECC"/>
          <xsd:enumeration value="SEC"/>
          <xsd:enumeration value="IMT"/>
        </xsd:restriction>
      </xsd:simpleType>
    </xsd:element>
    <xsd:element name="VPReview" ma:index="15" nillable="true" ma:displayName="Ready for VP Review1" ma:default="0" ma:format="Dropdown" ma:internalName="VPReview">
      <xsd:simpleType>
        <xsd:restriction base="dms:Boolean"/>
      </xsd:simpleType>
    </xsd:element>
    <xsd:element name="ReadyforVPReview2" ma:index="16" nillable="true" ma:displayName="Ready for VP Review2" ma:default="0" ma:format="Dropdown" ma:internalName="ReadyforVPReview2">
      <xsd:simpleType>
        <xsd:restriction base="dms:Boolean"/>
      </xsd:simpleType>
    </xsd:element>
    <xsd:element name="ForCEOreview" ma:index="17" nillable="true" ma:displayName="For CEO review" ma:default="0" ma:format="Dropdown" ma:internalName="ForCEOreview">
      <xsd:simpleType>
        <xsd:restriction base="dms:Boolean"/>
      </xsd:simpleType>
    </xsd:element>
    <xsd:element name="ReadyforVPReview3" ma:index="18" nillable="true" ma:displayName="Ready for VP Review3" ma:default="0" ma:format="Dropdown" ma:internalName="ReadyforVPReview3">
      <xsd:simpleType>
        <xsd:restriction base="dms:Boolean"/>
      </xsd:simpleType>
    </xsd:element>
    <xsd:element name="ReadyforCEOreview2" ma:index="19" nillable="true" ma:displayName="Ready for CEO review2" ma:default="0" ma:format="Dropdown" ma:internalName="ReadyforCEOreview2">
      <xsd:simpleType>
        <xsd:restriction base="dms:Boolean"/>
      </xsd:simpleType>
    </xsd:element>
    <xsd:element name="_x0056_P4" ma:index="20" nillable="true" ma:displayName="VP 4" ma:default="0" ma:format="Dropdown" ma:internalName="_x0056_P4">
      <xsd:simpleType>
        <xsd:restriction base="dms:Boolean"/>
      </xsd:simpleType>
    </xsd:element>
    <xsd:element name="_x0056_P5" ma:index="21" nillable="true" ma:displayName="VP5" ma:default="0" ma:format="Dropdown" ma:internalName="_x0056_P5">
      <xsd:simpleType>
        <xsd:restriction base="dms:Boolean"/>
      </xsd:simpleType>
    </xsd:element>
    <xsd:element name="_x0043_EO3" ma:index="22" nillable="true" ma:displayName="CEO 3" ma:default="0" ma:format="Dropdown" ma:internalName="_x0043_EO3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8f3901-1545-4ee2-9f28-fe0d535c690c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Intervenor xmlns="6172086f-d452-4b0b-91f1-ea969ab68873">SEC</Intervenor>
    <VPReview xmlns="6172086f-d452-4b0b-91f1-ea969ab68873">false</VPReview>
    <ReadyforVPReview2 xmlns="6172086f-d452-4b0b-91f1-ea969ab68873">true</ReadyforVPReview2>
    <ForCEOreview xmlns="6172086f-d452-4b0b-91f1-ea969ab68873">false</ForCEOreview>
    <ReadyforCEOreview2 xmlns="6172086f-d452-4b0b-91f1-ea969ab68873">true</ReadyforCEOreview2>
    <_x0056_P4 xmlns="6172086f-d452-4b0b-91f1-ea969ab68873">false</_x0056_P4>
    <ReadyforVPReview3 xmlns="6172086f-d452-4b0b-91f1-ea969ab68873">false</ReadyforVPReview3>
    <_x0056_P5 xmlns="6172086f-d452-4b0b-91f1-ea969ab68873">false</_x0056_P5>
    <_x0043_EO3 xmlns="6172086f-d452-4b0b-91f1-ea969ab68873">false</_x0043_EO3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E39E90F-7D90-468D-8AAE-6680A031E1B0}"/>
</file>

<file path=customXml/itemProps2.xml><?xml version="1.0" encoding="utf-8"?>
<ds:datastoreItem xmlns:ds="http://schemas.openxmlformats.org/officeDocument/2006/customXml" ds:itemID="{4F301C5A-8413-4AE4-B7EB-0DEB65284E12}">
  <ds:schemaRefs>
    <ds:schemaRef ds:uri="http://purl.org/dc/elements/1.1/"/>
    <ds:schemaRef ds:uri="http://schemas.openxmlformats.org/package/2006/metadata/core-properties"/>
    <ds:schemaRef ds:uri="6172086f-d452-4b0b-91f1-ea969ab68873"/>
    <ds:schemaRef ds:uri="968f3901-1545-4ee2-9f28-fe0d535c690c"/>
    <ds:schemaRef ds:uri="http://schemas.microsoft.com/office/2006/documentManagement/types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2E03802A-E78B-476F-9AA2-B9B88559DB3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A</vt:lpstr>
      <vt:lpstr>B</vt:lpstr>
      <vt:lpstr>A!Print_Area</vt:lpstr>
      <vt:lpstr>B!Print_Area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2021-09-14T21:37:43Z</dcterms:created>
  <dcterms:modified xsi:type="dcterms:W3CDTF">2021-09-17T00:59:48Z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0x010100CF0A00FF9CD98D4A90C4C994B4364D6D</vt:lpwstr>
  </property>
  <property fmtid="{D5CDD505-2E9C-101B-9397-08002B2CF9AE}" pid="3" name="SS Version">
    <vt:lpwstr>14.8</vt:lpwstr>
  </property>
</Properties>
</file>