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IRs\Submission\Final Interrogatories Submitted\Final Attachments Submitted\"/>
    </mc:Choice>
  </mc:AlternateContent>
  <bookViews>
    <workbookView xWindow="120" yWindow="180" windowWidth="24915" windowHeight="12270" tabRatio="687" activeTab="2"/>
  </bookViews>
  <sheets>
    <sheet name="Program Summary" sheetId="6" r:id="rId1"/>
    <sheet name="LRAM &amp; LF Summary" sheetId="27" r:id="rId2"/>
    <sheet name="Project Detail" sheetId="26" r:id="rId3"/>
    <sheet name="CDM Activity - No 2019-2021" sheetId="28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'LRAM &amp; LF Summary'!$A$3:$K$36</definedName>
    <definedName name="_xlnm._FilterDatabase" localSheetId="2" hidden="1">'Project Detail'!$A$1:$Q$1589</definedName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olderPath">[2]Menu!$C$8</definedName>
    <definedName name="NewRevReq">[2]Refs!$B$8</definedName>
    <definedName name="Origin">[3]Requests!#REF!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_xlnm.Print_Area" localSheetId="3">'CDM Activity - No 2019-2021'!$A$1:$Q$216</definedName>
    <definedName name="Program_Name">[4]Lookup!$P$1:$AV$1</definedName>
    <definedName name="RevReqLookupKey">[2]Refs!$B$5</definedName>
    <definedName name="RevReqRange">[2]Refs!$B$7</definedName>
  </definedNames>
  <calcPr calcId="162913"/>
</workbook>
</file>

<file path=xl/calcChain.xml><?xml version="1.0" encoding="utf-8"?>
<calcChain xmlns="http://schemas.openxmlformats.org/spreadsheetml/2006/main">
  <c r="T25" i="28" l="1"/>
  <c r="T26" i="28"/>
  <c r="T27" i="28"/>
  <c r="T28" i="28"/>
  <c r="T29" i="28"/>
  <c r="T30" i="28"/>
  <c r="T31" i="28"/>
  <c r="T32" i="28"/>
  <c r="T33" i="28"/>
  <c r="T34" i="28"/>
  <c r="T35" i="28"/>
  <c r="T36" i="28"/>
  <c r="T37" i="28"/>
  <c r="T38" i="28"/>
  <c r="T39" i="28"/>
  <c r="T40" i="28"/>
  <c r="T41" i="28"/>
  <c r="T42" i="28"/>
  <c r="T43" i="28"/>
  <c r="T44" i="28"/>
  <c r="T45" i="28"/>
  <c r="T46" i="28"/>
  <c r="T47" i="28"/>
  <c r="T48" i="28"/>
  <c r="T49" i="28"/>
  <c r="T50" i="28"/>
  <c r="T51" i="28"/>
  <c r="T52" i="28"/>
  <c r="T53" i="28"/>
  <c r="T54" i="28"/>
  <c r="T55" i="28"/>
  <c r="T56" i="28"/>
  <c r="T57" i="28"/>
  <c r="T58" i="28"/>
  <c r="T59" i="28"/>
  <c r="T60" i="28"/>
  <c r="T61" i="28"/>
  <c r="T62" i="28"/>
  <c r="T63" i="28"/>
  <c r="T64" i="28"/>
  <c r="T65" i="28"/>
  <c r="T66" i="28"/>
  <c r="T67" i="28"/>
  <c r="T68" i="28"/>
  <c r="T69" i="28"/>
  <c r="T70" i="28"/>
  <c r="T71" i="28"/>
  <c r="T72" i="28"/>
  <c r="T73" i="28"/>
  <c r="T74" i="28"/>
  <c r="T75" i="28"/>
  <c r="T76" i="28"/>
  <c r="T77" i="28"/>
  <c r="T78" i="28"/>
  <c r="T79" i="28"/>
  <c r="T80" i="28"/>
  <c r="T81" i="28"/>
  <c r="T82" i="28"/>
  <c r="T83" i="28"/>
  <c r="T84" i="28"/>
  <c r="T85" i="28"/>
  <c r="T86" i="28"/>
  <c r="T87" i="28"/>
  <c r="T88" i="28"/>
  <c r="T89" i="28"/>
  <c r="T90" i="28"/>
  <c r="T91" i="28"/>
  <c r="T92" i="28"/>
  <c r="T93" i="28"/>
  <c r="T94" i="28"/>
  <c r="T95" i="28"/>
  <c r="T96" i="28"/>
  <c r="T97" i="28"/>
  <c r="T98" i="28"/>
  <c r="T99" i="28"/>
  <c r="T100" i="28"/>
  <c r="T101" i="28"/>
  <c r="T102" i="28"/>
  <c r="T103" i="28"/>
  <c r="T104" i="28"/>
  <c r="T105" i="28"/>
  <c r="T106" i="28"/>
  <c r="T107" i="28"/>
  <c r="T108" i="28"/>
  <c r="T109" i="28"/>
  <c r="T110" i="28"/>
  <c r="T111" i="28"/>
  <c r="T112" i="28"/>
  <c r="T113" i="28"/>
  <c r="T114" i="28"/>
  <c r="T115" i="28"/>
  <c r="T116" i="28"/>
  <c r="T117" i="28"/>
  <c r="T118" i="28"/>
  <c r="T119" i="28"/>
  <c r="T120" i="28"/>
  <c r="T121" i="28"/>
  <c r="T122" i="28"/>
  <c r="T123" i="28"/>
  <c r="T124" i="28"/>
  <c r="T125" i="28"/>
  <c r="T126" i="28"/>
  <c r="T127" i="28"/>
  <c r="T128" i="28"/>
  <c r="T129" i="28"/>
  <c r="T130" i="28"/>
  <c r="T131" i="28"/>
  <c r="T132" i="28"/>
  <c r="T133" i="28"/>
  <c r="T134" i="28"/>
  <c r="T135" i="28"/>
  <c r="T136" i="28"/>
  <c r="T137" i="28"/>
  <c r="T138" i="28"/>
  <c r="T139" i="28"/>
  <c r="T140" i="28"/>
  <c r="T141" i="28"/>
  <c r="T142" i="28"/>
  <c r="T143" i="28"/>
  <c r="T144" i="28"/>
  <c r="T145" i="28"/>
  <c r="T146" i="28"/>
  <c r="T147" i="28"/>
  <c r="T148" i="28"/>
  <c r="T149" i="28"/>
  <c r="T150" i="28"/>
  <c r="T151" i="28"/>
  <c r="T152" i="28"/>
  <c r="T153" i="28"/>
  <c r="T154" i="28"/>
  <c r="T155" i="28"/>
  <c r="T156" i="28"/>
  <c r="T157" i="28"/>
  <c r="T158" i="28"/>
  <c r="T159" i="28"/>
  <c r="T160" i="28"/>
  <c r="T161" i="28"/>
  <c r="T162" i="28"/>
  <c r="T163" i="28"/>
  <c r="T164" i="28"/>
  <c r="T165" i="28"/>
  <c r="T166" i="28"/>
  <c r="T167" i="28"/>
  <c r="T168" i="28"/>
  <c r="T169" i="28"/>
  <c r="T170" i="28"/>
  <c r="T171" i="28"/>
  <c r="T172" i="28"/>
  <c r="T173" i="28"/>
  <c r="T174" i="28"/>
  <c r="T175" i="28"/>
  <c r="T176" i="28"/>
  <c r="T177" i="28"/>
  <c r="T178" i="28"/>
  <c r="T179" i="28"/>
  <c r="T180" i="28"/>
  <c r="T181" i="28"/>
  <c r="T182" i="28"/>
  <c r="T183" i="28"/>
  <c r="T184" i="28"/>
  <c r="T185" i="28"/>
  <c r="T186" i="28"/>
  <c r="T187" i="28"/>
  <c r="T188" i="28"/>
  <c r="T189" i="28"/>
  <c r="T190" i="28"/>
  <c r="T191" i="28"/>
  <c r="T192" i="28"/>
  <c r="T193" i="28"/>
  <c r="T194" i="28"/>
  <c r="T195" i="28"/>
  <c r="T196" i="28"/>
  <c r="T197" i="28"/>
  <c r="T198" i="28"/>
  <c r="T199" i="28"/>
  <c r="T200" i="28"/>
  <c r="T201" i="28"/>
  <c r="T202" i="28"/>
  <c r="T203" i="28"/>
  <c r="T204" i="28"/>
  <c r="T205" i="28"/>
  <c r="T206" i="28"/>
  <c r="T207" i="28"/>
  <c r="T208" i="28"/>
  <c r="T209" i="28"/>
  <c r="T210" i="28"/>
  <c r="T211" i="28"/>
  <c r="T212" i="28"/>
  <c r="T213" i="28"/>
  <c r="T214" i="28"/>
  <c r="T215" i="28"/>
  <c r="T24" i="28"/>
  <c r="J20" i="28"/>
  <c r="I20" i="28"/>
  <c r="H20" i="28"/>
  <c r="G20" i="28"/>
  <c r="F20" i="28"/>
  <c r="E20" i="28"/>
  <c r="D20" i="28"/>
  <c r="C20" i="28"/>
  <c r="B20" i="28"/>
  <c r="K19" i="28"/>
  <c r="K18" i="28"/>
  <c r="N18" i="28" s="1"/>
  <c r="O18" i="28" s="1"/>
  <c r="K17" i="28"/>
  <c r="K16" i="28"/>
  <c r="Z15" i="28"/>
  <c r="K15" i="28"/>
  <c r="N15" i="28" s="1"/>
  <c r="O15" i="28" s="1"/>
  <c r="N14" i="28"/>
  <c r="O14" i="28" s="1"/>
  <c r="K14" i="28"/>
  <c r="N13" i="28"/>
  <c r="O13" i="28" s="1"/>
  <c r="K13" i="28"/>
  <c r="K12" i="28"/>
  <c r="K11" i="28"/>
  <c r="N10" i="28"/>
  <c r="O10" i="28" s="1"/>
  <c r="K10" i="28"/>
  <c r="N9" i="28"/>
  <c r="O9" i="28" s="1"/>
  <c r="K9" i="28"/>
  <c r="K8" i="28"/>
  <c r="K7" i="28"/>
  <c r="N6" i="28"/>
  <c r="O6" i="28" s="1"/>
  <c r="K6" i="28"/>
  <c r="N5" i="28"/>
  <c r="O5" i="28" s="1"/>
  <c r="K5" i="28"/>
  <c r="N4" i="28"/>
  <c r="O4" i="28" s="1"/>
  <c r="M4" i="28"/>
  <c r="L24" i="28" s="1"/>
  <c r="L4" i="28"/>
  <c r="K4" i="28"/>
  <c r="H51" i="27"/>
  <c r="I51" i="27"/>
  <c r="J51" i="27"/>
  <c r="H49" i="27"/>
  <c r="H50" i="27"/>
  <c r="I50" i="27"/>
  <c r="O8" i="28" l="1"/>
  <c r="N7" i="28"/>
  <c r="O7" i="28" s="1"/>
  <c r="N8" i="28"/>
  <c r="O12" i="28"/>
  <c r="N11" i="28"/>
  <c r="O11" i="28" s="1"/>
  <c r="N12" i="28"/>
  <c r="N19" i="28"/>
  <c r="O19" i="28" s="1"/>
  <c r="P4" i="28"/>
  <c r="Q4" i="28" s="1"/>
  <c r="M35" i="28"/>
  <c r="S4" i="28" s="1"/>
  <c r="T4" i="28" s="1"/>
  <c r="L25" i="28"/>
  <c r="L26" i="28" s="1"/>
  <c r="L27" i="28" s="1"/>
  <c r="L28" i="28" s="1"/>
  <c r="L29" i="28" s="1"/>
  <c r="L30" i="28" s="1"/>
  <c r="L31" i="28" s="1"/>
  <c r="L32" i="28" s="1"/>
  <c r="L33" i="28" s="1"/>
  <c r="L34" i="28" s="1"/>
  <c r="L35" i="28" s="1"/>
  <c r="K20" i="28"/>
  <c r="N16" i="28"/>
  <c r="O16" i="28" s="1"/>
  <c r="N17" i="28"/>
  <c r="O17" i="28" s="1"/>
  <c r="O26" i="28" l="1"/>
  <c r="O27" i="28" s="1"/>
  <c r="O28" i="28" s="1"/>
  <c r="O29" i="28" s="1"/>
  <c r="O30" i="28" s="1"/>
  <c r="O31" i="28" s="1"/>
  <c r="O32" i="28" s="1"/>
  <c r="O33" i="28" s="1"/>
  <c r="O34" i="28" s="1"/>
  <c r="O35" i="28" s="1"/>
  <c r="Q35" i="28" s="1"/>
  <c r="P5" i="28" s="1"/>
  <c r="Q5" i="28" s="1"/>
  <c r="O24" i="28"/>
  <c r="O25" i="28"/>
  <c r="N35" i="28"/>
  <c r="L5" i="28" s="1"/>
  <c r="M5" i="28" s="1"/>
  <c r="L36" i="28"/>
  <c r="O36" i="28" l="1"/>
  <c r="O37" i="28" s="1"/>
  <c r="L37" i="28"/>
  <c r="L38" i="28" s="1"/>
  <c r="L39" i="28" s="1"/>
  <c r="L40" i="28" s="1"/>
  <c r="L41" i="28" s="1"/>
  <c r="L42" i="28" s="1"/>
  <c r="L43" i="28" s="1"/>
  <c r="L44" i="28" s="1"/>
  <c r="L45" i="28" s="1"/>
  <c r="L46" i="28" s="1"/>
  <c r="L47" i="28" s="1"/>
  <c r="M47" i="28"/>
  <c r="S5" i="28" s="1"/>
  <c r="T5" i="28" s="1"/>
  <c r="P35" i="28"/>
  <c r="V4" i="28" s="1"/>
  <c r="W4" i="28" s="1"/>
  <c r="O38" i="28" l="1"/>
  <c r="O39" i="28" s="1"/>
  <c r="O40" i="28" s="1"/>
  <c r="O41" i="28" s="1"/>
  <c r="O42" i="28" s="1"/>
  <c r="O43" i="28" s="1"/>
  <c r="O44" i="28" s="1"/>
  <c r="O45" i="28" s="1"/>
  <c r="O46" i="28" s="1"/>
  <c r="O47" i="28" s="1"/>
  <c r="Q47" i="28" s="1"/>
  <c r="P6" i="28" s="1"/>
  <c r="Q6" i="28" s="1"/>
  <c r="P47" i="28"/>
  <c r="V5" i="28" s="1"/>
  <c r="W5" i="28" s="1"/>
  <c r="L48" i="28"/>
  <c r="N47" i="28"/>
  <c r="L6" i="28" s="1"/>
  <c r="M6" i="28" s="1"/>
  <c r="O48" i="28" l="1"/>
  <c r="O49" i="28"/>
  <c r="O50" i="28" s="1"/>
  <c r="L49" i="28"/>
  <c r="L50" i="28" s="1"/>
  <c r="L51" i="28" s="1"/>
  <c r="L52" i="28" s="1"/>
  <c r="L53" i="28" s="1"/>
  <c r="L54" i="28" s="1"/>
  <c r="L55" i="28" s="1"/>
  <c r="L56" i="28" s="1"/>
  <c r="L57" i="28" s="1"/>
  <c r="L58" i="28" s="1"/>
  <c r="L59" i="28" s="1"/>
  <c r="M59" i="28"/>
  <c r="S6" i="28" s="1"/>
  <c r="T6" i="28" s="1"/>
  <c r="O51" i="28" l="1"/>
  <c r="O52" i="28" s="1"/>
  <c r="O53" i="28" s="1"/>
  <c r="O54" i="28" s="1"/>
  <c r="O55" i="28" s="1"/>
  <c r="O56" i="28" s="1"/>
  <c r="O57" i="28" s="1"/>
  <c r="O58" i="28" s="1"/>
  <c r="O59" i="28" s="1"/>
  <c r="Q59" i="28" s="1"/>
  <c r="P7" i="28" s="1"/>
  <c r="Q7" i="28" s="1"/>
  <c r="P59" i="28"/>
  <c r="V6" i="28" s="1"/>
  <c r="W6" i="28" s="1"/>
  <c r="N59" i="28"/>
  <c r="L7" i="28" s="1"/>
  <c r="M7" i="28" s="1"/>
  <c r="L60" i="28" s="1"/>
  <c r="L61" i="28" l="1"/>
  <c r="L62" i="28" s="1"/>
  <c r="L63" i="28" s="1"/>
  <c r="L64" i="28" s="1"/>
  <c r="L65" i="28" s="1"/>
  <c r="L66" i="28" s="1"/>
  <c r="L67" i="28" s="1"/>
  <c r="L68" i="28" s="1"/>
  <c r="L69" i="28" s="1"/>
  <c r="L70" i="28" s="1"/>
  <c r="L71" i="28" s="1"/>
  <c r="M71" i="28"/>
  <c r="S7" i="28" s="1"/>
  <c r="T7" i="28" s="1"/>
  <c r="O60" i="28"/>
  <c r="O61" i="28" l="1"/>
  <c r="O62" i="28" s="1"/>
  <c r="O63" i="28" s="1"/>
  <c r="O64" i="28" s="1"/>
  <c r="O65" i="28" s="1"/>
  <c r="O66" i="28" s="1"/>
  <c r="O67" i="28" s="1"/>
  <c r="O68" i="28" s="1"/>
  <c r="O69" i="28" s="1"/>
  <c r="O70" i="28" s="1"/>
  <c r="O71" i="28" s="1"/>
  <c r="Q71" i="28" s="1"/>
  <c r="P8" i="28" s="1"/>
  <c r="Q8" i="28" s="1"/>
  <c r="L72" i="28"/>
  <c r="N71" i="28"/>
  <c r="L8" i="28" s="1"/>
  <c r="M8" i="28" s="1"/>
  <c r="L73" i="28" l="1"/>
  <c r="L74" i="28" s="1"/>
  <c r="L75" i="28" s="1"/>
  <c r="L76" i="28" s="1"/>
  <c r="L77" i="28" s="1"/>
  <c r="L78" i="28" s="1"/>
  <c r="L79" i="28" s="1"/>
  <c r="L80" i="28" s="1"/>
  <c r="L81" i="28" s="1"/>
  <c r="L82" i="28" s="1"/>
  <c r="L83" i="28" s="1"/>
  <c r="O72" i="28"/>
  <c r="P71" i="28"/>
  <c r="V7" i="28" s="1"/>
  <c r="W7" i="28" s="1"/>
  <c r="O73" i="28" l="1"/>
  <c r="O74" i="28" s="1"/>
  <c r="O75" i="28" s="1"/>
  <c r="O76" i="28" s="1"/>
  <c r="O77" i="28" s="1"/>
  <c r="O78" i="28" s="1"/>
  <c r="O79" i="28" s="1"/>
  <c r="O80" i="28" s="1"/>
  <c r="O81" i="28" s="1"/>
  <c r="O82" i="28" s="1"/>
  <c r="O83" i="28" s="1"/>
  <c r="Q83" i="28" s="1"/>
  <c r="P9" i="28" s="1"/>
  <c r="Q9" i="28" s="1"/>
  <c r="N83" i="28"/>
  <c r="L9" i="28" s="1"/>
  <c r="M9" i="28" s="1"/>
  <c r="L84" i="28" s="1"/>
  <c r="M83" i="28"/>
  <c r="S8" i="28" s="1"/>
  <c r="T8" i="28" s="1"/>
  <c r="L85" i="28" l="1"/>
  <c r="L86" i="28" s="1"/>
  <c r="L87" i="28" s="1"/>
  <c r="L88" i="28" s="1"/>
  <c r="L89" i="28" s="1"/>
  <c r="L90" i="28" s="1"/>
  <c r="L91" i="28" s="1"/>
  <c r="L92" i="28" s="1"/>
  <c r="L93" i="28" s="1"/>
  <c r="L94" i="28" s="1"/>
  <c r="L95" i="28" s="1"/>
  <c r="O84" i="28"/>
  <c r="O85" i="28"/>
  <c r="O86" i="28" s="1"/>
  <c r="O87" i="28" s="1"/>
  <c r="O88" i="28" s="1"/>
  <c r="O89" i="28" s="1"/>
  <c r="O90" i="28" s="1"/>
  <c r="O91" i="28" s="1"/>
  <c r="O92" i="28" s="1"/>
  <c r="O93" i="28" s="1"/>
  <c r="O94" i="28" s="1"/>
  <c r="O95" i="28" s="1"/>
  <c r="Q95" i="28" s="1"/>
  <c r="P10" i="28" s="1"/>
  <c r="Q10" i="28" s="1"/>
  <c r="P83" i="28"/>
  <c r="V8" i="28" s="1"/>
  <c r="W8" i="28" s="1"/>
  <c r="O96" i="28" l="1"/>
  <c r="P95" i="28"/>
  <c r="V9" i="28" s="1"/>
  <c r="W9" i="28" s="1"/>
  <c r="N95" i="28"/>
  <c r="L10" i="28" s="1"/>
  <c r="M10" i="28" s="1"/>
  <c r="L96" i="28" s="1"/>
  <c r="M95" i="28"/>
  <c r="S9" i="28" s="1"/>
  <c r="T9" i="28" s="1"/>
  <c r="L97" i="28" l="1"/>
  <c r="L98" i="28" s="1"/>
  <c r="L99" i="28" s="1"/>
  <c r="L100" i="28" s="1"/>
  <c r="L101" i="28" s="1"/>
  <c r="L102" i="28" s="1"/>
  <c r="L103" i="28" s="1"/>
  <c r="L104" i="28" s="1"/>
  <c r="L105" i="28" s="1"/>
  <c r="L106" i="28" s="1"/>
  <c r="L107" i="28" s="1"/>
  <c r="O97" i="28"/>
  <c r="O98" i="28" s="1"/>
  <c r="O99" i="28" s="1"/>
  <c r="O100" i="28" s="1"/>
  <c r="O101" i="28" s="1"/>
  <c r="O102" i="28" s="1"/>
  <c r="O103" i="28" s="1"/>
  <c r="O104" i="28" s="1"/>
  <c r="O105" i="28" s="1"/>
  <c r="O106" i="28" s="1"/>
  <c r="O107" i="28" s="1"/>
  <c r="Q107" i="28" s="1"/>
  <c r="P11" i="28" s="1"/>
  <c r="Q11" i="28" s="1"/>
  <c r="O109" i="28" l="1"/>
  <c r="O110" i="28" s="1"/>
  <c r="O111" i="28" s="1"/>
  <c r="O112" i="28" s="1"/>
  <c r="O113" i="28" s="1"/>
  <c r="O114" i="28" s="1"/>
  <c r="O115" i="28" s="1"/>
  <c r="O116" i="28" s="1"/>
  <c r="O117" i="28" s="1"/>
  <c r="O118" i="28" s="1"/>
  <c r="O119" i="28" s="1"/>
  <c r="Q119" i="28" s="1"/>
  <c r="P12" i="28" s="1"/>
  <c r="Q12" i="28" s="1"/>
  <c r="O108" i="28"/>
  <c r="P107" i="28"/>
  <c r="V10" i="28" s="1"/>
  <c r="W10" i="28" s="1"/>
  <c r="M107" i="28"/>
  <c r="S10" i="28" s="1"/>
  <c r="T10" i="28" s="1"/>
  <c r="N107" i="28"/>
  <c r="L11" i="28" s="1"/>
  <c r="M11" i="28" s="1"/>
  <c r="L108" i="28" s="1"/>
  <c r="L109" i="28" l="1"/>
  <c r="L110" i="28" s="1"/>
  <c r="L111" i="28" s="1"/>
  <c r="L112" i="28" s="1"/>
  <c r="L113" i="28" s="1"/>
  <c r="L114" i="28" s="1"/>
  <c r="L115" i="28" s="1"/>
  <c r="L116" i="28" s="1"/>
  <c r="L117" i="28" s="1"/>
  <c r="L118" i="28" s="1"/>
  <c r="L119" i="28" s="1"/>
  <c r="O121" i="28"/>
  <c r="O123" i="28"/>
  <c r="O124" i="28" s="1"/>
  <c r="O125" i="28" s="1"/>
  <c r="O126" i="28" s="1"/>
  <c r="O127" i="28" s="1"/>
  <c r="O128" i="28" s="1"/>
  <c r="O129" i="28" s="1"/>
  <c r="O130" i="28" s="1"/>
  <c r="O131" i="28" s="1"/>
  <c r="Q131" i="28" s="1"/>
  <c r="P13" i="28" s="1"/>
  <c r="Q13" i="28" s="1"/>
  <c r="O122" i="28"/>
  <c r="O120" i="28"/>
  <c r="P119" i="28"/>
  <c r="V11" i="28" s="1"/>
  <c r="W11" i="28" s="1"/>
  <c r="O132" i="28" l="1"/>
  <c r="O133" i="28"/>
  <c r="O134" i="28" s="1"/>
  <c r="O135" i="28" s="1"/>
  <c r="O136" i="28" s="1"/>
  <c r="O137" i="28" s="1"/>
  <c r="O138" i="28" s="1"/>
  <c r="O139" i="28" s="1"/>
  <c r="O140" i="28" s="1"/>
  <c r="O141" i="28" s="1"/>
  <c r="O142" i="28" s="1"/>
  <c r="O143" i="28" s="1"/>
  <c r="Q143" i="28" s="1"/>
  <c r="P14" i="28" s="1"/>
  <c r="Q14" i="28" s="1"/>
  <c r="N119" i="28"/>
  <c r="L12" i="28" s="1"/>
  <c r="M12" i="28" s="1"/>
  <c r="L120" i="28" s="1"/>
  <c r="P131" i="28"/>
  <c r="V12" i="28" s="1"/>
  <c r="W12" i="28" s="1"/>
  <c r="M119" i="28"/>
  <c r="S11" i="28" s="1"/>
  <c r="T11" i="28" s="1"/>
  <c r="L121" i="28" l="1"/>
  <c r="L122" i="28" s="1"/>
  <c r="L123" i="28" s="1"/>
  <c r="L124" i="28" s="1"/>
  <c r="L125" i="28" s="1"/>
  <c r="L126" i="28" s="1"/>
  <c r="L127" i="28" s="1"/>
  <c r="L128" i="28" s="1"/>
  <c r="L129" i="28" s="1"/>
  <c r="L130" i="28" s="1"/>
  <c r="L131" i="28" s="1"/>
  <c r="O144" i="28"/>
  <c r="O146" i="28"/>
  <c r="O147" i="28" s="1"/>
  <c r="O148" i="28" s="1"/>
  <c r="O149" i="28" s="1"/>
  <c r="O150" i="28" s="1"/>
  <c r="O151" i="28" s="1"/>
  <c r="O152" i="28" s="1"/>
  <c r="O153" i="28" s="1"/>
  <c r="O154" i="28" s="1"/>
  <c r="O155" i="28" s="1"/>
  <c r="Q155" i="28" s="1"/>
  <c r="P15" i="28" s="1"/>
  <c r="Q15" i="28" s="1"/>
  <c r="O145" i="28"/>
  <c r="P143" i="28"/>
  <c r="V13" i="28" s="1"/>
  <c r="W13" i="28" s="1"/>
  <c r="O156" i="28" l="1"/>
  <c r="N131" i="28"/>
  <c r="L13" i="28" s="1"/>
  <c r="M13" i="28" s="1"/>
  <c r="L132" i="28" s="1"/>
  <c r="P155" i="28"/>
  <c r="V14" i="28" s="1"/>
  <c r="W14" i="28" s="1"/>
  <c r="M131" i="28"/>
  <c r="S12" i="28" s="1"/>
  <c r="T12" i="28" s="1"/>
  <c r="L133" i="28" l="1"/>
  <c r="L134" i="28" s="1"/>
  <c r="L135" i="28" s="1"/>
  <c r="L136" i="28" s="1"/>
  <c r="L137" i="28" s="1"/>
  <c r="L138" i="28" s="1"/>
  <c r="L139" i="28" s="1"/>
  <c r="L140" i="28" s="1"/>
  <c r="L141" i="28" s="1"/>
  <c r="L142" i="28" s="1"/>
  <c r="L143" i="28" s="1"/>
  <c r="O157" i="28"/>
  <c r="O158" i="28" s="1"/>
  <c r="O159" i="28" s="1"/>
  <c r="O160" i="28" s="1"/>
  <c r="O161" i="28" s="1"/>
  <c r="O162" i="28" s="1"/>
  <c r="O163" i="28" s="1"/>
  <c r="O164" i="28" s="1"/>
  <c r="O165" i="28" s="1"/>
  <c r="O166" i="28" s="1"/>
  <c r="O167" i="28" s="1"/>
  <c r="Q167" i="28" s="1"/>
  <c r="P16" i="28" s="1"/>
  <c r="Q16" i="28" s="1"/>
  <c r="N143" i="28" l="1"/>
  <c r="L14" i="28" s="1"/>
  <c r="M14" i="28" s="1"/>
  <c r="L144" i="28" s="1"/>
  <c r="O168" i="28"/>
  <c r="P167" i="28"/>
  <c r="V15" i="28" s="1"/>
  <c r="W15" i="28" s="1"/>
  <c r="M143" i="28"/>
  <c r="S13" i="28" s="1"/>
  <c r="T13" i="28" s="1"/>
  <c r="L145" i="28" l="1"/>
  <c r="L146" i="28" s="1"/>
  <c r="L147" i="28" s="1"/>
  <c r="L148" i="28" s="1"/>
  <c r="L149" i="28" s="1"/>
  <c r="L150" i="28" s="1"/>
  <c r="L151" i="28" s="1"/>
  <c r="L152" i="28" s="1"/>
  <c r="L153" i="28" s="1"/>
  <c r="L154" i="28" s="1"/>
  <c r="L155" i="28" s="1"/>
  <c r="O169" i="28"/>
  <c r="O170" i="28" s="1"/>
  <c r="O171" i="28" s="1"/>
  <c r="O172" i="28" s="1"/>
  <c r="O173" i="28" s="1"/>
  <c r="O174" i="28" s="1"/>
  <c r="O175" i="28" s="1"/>
  <c r="O176" i="28" s="1"/>
  <c r="O177" i="28" s="1"/>
  <c r="O178" i="28" s="1"/>
  <c r="O179" i="28" s="1"/>
  <c r="Q179" i="28" s="1"/>
  <c r="P17" i="28" s="1"/>
  <c r="Q17" i="28" s="1"/>
  <c r="N155" i="28" l="1"/>
  <c r="L15" i="28" s="1"/>
  <c r="M15" i="28" s="1"/>
  <c r="L156" i="28" s="1"/>
  <c r="O180" i="28"/>
  <c r="P179" i="28"/>
  <c r="V16" i="28" s="1"/>
  <c r="W16" i="28" s="1"/>
  <c r="M155" i="28"/>
  <c r="S14" i="28" s="1"/>
  <c r="T14" i="28" s="1"/>
  <c r="L157" i="28" l="1"/>
  <c r="L158" i="28" s="1"/>
  <c r="L159" i="28" s="1"/>
  <c r="L160" i="28" s="1"/>
  <c r="L161" i="28" s="1"/>
  <c r="L162" i="28" s="1"/>
  <c r="L163" i="28" s="1"/>
  <c r="L164" i="28" s="1"/>
  <c r="L165" i="28" s="1"/>
  <c r="L166" i="28" s="1"/>
  <c r="L167" i="28" s="1"/>
  <c r="O181" i="28"/>
  <c r="O182" i="28" s="1"/>
  <c r="O183" i="28" s="1"/>
  <c r="O184" i="28" s="1"/>
  <c r="O185" i="28" s="1"/>
  <c r="O186" i="28" s="1"/>
  <c r="O187" i="28" s="1"/>
  <c r="O188" i="28" s="1"/>
  <c r="O189" i="28" s="1"/>
  <c r="O190" i="28" s="1"/>
  <c r="O191" i="28" s="1"/>
  <c r="Q191" i="28" s="1"/>
  <c r="P18" i="28" s="1"/>
  <c r="Q18" i="28" s="1"/>
  <c r="O192" i="28" l="1"/>
  <c r="O193" i="28"/>
  <c r="O194" i="28" s="1"/>
  <c r="O195" i="28" s="1"/>
  <c r="O196" i="28" s="1"/>
  <c r="O197" i="28" s="1"/>
  <c r="O198" i="28" s="1"/>
  <c r="O199" i="28" s="1"/>
  <c r="O200" i="28" s="1"/>
  <c r="O201" i="28" s="1"/>
  <c r="O202" i="28" s="1"/>
  <c r="O203" i="28" s="1"/>
  <c r="Q203" i="28" s="1"/>
  <c r="P19" i="28" s="1"/>
  <c r="Q19" i="28" s="1"/>
  <c r="P191" i="28"/>
  <c r="V17" i="28" s="1"/>
  <c r="W17" i="28" s="1"/>
  <c r="N167" i="28"/>
  <c r="L16" i="28" s="1"/>
  <c r="M16" i="28" s="1"/>
  <c r="L168" i="28" s="1"/>
  <c r="M167" i="28"/>
  <c r="S15" i="28" s="1"/>
  <c r="T15" i="28" s="1"/>
  <c r="L169" i="28" l="1"/>
  <c r="L170" i="28" s="1"/>
  <c r="L171" i="28" s="1"/>
  <c r="L172" i="28" s="1"/>
  <c r="L173" i="28" s="1"/>
  <c r="L174" i="28" s="1"/>
  <c r="L175" i="28" s="1"/>
  <c r="L176" i="28" s="1"/>
  <c r="L177" i="28" s="1"/>
  <c r="L178" i="28" s="1"/>
  <c r="L179" i="28" s="1"/>
  <c r="O204" i="28"/>
  <c r="P203" i="28"/>
  <c r="V18" i="28" s="1"/>
  <c r="W18" i="28" s="1"/>
  <c r="N179" i="28" l="1"/>
  <c r="L17" i="28" s="1"/>
  <c r="M17" i="28" s="1"/>
  <c r="L180" i="28" s="1"/>
  <c r="O205" i="28"/>
  <c r="O206" i="28" s="1"/>
  <c r="O207" i="28" s="1"/>
  <c r="O208" i="28" s="1"/>
  <c r="O209" i="28" s="1"/>
  <c r="O210" i="28" s="1"/>
  <c r="O211" i="28" s="1"/>
  <c r="O212" i="28" s="1"/>
  <c r="O213" i="28" s="1"/>
  <c r="O214" i="28" s="1"/>
  <c r="O215" i="28" s="1"/>
  <c r="M179" i="28"/>
  <c r="S16" i="28" s="1"/>
  <c r="T16" i="28" s="1"/>
  <c r="L181" i="28" l="1"/>
  <c r="L182" i="28" s="1"/>
  <c r="L183" i="28" s="1"/>
  <c r="L184" i="28" s="1"/>
  <c r="L185" i="28" s="1"/>
  <c r="L186" i="28" s="1"/>
  <c r="L187" i="28" s="1"/>
  <c r="L188" i="28" s="1"/>
  <c r="L189" i="28" s="1"/>
  <c r="L190" i="28" s="1"/>
  <c r="L191" i="28" s="1"/>
  <c r="Q215" i="28"/>
  <c r="O216" i="28"/>
  <c r="P215" i="28"/>
  <c r="V19" i="28" s="1"/>
  <c r="W19" i="28" s="1"/>
  <c r="N191" i="28" l="1"/>
  <c r="L18" i="28" s="1"/>
  <c r="M18" i="28" s="1"/>
  <c r="L192" i="28" s="1"/>
  <c r="M191" i="28"/>
  <c r="S17" i="28" s="1"/>
  <c r="T17" i="28" s="1"/>
  <c r="L193" i="28" l="1"/>
  <c r="L194" i="28" s="1"/>
  <c r="L195" i="28" s="1"/>
  <c r="L196" i="28" s="1"/>
  <c r="L197" i="28" s="1"/>
  <c r="L198" i="28" s="1"/>
  <c r="L199" i="28" s="1"/>
  <c r="L200" i="28" s="1"/>
  <c r="L201" i="28" s="1"/>
  <c r="L202" i="28" s="1"/>
  <c r="L203" i="28" s="1"/>
  <c r="M203" i="28" l="1"/>
  <c r="S18" i="28" s="1"/>
  <c r="T18" i="28" s="1"/>
  <c r="N203" i="28"/>
  <c r="L19" i="28" s="1"/>
  <c r="M19" i="28" s="1"/>
  <c r="L204" i="28" s="1"/>
  <c r="L205" i="28" l="1"/>
  <c r="L206" i="28" s="1"/>
  <c r="L207" i="28" s="1"/>
  <c r="L208" i="28" s="1"/>
  <c r="L209" i="28" s="1"/>
  <c r="L210" i="28" s="1"/>
  <c r="L211" i="28" s="1"/>
  <c r="L212" i="28" s="1"/>
  <c r="L213" i="28" s="1"/>
  <c r="L214" i="28" s="1"/>
  <c r="L215" i="28" s="1"/>
  <c r="N215" i="28" l="1"/>
  <c r="L216" i="28"/>
  <c r="M215" i="28"/>
  <c r="S19" i="28" s="1"/>
  <c r="T19" i="28" s="1"/>
  <c r="N1589" i="26" l="1"/>
  <c r="N1588" i="26"/>
  <c r="N1587" i="26"/>
  <c r="N1586" i="26"/>
  <c r="N1585" i="26"/>
  <c r="N1584" i="26"/>
  <c r="N1583" i="26"/>
  <c r="N1582" i="26"/>
  <c r="N1581" i="26"/>
  <c r="N1580" i="26"/>
  <c r="N1579" i="26"/>
  <c r="N1578" i="26"/>
  <c r="N1577" i="26"/>
  <c r="N1576" i="26"/>
  <c r="N1575" i="26"/>
  <c r="N1574" i="26"/>
  <c r="N1573" i="26"/>
  <c r="N1572" i="26"/>
  <c r="N1571" i="26"/>
  <c r="N1570" i="26"/>
  <c r="N1569" i="26"/>
  <c r="N1568" i="26"/>
  <c r="N1567" i="26"/>
  <c r="N1566" i="26"/>
  <c r="N1565" i="26"/>
  <c r="N1564" i="26"/>
  <c r="N1563" i="26"/>
  <c r="N1562" i="26"/>
  <c r="N1561" i="26"/>
  <c r="N1560" i="26"/>
  <c r="N1559" i="26"/>
  <c r="N1558" i="26"/>
  <c r="N1557" i="26"/>
  <c r="N1556" i="26"/>
  <c r="N1555" i="26"/>
  <c r="N1554" i="26"/>
  <c r="N1553" i="26"/>
  <c r="N1552" i="26"/>
  <c r="N1551" i="26"/>
  <c r="N1550" i="26"/>
  <c r="N1549" i="26"/>
  <c r="N1548" i="26"/>
  <c r="N1547" i="26"/>
  <c r="N1546" i="26"/>
  <c r="N1545" i="26"/>
  <c r="N1544" i="26"/>
  <c r="N1543" i="26"/>
  <c r="N1542" i="26"/>
  <c r="N1541" i="26"/>
  <c r="N1540" i="26"/>
  <c r="N1539" i="26"/>
  <c r="N1538" i="26"/>
  <c r="N1537" i="26"/>
  <c r="N1536" i="26"/>
  <c r="N1535" i="26"/>
  <c r="N1534" i="26"/>
  <c r="N1533" i="26"/>
  <c r="N1532" i="26"/>
  <c r="N1531" i="26"/>
  <c r="N1530" i="26"/>
  <c r="N1529" i="26"/>
  <c r="N1528" i="26"/>
  <c r="N1527" i="26"/>
  <c r="N1526" i="26"/>
  <c r="N1525" i="26"/>
  <c r="N1524" i="26"/>
  <c r="N1523" i="26"/>
  <c r="N1522" i="26"/>
  <c r="N1521" i="26"/>
  <c r="N1520" i="26"/>
  <c r="N1519" i="26"/>
  <c r="N1518" i="26"/>
  <c r="N1517" i="26"/>
  <c r="N1516" i="26"/>
  <c r="N1515" i="26"/>
  <c r="N1514" i="26"/>
  <c r="N1513" i="26"/>
  <c r="N1512" i="26"/>
  <c r="N1511" i="26"/>
  <c r="N1510" i="26"/>
  <c r="N1509" i="26"/>
  <c r="N1508" i="26"/>
  <c r="N1507" i="26"/>
  <c r="N1506" i="26"/>
  <c r="N1505" i="26"/>
  <c r="N1504" i="26"/>
  <c r="N1503" i="26"/>
  <c r="N1502" i="26"/>
  <c r="N1501" i="26"/>
  <c r="N1500" i="26"/>
  <c r="N1499" i="26"/>
  <c r="N1498" i="26"/>
  <c r="N1497" i="26"/>
  <c r="N1496" i="26"/>
  <c r="N1495" i="26"/>
  <c r="N1494" i="26"/>
  <c r="N1493" i="26"/>
  <c r="N1492" i="26"/>
  <c r="N1491" i="26"/>
  <c r="N1490" i="26"/>
  <c r="N1489" i="26"/>
  <c r="N1488" i="26"/>
  <c r="N1487" i="26"/>
  <c r="N1486" i="26"/>
  <c r="N1485" i="26"/>
  <c r="N1484" i="26"/>
  <c r="N1483" i="26"/>
  <c r="N1482" i="26"/>
  <c r="N1481" i="26"/>
  <c r="N1480" i="26"/>
  <c r="N1479" i="26"/>
  <c r="N1478" i="26"/>
  <c r="N1477" i="26"/>
  <c r="N1476" i="26"/>
  <c r="N1475" i="26"/>
  <c r="N1474" i="26"/>
  <c r="N1473" i="26"/>
  <c r="N1472" i="26"/>
  <c r="N1471" i="26"/>
  <c r="N1470" i="26"/>
  <c r="N1469" i="26"/>
  <c r="N1468" i="26"/>
  <c r="N1467" i="26"/>
  <c r="N1466" i="26"/>
  <c r="N1465" i="26"/>
  <c r="N1464" i="26"/>
  <c r="N1463" i="26"/>
  <c r="N1462" i="26"/>
  <c r="N1461" i="26"/>
  <c r="N1460" i="26"/>
  <c r="N1459" i="26"/>
  <c r="N1458" i="26"/>
  <c r="N1457" i="26"/>
  <c r="N1456" i="26"/>
  <c r="N1455" i="26"/>
  <c r="N1454" i="26"/>
  <c r="N1453" i="26"/>
  <c r="N1452" i="26"/>
  <c r="N1451" i="26"/>
  <c r="N1450" i="26"/>
  <c r="N1449" i="26"/>
  <c r="N1448" i="26"/>
  <c r="N1447" i="26"/>
  <c r="N1446" i="26"/>
  <c r="N1445" i="26"/>
  <c r="N1444" i="26"/>
  <c r="N1443" i="26"/>
  <c r="N1442" i="26"/>
  <c r="N1441" i="26"/>
  <c r="N1440" i="26"/>
  <c r="N1439" i="26"/>
  <c r="N1438" i="26"/>
  <c r="N1437" i="26"/>
  <c r="N1436" i="26"/>
  <c r="N1435" i="26"/>
  <c r="N1434" i="26"/>
  <c r="N1433" i="26"/>
  <c r="N1432" i="26"/>
  <c r="N1431" i="26"/>
  <c r="N1430" i="26"/>
  <c r="N1429" i="26"/>
  <c r="N1428" i="26"/>
  <c r="N1427" i="26"/>
  <c r="N1426" i="26"/>
  <c r="N1425" i="26"/>
  <c r="N1424" i="26"/>
  <c r="N1423" i="26"/>
  <c r="N1422" i="26"/>
  <c r="N1421" i="26"/>
  <c r="N1420" i="26"/>
  <c r="N1419" i="26"/>
  <c r="N1418" i="26"/>
  <c r="N1417" i="26"/>
  <c r="N1416" i="26"/>
  <c r="N1415" i="26"/>
  <c r="N1414" i="26"/>
  <c r="N1413" i="26"/>
  <c r="N1412" i="26"/>
  <c r="N1411" i="26"/>
  <c r="N1410" i="26"/>
  <c r="N1409" i="26"/>
  <c r="N1408" i="26"/>
  <c r="N1407" i="26"/>
  <c r="N1406" i="26"/>
  <c r="N1405" i="26"/>
  <c r="N1404" i="26"/>
  <c r="N1403" i="26"/>
  <c r="N1402" i="26"/>
  <c r="N1401" i="26"/>
  <c r="N1400" i="26"/>
  <c r="N1399" i="26"/>
  <c r="N1398" i="26"/>
  <c r="N1397" i="26"/>
  <c r="N1396" i="26"/>
  <c r="N1395" i="26"/>
  <c r="N1394" i="26"/>
  <c r="N1393" i="26"/>
  <c r="N1392" i="26"/>
  <c r="N1391" i="26"/>
  <c r="N1390" i="26"/>
  <c r="N1389" i="26"/>
  <c r="N1388" i="26"/>
  <c r="N1387" i="26"/>
  <c r="N1386" i="26"/>
  <c r="N1385" i="26"/>
  <c r="N1384" i="26"/>
  <c r="N1383" i="26"/>
  <c r="N1382" i="26"/>
  <c r="N1381" i="26"/>
  <c r="N1380" i="26"/>
  <c r="N1379" i="26"/>
  <c r="N1378" i="26"/>
  <c r="N1377" i="26"/>
  <c r="N1376" i="26"/>
  <c r="N1375" i="26"/>
  <c r="N1374" i="26"/>
  <c r="N1373" i="26"/>
  <c r="N1372" i="26"/>
  <c r="N1371" i="26"/>
  <c r="N1370" i="26"/>
  <c r="N1369" i="26"/>
  <c r="N1368" i="26"/>
  <c r="N1367" i="26"/>
  <c r="N1366" i="26"/>
  <c r="N1365" i="26"/>
  <c r="N1364" i="26"/>
  <c r="N1363" i="26"/>
  <c r="N1362" i="26"/>
  <c r="N1361" i="26"/>
  <c r="N1360" i="26"/>
  <c r="N1359" i="26"/>
  <c r="N1358" i="26"/>
  <c r="N1357" i="26"/>
  <c r="N1356" i="26"/>
  <c r="N1355" i="26"/>
  <c r="N1354" i="26"/>
  <c r="N1353" i="26"/>
  <c r="N1352" i="26"/>
  <c r="N1351" i="26"/>
  <c r="N1350" i="26"/>
  <c r="N1349" i="26"/>
  <c r="N1348" i="26"/>
  <c r="N1347" i="26"/>
  <c r="N1346" i="26"/>
  <c r="N1345" i="26"/>
  <c r="N1344" i="26"/>
  <c r="N1343" i="26"/>
  <c r="N1342" i="26"/>
  <c r="N1341" i="26"/>
  <c r="N1340" i="26"/>
  <c r="N1339" i="26"/>
  <c r="N1338" i="26"/>
  <c r="N1337" i="26"/>
  <c r="N1336" i="26"/>
  <c r="N1335" i="26"/>
  <c r="N1334" i="26"/>
  <c r="N1333" i="26"/>
  <c r="N1332" i="26"/>
  <c r="N1331" i="26"/>
  <c r="N1330" i="26"/>
  <c r="N1329" i="26"/>
  <c r="N1328" i="26"/>
  <c r="N1327" i="26"/>
  <c r="N1326" i="26"/>
  <c r="N1325" i="26"/>
  <c r="N1324" i="26"/>
  <c r="N1323" i="26"/>
  <c r="N1322" i="26"/>
  <c r="N1321" i="26"/>
  <c r="N1320" i="26"/>
  <c r="N1319" i="26"/>
  <c r="N1318" i="26"/>
  <c r="N1317" i="26"/>
  <c r="N1316" i="26"/>
  <c r="N1315" i="26"/>
  <c r="N1314" i="26"/>
  <c r="N1313" i="26"/>
  <c r="N1312" i="26"/>
  <c r="N1311" i="26"/>
  <c r="N1310" i="26"/>
  <c r="N1309" i="26"/>
  <c r="N1308" i="26"/>
  <c r="N1307" i="26"/>
  <c r="N1306" i="26"/>
  <c r="N1305" i="26"/>
  <c r="N1304" i="26"/>
  <c r="N1303" i="26"/>
  <c r="N1302" i="26"/>
  <c r="N1301" i="26"/>
  <c r="N1300" i="26"/>
  <c r="N1299" i="26"/>
  <c r="N1298" i="26"/>
  <c r="N1297" i="26"/>
  <c r="N1296" i="26"/>
  <c r="N1295" i="26"/>
  <c r="N1294" i="26"/>
  <c r="N1293" i="26"/>
  <c r="N1292" i="26"/>
  <c r="N1291" i="26"/>
  <c r="N1290" i="26"/>
  <c r="N1289" i="26"/>
  <c r="N1288" i="26"/>
  <c r="N1287" i="26"/>
  <c r="N1286" i="26"/>
  <c r="N1285" i="26"/>
  <c r="N1284" i="26"/>
  <c r="N1283" i="26"/>
  <c r="N1282" i="26"/>
  <c r="N1281" i="26"/>
  <c r="N1280" i="26"/>
  <c r="N1279" i="26"/>
  <c r="N1278" i="26"/>
  <c r="N1277" i="26"/>
  <c r="N1276" i="26"/>
  <c r="N1275" i="26"/>
  <c r="N1274" i="26"/>
  <c r="N1273" i="26"/>
  <c r="N1272" i="26"/>
  <c r="N1271" i="26"/>
  <c r="N1270" i="26"/>
  <c r="N1269" i="26"/>
  <c r="N1268" i="26"/>
  <c r="N1267" i="26"/>
  <c r="N1266" i="26"/>
  <c r="N1265" i="26"/>
  <c r="N1264" i="26"/>
  <c r="N1263" i="26"/>
  <c r="N1262" i="26"/>
  <c r="N1261" i="26"/>
  <c r="N1260" i="26"/>
  <c r="N1259" i="26"/>
  <c r="N1258" i="26"/>
  <c r="N1257" i="26"/>
  <c r="N1256" i="26"/>
  <c r="N1255" i="26"/>
  <c r="N1254" i="26"/>
  <c r="N1253" i="26"/>
  <c r="N1252" i="26"/>
  <c r="N1251" i="26"/>
  <c r="N1250" i="26"/>
  <c r="N1249" i="26"/>
  <c r="N1248" i="26"/>
  <c r="N1247" i="26"/>
  <c r="N1246" i="26"/>
  <c r="N1245" i="26"/>
  <c r="N1244" i="26"/>
  <c r="N1243" i="26"/>
  <c r="N1242" i="26"/>
  <c r="N1241" i="26"/>
  <c r="N1240" i="26"/>
  <c r="N1239" i="26"/>
  <c r="N1238" i="26"/>
  <c r="N1237" i="26"/>
  <c r="N1236" i="26"/>
  <c r="N1235" i="26"/>
  <c r="N1234" i="26"/>
  <c r="N1233" i="26"/>
  <c r="N1232" i="26"/>
  <c r="N1231" i="26"/>
  <c r="N1230" i="26"/>
  <c r="N1229" i="26"/>
  <c r="N1228" i="26"/>
  <c r="N1227" i="26"/>
  <c r="N1226" i="26"/>
  <c r="N1225" i="26"/>
  <c r="N1224" i="26"/>
  <c r="N1223" i="26"/>
  <c r="N1222" i="26"/>
  <c r="N1221" i="26"/>
  <c r="N1220" i="26"/>
  <c r="N1219" i="26"/>
  <c r="N1218" i="26"/>
  <c r="N1217" i="26"/>
  <c r="N1216" i="26"/>
  <c r="N1215" i="26"/>
  <c r="N1214" i="26"/>
  <c r="N1213" i="26"/>
  <c r="N1212" i="26"/>
  <c r="N1211" i="26"/>
  <c r="N1210" i="26"/>
  <c r="N1209" i="26"/>
  <c r="N1208" i="26"/>
  <c r="N1207" i="26"/>
  <c r="N1206" i="26"/>
  <c r="N1205" i="26"/>
  <c r="N1204" i="26"/>
  <c r="N1203" i="26"/>
  <c r="N1202" i="26"/>
  <c r="N1201" i="26"/>
  <c r="N1200" i="26"/>
  <c r="N1199" i="26"/>
  <c r="N1198" i="26"/>
  <c r="N1197" i="26"/>
  <c r="N1196" i="26"/>
  <c r="N1195" i="26"/>
  <c r="N1194" i="26"/>
  <c r="N1193" i="26"/>
  <c r="N1192" i="26"/>
  <c r="N1191" i="26"/>
  <c r="N1190" i="26"/>
  <c r="N1189" i="26"/>
  <c r="N1188" i="26"/>
  <c r="N1187" i="26"/>
  <c r="N1186" i="26"/>
  <c r="N1185" i="26"/>
  <c r="N1184" i="26"/>
  <c r="N1183" i="26"/>
  <c r="N1182" i="26"/>
  <c r="N1181" i="26"/>
  <c r="N1180" i="26"/>
  <c r="N1179" i="26"/>
  <c r="N1178" i="26"/>
  <c r="N1177" i="26"/>
  <c r="N1176" i="26"/>
  <c r="N1175" i="26"/>
  <c r="N1174" i="26"/>
  <c r="N1173" i="26"/>
  <c r="N1172" i="26"/>
  <c r="N1171" i="26"/>
  <c r="N1170" i="26"/>
  <c r="N1169" i="26"/>
  <c r="N1168" i="26"/>
  <c r="N1167" i="26"/>
  <c r="N1166" i="26"/>
  <c r="N1165" i="26"/>
  <c r="N1164" i="26"/>
  <c r="N1163" i="26"/>
  <c r="N1162" i="26"/>
  <c r="N1161" i="26"/>
  <c r="N1160" i="26"/>
  <c r="N1159" i="26"/>
  <c r="N1158" i="26"/>
  <c r="N1157" i="26"/>
  <c r="N1156" i="26"/>
  <c r="N1155" i="26"/>
  <c r="N1154" i="26"/>
  <c r="N1153" i="26"/>
  <c r="N1152" i="26"/>
  <c r="N1151" i="26"/>
  <c r="N1150" i="26"/>
  <c r="N1149" i="26"/>
  <c r="N1148" i="26"/>
  <c r="N1147" i="26"/>
  <c r="N1146" i="26"/>
  <c r="N1145" i="26"/>
  <c r="N1144" i="26"/>
  <c r="N1143" i="26"/>
  <c r="N1142" i="26"/>
  <c r="N1141" i="26"/>
  <c r="N1140" i="26"/>
  <c r="N1139" i="26"/>
  <c r="N1138" i="26"/>
  <c r="N1137" i="26"/>
  <c r="N1136" i="26"/>
  <c r="N1135" i="26"/>
  <c r="N1134" i="26"/>
  <c r="N1133" i="26"/>
  <c r="N1132" i="26"/>
  <c r="N1131" i="26"/>
  <c r="N1130" i="26"/>
  <c r="N1129" i="26"/>
  <c r="N1128" i="26"/>
  <c r="N1127" i="26"/>
  <c r="N1126" i="26"/>
  <c r="N1125" i="26"/>
  <c r="N1124" i="26"/>
  <c r="N1123" i="26"/>
  <c r="N1122" i="26"/>
  <c r="N1121" i="26"/>
  <c r="N1120" i="26"/>
  <c r="N1119" i="26"/>
  <c r="N1118" i="26"/>
  <c r="N1117" i="26"/>
  <c r="N1116" i="26"/>
  <c r="N1115" i="26"/>
  <c r="N1114" i="26"/>
  <c r="N1113" i="26"/>
  <c r="N1112" i="26"/>
  <c r="N1111" i="26"/>
  <c r="N1110" i="26"/>
  <c r="N1109" i="26"/>
  <c r="N1108" i="26"/>
  <c r="N1107" i="26"/>
  <c r="N1106" i="26"/>
  <c r="N1105" i="26"/>
  <c r="N1104" i="26"/>
  <c r="N1103" i="26"/>
  <c r="N1102" i="26"/>
  <c r="N1101" i="26"/>
  <c r="N1100" i="26"/>
  <c r="N1099" i="26"/>
  <c r="N1098" i="26"/>
  <c r="N1097" i="26"/>
  <c r="N1096" i="26"/>
  <c r="N1095" i="26"/>
  <c r="N1094" i="26"/>
  <c r="N1093" i="26"/>
  <c r="N1092" i="26"/>
  <c r="N1091" i="26"/>
  <c r="N1090" i="26"/>
  <c r="N1089" i="26"/>
  <c r="N1088" i="26"/>
  <c r="N1087" i="26"/>
  <c r="N1086" i="26"/>
  <c r="N1085" i="26"/>
  <c r="N1084" i="26"/>
  <c r="N1083" i="26"/>
  <c r="N1082" i="26"/>
  <c r="N1081" i="26"/>
  <c r="N1080" i="26"/>
  <c r="N1079" i="26"/>
  <c r="N1078" i="26"/>
  <c r="N1077" i="26"/>
  <c r="N1076" i="26"/>
  <c r="N1075" i="26"/>
  <c r="N1074" i="26"/>
  <c r="N1073" i="26"/>
  <c r="N1072" i="26"/>
  <c r="N1071" i="26"/>
  <c r="N1070" i="26"/>
  <c r="N1069" i="26"/>
  <c r="N1068" i="26"/>
  <c r="N1067" i="26"/>
  <c r="N1066" i="26"/>
  <c r="N1065" i="26"/>
  <c r="N1064" i="26"/>
  <c r="N1063" i="26"/>
  <c r="N1062" i="26"/>
  <c r="N1061" i="26"/>
  <c r="N1060" i="26"/>
  <c r="N1059" i="26"/>
  <c r="N1058" i="26"/>
  <c r="N1057" i="26"/>
  <c r="N1056" i="26"/>
  <c r="N1055" i="26"/>
  <c r="N1054" i="26"/>
  <c r="N1053" i="26"/>
  <c r="N1052" i="26"/>
  <c r="N1051" i="26"/>
  <c r="N1050" i="26"/>
  <c r="N1049" i="26"/>
  <c r="N1048" i="26"/>
  <c r="N1047" i="26"/>
  <c r="N1046" i="26"/>
  <c r="N1045" i="26"/>
  <c r="N1044" i="26"/>
  <c r="N1043" i="26"/>
  <c r="N1042" i="26"/>
  <c r="N1041" i="26"/>
  <c r="N1040" i="26"/>
  <c r="N1039" i="26"/>
  <c r="N1038" i="26"/>
  <c r="N1037" i="26"/>
  <c r="N1036" i="26"/>
  <c r="N1035" i="26"/>
  <c r="N1034" i="26"/>
  <c r="N1033" i="26"/>
  <c r="N1032" i="26"/>
  <c r="N1031" i="26"/>
  <c r="N1030" i="26"/>
  <c r="N1029" i="26"/>
  <c r="N1028" i="26"/>
  <c r="N1027" i="26"/>
  <c r="N1026" i="26"/>
  <c r="N1025" i="26"/>
  <c r="N1024" i="26"/>
  <c r="N1023" i="26"/>
  <c r="N1022" i="26"/>
  <c r="N1021" i="26"/>
  <c r="N1020" i="26"/>
  <c r="N1019" i="26"/>
  <c r="N1018" i="26"/>
  <c r="N1017" i="26"/>
  <c r="N1016" i="26"/>
  <c r="N1015" i="26"/>
  <c r="N1014" i="26"/>
  <c r="N1013" i="26"/>
  <c r="N1012" i="26"/>
  <c r="N1011" i="26"/>
  <c r="N1010" i="26"/>
  <c r="N1009" i="26"/>
  <c r="N1008" i="26"/>
  <c r="N1007" i="26"/>
  <c r="N1006" i="26"/>
  <c r="N1005" i="26"/>
  <c r="N1004" i="26"/>
  <c r="N1003" i="26"/>
  <c r="N1002" i="26"/>
  <c r="N1001" i="26"/>
  <c r="N1000" i="26"/>
  <c r="N999" i="26"/>
  <c r="N998" i="26"/>
  <c r="N997" i="26"/>
  <c r="N996" i="26"/>
  <c r="N995" i="26"/>
  <c r="N994" i="26"/>
  <c r="N993" i="26"/>
  <c r="N992" i="26"/>
  <c r="N991" i="26"/>
  <c r="N990" i="26"/>
  <c r="N989" i="26"/>
  <c r="N988" i="26"/>
  <c r="N987" i="26"/>
  <c r="N986" i="26"/>
  <c r="N985" i="26"/>
  <c r="N984" i="26"/>
  <c r="N983" i="26"/>
  <c r="N982" i="26"/>
  <c r="N981" i="26"/>
  <c r="N980" i="26"/>
  <c r="N979" i="26"/>
  <c r="N978" i="26"/>
  <c r="N977" i="26"/>
  <c r="N976" i="26"/>
  <c r="N975" i="26"/>
  <c r="N974" i="26"/>
  <c r="N973" i="26"/>
  <c r="N972" i="26"/>
  <c r="N971" i="26"/>
  <c r="N970" i="26"/>
  <c r="N969" i="26"/>
  <c r="N968" i="26"/>
  <c r="N967" i="26"/>
  <c r="N966" i="26"/>
  <c r="N965" i="26"/>
  <c r="N964" i="26"/>
  <c r="N963" i="26"/>
  <c r="N962" i="26"/>
  <c r="N961" i="26"/>
  <c r="N960" i="26"/>
  <c r="N959" i="26"/>
  <c r="N958" i="26"/>
  <c r="N957" i="26"/>
  <c r="N956" i="26"/>
  <c r="N955" i="26"/>
  <c r="N954" i="26"/>
  <c r="N953" i="26"/>
  <c r="N952" i="26"/>
  <c r="N951" i="26"/>
  <c r="N950" i="26"/>
  <c r="N949" i="26"/>
  <c r="N948" i="26"/>
  <c r="N947" i="26"/>
  <c r="N946" i="26"/>
  <c r="N945" i="26"/>
  <c r="N944" i="26"/>
  <c r="N943" i="26"/>
  <c r="N942" i="26"/>
  <c r="N941" i="26"/>
  <c r="N940" i="26"/>
  <c r="N939" i="26"/>
  <c r="N938" i="26"/>
  <c r="N937" i="26"/>
  <c r="N936" i="26"/>
  <c r="N935" i="26"/>
  <c r="N934" i="26"/>
  <c r="N933" i="26"/>
  <c r="N932" i="26"/>
  <c r="N931" i="26"/>
  <c r="N930" i="26"/>
  <c r="N929" i="26"/>
  <c r="N928" i="26"/>
  <c r="N927" i="26"/>
  <c r="N926" i="26"/>
  <c r="N925" i="26"/>
  <c r="N924" i="26"/>
  <c r="N923" i="26"/>
  <c r="N922" i="26"/>
  <c r="N921" i="26"/>
  <c r="N920" i="26"/>
  <c r="N919" i="26"/>
  <c r="N918" i="26"/>
  <c r="N917" i="26"/>
  <c r="N916" i="26"/>
  <c r="N915" i="26"/>
  <c r="N914" i="26"/>
  <c r="N913" i="26"/>
  <c r="N912" i="26"/>
  <c r="N911" i="26"/>
  <c r="N910" i="26"/>
  <c r="N909" i="26"/>
  <c r="N908" i="26"/>
  <c r="N907" i="26"/>
  <c r="N906" i="26"/>
  <c r="N905" i="26"/>
  <c r="N904" i="26"/>
  <c r="N903" i="26"/>
  <c r="N902" i="26"/>
  <c r="N901" i="26"/>
  <c r="N900" i="26"/>
  <c r="N899" i="26"/>
  <c r="N898" i="26"/>
  <c r="N897" i="26"/>
  <c r="N896" i="26"/>
  <c r="N895" i="26"/>
  <c r="N894" i="26"/>
  <c r="N893" i="26"/>
  <c r="N892" i="26"/>
  <c r="N891" i="26"/>
  <c r="N890" i="26"/>
  <c r="N889" i="26"/>
  <c r="N888" i="26"/>
  <c r="N887" i="26"/>
  <c r="N886" i="26"/>
  <c r="N885" i="26"/>
  <c r="N884" i="26"/>
  <c r="N883" i="26"/>
  <c r="N882" i="26"/>
  <c r="N881" i="26"/>
  <c r="N880" i="26"/>
  <c r="N879" i="26"/>
  <c r="N878" i="26"/>
  <c r="N877" i="26"/>
  <c r="N876" i="26"/>
  <c r="N875" i="26"/>
  <c r="N874" i="26"/>
  <c r="N873" i="26"/>
  <c r="N872" i="26"/>
  <c r="N871" i="26"/>
  <c r="N870" i="26"/>
  <c r="N869" i="26"/>
  <c r="N868" i="26"/>
  <c r="N867" i="26"/>
  <c r="N866" i="26"/>
  <c r="N865" i="26"/>
  <c r="N864" i="26"/>
  <c r="N863" i="26"/>
  <c r="N862" i="26"/>
  <c r="N861" i="26"/>
  <c r="N860" i="26"/>
  <c r="N859" i="26"/>
  <c r="N858" i="26"/>
  <c r="N857" i="26"/>
  <c r="N856" i="26"/>
  <c r="N855" i="26"/>
  <c r="N854" i="26"/>
  <c r="N853" i="26"/>
  <c r="N852" i="26"/>
  <c r="N851" i="26"/>
  <c r="N850" i="26"/>
  <c r="N849" i="26"/>
  <c r="N848" i="26"/>
  <c r="N847" i="26"/>
  <c r="N846" i="26"/>
  <c r="N845" i="26"/>
  <c r="N844" i="26"/>
  <c r="N843" i="26"/>
  <c r="N842" i="26"/>
  <c r="N841" i="26"/>
  <c r="N840" i="26"/>
  <c r="N839" i="26"/>
  <c r="N838" i="26"/>
  <c r="N837" i="26"/>
  <c r="N836" i="26"/>
  <c r="N835" i="26"/>
  <c r="N834" i="26"/>
  <c r="N833" i="26"/>
  <c r="N832" i="26"/>
  <c r="N831" i="26"/>
  <c r="N830" i="26"/>
  <c r="N829" i="26"/>
  <c r="N828" i="26"/>
  <c r="N827" i="26"/>
  <c r="N826" i="26"/>
  <c r="N825" i="26"/>
  <c r="N824" i="26"/>
  <c r="N823" i="26"/>
  <c r="N822" i="26"/>
  <c r="N821" i="26"/>
  <c r="N820" i="26"/>
  <c r="N819" i="26"/>
  <c r="N818" i="26"/>
  <c r="N817" i="26"/>
  <c r="N816" i="26"/>
  <c r="N815" i="26"/>
  <c r="N814" i="26"/>
  <c r="N813" i="26"/>
  <c r="N812" i="26"/>
  <c r="N811" i="26"/>
  <c r="N810" i="26"/>
  <c r="N809" i="26"/>
  <c r="N808" i="26"/>
  <c r="N807" i="26"/>
  <c r="N806" i="26"/>
  <c r="N805" i="26"/>
  <c r="N804" i="26"/>
  <c r="N803" i="26"/>
  <c r="N802" i="26"/>
  <c r="N801" i="26"/>
  <c r="N800" i="26"/>
  <c r="N799" i="26"/>
  <c r="N798" i="26"/>
  <c r="N797" i="26"/>
  <c r="N796" i="26"/>
  <c r="N795" i="26"/>
  <c r="N794" i="26"/>
  <c r="N793" i="26"/>
  <c r="N792" i="26"/>
  <c r="N791" i="26"/>
  <c r="N790" i="26"/>
  <c r="N789" i="26"/>
  <c r="N788" i="26"/>
  <c r="N787" i="26"/>
  <c r="N786" i="26"/>
  <c r="N785" i="26"/>
  <c r="N784" i="26"/>
  <c r="N783" i="26"/>
  <c r="N782" i="26"/>
  <c r="N781" i="26"/>
  <c r="N780" i="26"/>
  <c r="N779" i="26"/>
  <c r="N778" i="26"/>
  <c r="N777" i="26"/>
  <c r="N776" i="26"/>
  <c r="N775" i="26"/>
  <c r="N774" i="26"/>
  <c r="N773" i="26"/>
  <c r="N772" i="26"/>
  <c r="N771" i="26"/>
  <c r="N770" i="26"/>
  <c r="N769" i="26"/>
  <c r="N768" i="26"/>
  <c r="N767" i="26"/>
  <c r="N766" i="26"/>
  <c r="N765" i="26"/>
  <c r="N764" i="26"/>
  <c r="N763" i="26"/>
  <c r="N762" i="26"/>
  <c r="N761" i="26"/>
  <c r="N760" i="26"/>
  <c r="N759" i="26"/>
  <c r="N758" i="26"/>
  <c r="N757" i="26"/>
  <c r="N756" i="26"/>
  <c r="N755" i="26"/>
  <c r="N754" i="26"/>
  <c r="N753" i="26"/>
  <c r="N752" i="26"/>
  <c r="N751" i="26"/>
  <c r="N750" i="26"/>
  <c r="N749" i="26"/>
  <c r="N748" i="26"/>
  <c r="N747" i="26"/>
  <c r="N746" i="26"/>
  <c r="N745" i="26"/>
  <c r="N744" i="26"/>
  <c r="N743" i="26"/>
  <c r="N742" i="26"/>
  <c r="N741" i="26"/>
  <c r="N740" i="26"/>
  <c r="N739" i="26"/>
  <c r="N738" i="26"/>
  <c r="N737" i="26"/>
  <c r="N736" i="26"/>
  <c r="N735" i="26"/>
  <c r="N734" i="26"/>
  <c r="N733" i="26"/>
  <c r="N732" i="26"/>
  <c r="N731" i="26"/>
  <c r="N730" i="26"/>
  <c r="N729" i="26"/>
  <c r="N728" i="26"/>
  <c r="N727" i="26"/>
  <c r="N726" i="26"/>
  <c r="N725" i="26"/>
  <c r="N724" i="26"/>
  <c r="N723" i="26"/>
  <c r="N722" i="26"/>
  <c r="N721" i="26"/>
  <c r="N720" i="26"/>
  <c r="N719" i="26"/>
  <c r="N718" i="26"/>
  <c r="N717" i="26"/>
  <c r="N716" i="26"/>
  <c r="N715" i="26"/>
  <c r="N714" i="26"/>
  <c r="N713" i="26"/>
  <c r="N712" i="26"/>
  <c r="N711" i="26"/>
  <c r="N710" i="26"/>
  <c r="N709" i="26"/>
  <c r="N708" i="26"/>
  <c r="N707" i="26"/>
  <c r="N706" i="26"/>
  <c r="N705" i="26"/>
  <c r="N704" i="26"/>
  <c r="N703" i="26"/>
  <c r="N702" i="26"/>
  <c r="N701" i="26"/>
  <c r="N700" i="26"/>
  <c r="N699" i="26"/>
  <c r="N698" i="26"/>
  <c r="N697" i="26"/>
  <c r="N696" i="26"/>
  <c r="N695" i="26"/>
  <c r="N694" i="26"/>
  <c r="N693" i="26"/>
  <c r="N692" i="26"/>
  <c r="N691" i="26"/>
  <c r="N690" i="26"/>
  <c r="N689" i="26"/>
  <c r="N688" i="26"/>
  <c r="N687" i="26"/>
  <c r="N686" i="26"/>
  <c r="N685" i="26"/>
  <c r="N684" i="26"/>
  <c r="N683" i="26"/>
  <c r="N682" i="26"/>
  <c r="N681" i="26"/>
  <c r="N680" i="26"/>
  <c r="N679" i="26"/>
  <c r="N678" i="26"/>
  <c r="N677" i="26"/>
  <c r="N676" i="26"/>
  <c r="N675" i="26"/>
  <c r="N674" i="26"/>
  <c r="N673" i="26"/>
  <c r="N672" i="26"/>
  <c r="N671" i="26"/>
  <c r="N670" i="26"/>
  <c r="N669" i="26"/>
  <c r="N668" i="26"/>
  <c r="N667" i="26"/>
  <c r="N666" i="26"/>
  <c r="N665" i="26"/>
  <c r="N664" i="26"/>
  <c r="N663" i="26"/>
  <c r="N662" i="26"/>
  <c r="N661" i="26"/>
  <c r="N660" i="26"/>
  <c r="N659" i="26"/>
  <c r="N658" i="26"/>
  <c r="N657" i="26"/>
  <c r="N656" i="26"/>
  <c r="N655" i="26"/>
  <c r="N654" i="26"/>
  <c r="N653" i="26"/>
  <c r="N652" i="26"/>
  <c r="N651" i="26"/>
  <c r="N650" i="26"/>
  <c r="N649" i="26"/>
  <c r="N648" i="26"/>
  <c r="N647" i="26"/>
  <c r="N646" i="26"/>
  <c r="N645" i="26"/>
  <c r="N644" i="26"/>
  <c r="N643" i="26"/>
  <c r="N642" i="26"/>
  <c r="N641" i="26"/>
  <c r="N640" i="26"/>
  <c r="N639" i="26"/>
  <c r="N638" i="26"/>
  <c r="N637" i="26"/>
  <c r="N636" i="26"/>
  <c r="N635" i="26"/>
  <c r="N634" i="26"/>
  <c r="N633" i="26"/>
  <c r="N632" i="26"/>
  <c r="N631" i="26"/>
  <c r="N630" i="26"/>
  <c r="N629" i="26"/>
  <c r="N628" i="26"/>
  <c r="N627" i="26"/>
  <c r="N626" i="26"/>
  <c r="N625" i="26"/>
  <c r="N624" i="26"/>
  <c r="N623" i="26"/>
  <c r="N622" i="26"/>
  <c r="N621" i="26"/>
  <c r="N620" i="26"/>
  <c r="N619" i="26"/>
  <c r="N618" i="26"/>
  <c r="N617" i="26"/>
  <c r="N616" i="26"/>
  <c r="N615" i="26"/>
  <c r="N614" i="26"/>
  <c r="N613" i="26"/>
  <c r="N612" i="26"/>
  <c r="N611" i="26"/>
  <c r="N610" i="26"/>
  <c r="N609" i="26"/>
  <c r="N608" i="26"/>
  <c r="N607" i="26"/>
  <c r="N606" i="26"/>
  <c r="N605" i="26"/>
  <c r="N604" i="26"/>
  <c r="N603" i="26"/>
  <c r="N602" i="26"/>
  <c r="N601" i="26"/>
  <c r="N600" i="26"/>
  <c r="N599" i="26"/>
  <c r="N598" i="26"/>
  <c r="N597" i="26"/>
  <c r="N596" i="26"/>
  <c r="N595" i="26"/>
  <c r="N594" i="26"/>
  <c r="N593" i="26"/>
  <c r="N592" i="26"/>
  <c r="N591" i="26"/>
  <c r="N590" i="26"/>
  <c r="N589" i="26"/>
  <c r="N588" i="26"/>
  <c r="N587" i="26"/>
  <c r="N586" i="26"/>
  <c r="N585" i="26"/>
  <c r="N584" i="26"/>
  <c r="N583" i="26"/>
  <c r="N582" i="26"/>
  <c r="N581" i="26"/>
  <c r="N580" i="26"/>
  <c r="N579" i="26"/>
  <c r="N578" i="26"/>
  <c r="N577" i="26"/>
  <c r="N576" i="26"/>
  <c r="N575" i="26"/>
  <c r="N574" i="26"/>
  <c r="N573" i="26"/>
  <c r="N572" i="26"/>
  <c r="N571" i="26"/>
  <c r="N570" i="26"/>
  <c r="N569" i="26"/>
  <c r="N568" i="26"/>
  <c r="N567" i="26"/>
  <c r="N566" i="26"/>
  <c r="N565" i="26"/>
  <c r="N564" i="26"/>
  <c r="N563" i="26"/>
  <c r="N562" i="26"/>
  <c r="N561" i="26"/>
  <c r="N560" i="26"/>
  <c r="N559" i="26"/>
  <c r="N558" i="26"/>
  <c r="N557" i="26"/>
  <c r="N556" i="26"/>
  <c r="N555" i="26"/>
  <c r="N554" i="26"/>
  <c r="N553" i="26"/>
  <c r="N552" i="26"/>
  <c r="N551" i="26"/>
  <c r="N550" i="26"/>
  <c r="N549" i="26"/>
  <c r="N548" i="26"/>
  <c r="N547" i="26"/>
  <c r="N546" i="26"/>
  <c r="N545" i="26"/>
  <c r="N544" i="26"/>
  <c r="N543" i="26"/>
  <c r="N542" i="26"/>
  <c r="N541" i="26"/>
  <c r="N540" i="26"/>
  <c r="N539" i="26"/>
  <c r="N538" i="26"/>
  <c r="N537" i="26"/>
  <c r="N536" i="26"/>
  <c r="N535" i="26"/>
  <c r="N534" i="26"/>
  <c r="N533" i="26"/>
  <c r="N532" i="26"/>
  <c r="N531" i="26"/>
  <c r="N530" i="26"/>
  <c r="N529" i="26"/>
  <c r="N528" i="26"/>
  <c r="N527" i="26"/>
  <c r="N526" i="26"/>
  <c r="N525" i="26"/>
  <c r="N524" i="26"/>
  <c r="N523" i="26"/>
  <c r="N522" i="26"/>
  <c r="N521" i="26"/>
  <c r="N520" i="26"/>
  <c r="N519" i="26"/>
  <c r="N518" i="26"/>
  <c r="N517" i="26"/>
  <c r="N516" i="26"/>
  <c r="N515" i="26"/>
  <c r="N514" i="26"/>
  <c r="N513" i="26"/>
  <c r="N512" i="26"/>
  <c r="N511" i="26"/>
  <c r="N510" i="26"/>
  <c r="N509" i="26"/>
  <c r="N508" i="26"/>
  <c r="N507" i="26"/>
  <c r="N506" i="26"/>
  <c r="N505" i="26"/>
  <c r="N504" i="26"/>
  <c r="N503" i="26"/>
  <c r="N502" i="26"/>
  <c r="N501" i="26"/>
  <c r="N500" i="26"/>
  <c r="N499" i="26"/>
  <c r="N498" i="26"/>
  <c r="N497" i="26"/>
  <c r="N496" i="26"/>
  <c r="N495" i="26"/>
  <c r="N494" i="26"/>
  <c r="N493" i="26"/>
  <c r="N492" i="26"/>
  <c r="N491" i="26"/>
  <c r="N490" i="26"/>
  <c r="N489" i="26"/>
  <c r="N488" i="26"/>
  <c r="N487" i="26"/>
  <c r="N486" i="26"/>
  <c r="N485" i="26"/>
  <c r="N484" i="26"/>
  <c r="N483" i="26"/>
  <c r="N482" i="26"/>
  <c r="N481" i="26"/>
  <c r="N480" i="26"/>
  <c r="N479" i="26"/>
  <c r="N478" i="26"/>
  <c r="N477" i="26"/>
  <c r="N476" i="26"/>
  <c r="N475" i="26"/>
  <c r="N474" i="26"/>
  <c r="N473" i="26"/>
  <c r="N472" i="26"/>
  <c r="N471" i="26"/>
  <c r="N470" i="26"/>
  <c r="N469" i="26"/>
  <c r="N468" i="26"/>
  <c r="N467" i="26"/>
  <c r="N466" i="26"/>
  <c r="N465" i="26"/>
  <c r="N464" i="26"/>
  <c r="N463" i="26"/>
  <c r="N462" i="26"/>
  <c r="N461" i="26"/>
  <c r="N460" i="26"/>
  <c r="N459" i="26"/>
  <c r="N458" i="26"/>
  <c r="N457" i="26"/>
  <c r="N456" i="26"/>
  <c r="N455" i="26"/>
  <c r="N454" i="26"/>
  <c r="N453" i="26"/>
  <c r="N452" i="26"/>
  <c r="N451" i="26"/>
  <c r="N450" i="26"/>
  <c r="N449" i="26"/>
  <c r="N448" i="26"/>
  <c r="N447" i="26"/>
  <c r="N446" i="26"/>
  <c r="N445" i="26"/>
  <c r="N444" i="26"/>
  <c r="N443" i="26"/>
  <c r="N442" i="26"/>
  <c r="N441" i="26"/>
  <c r="N440" i="26"/>
  <c r="N439" i="26"/>
  <c r="N438" i="26"/>
  <c r="N437" i="26"/>
  <c r="N436" i="26"/>
  <c r="N435" i="26"/>
  <c r="N434" i="26"/>
  <c r="N433" i="26"/>
  <c r="N432" i="26"/>
  <c r="N431" i="26"/>
  <c r="N430" i="26"/>
  <c r="N429" i="26"/>
  <c r="N428" i="26"/>
  <c r="N427" i="26"/>
  <c r="N426" i="26"/>
  <c r="N425" i="26"/>
  <c r="N424" i="26"/>
  <c r="N423" i="26"/>
  <c r="N422" i="26"/>
  <c r="N421" i="26"/>
  <c r="N420" i="26"/>
  <c r="N419" i="26"/>
  <c r="N418" i="26"/>
  <c r="N417" i="26"/>
  <c r="N416" i="26"/>
  <c r="N415" i="26"/>
  <c r="N414" i="26"/>
  <c r="N413" i="26"/>
  <c r="N412" i="26"/>
  <c r="L691" i="26"/>
  <c r="L690" i="26"/>
  <c r="L689" i="26"/>
  <c r="L688" i="26"/>
  <c r="L687" i="26"/>
  <c r="L686" i="26"/>
  <c r="L685" i="26"/>
  <c r="L684" i="26"/>
  <c r="L683" i="26"/>
  <c r="L682" i="26"/>
  <c r="L681" i="26"/>
  <c r="L680" i="26"/>
  <c r="L679" i="26"/>
  <c r="L678" i="26"/>
  <c r="L677" i="26"/>
  <c r="L676" i="26"/>
  <c r="L675" i="26"/>
  <c r="L674" i="26"/>
  <c r="L673" i="26"/>
  <c r="L672" i="26"/>
  <c r="L671" i="26"/>
  <c r="L670" i="26"/>
  <c r="L669" i="26"/>
  <c r="L668" i="26"/>
  <c r="L667" i="26"/>
  <c r="L666" i="26"/>
  <c r="L665" i="26"/>
  <c r="L664" i="26"/>
  <c r="L663" i="26"/>
  <c r="L662" i="26"/>
  <c r="L661" i="26"/>
  <c r="L660" i="26"/>
  <c r="L659" i="26"/>
  <c r="L658" i="26"/>
  <c r="L657" i="26"/>
  <c r="L656" i="26"/>
  <c r="L655" i="26"/>
  <c r="L654" i="26"/>
  <c r="L653" i="26"/>
  <c r="L652" i="26"/>
  <c r="L651" i="26"/>
  <c r="L650" i="26"/>
  <c r="L649" i="26"/>
  <c r="L648" i="26"/>
  <c r="L647" i="26"/>
  <c r="L646" i="26"/>
  <c r="L645" i="26"/>
  <c r="L644" i="26"/>
  <c r="L643" i="26"/>
  <c r="L642" i="26"/>
  <c r="L641" i="26"/>
  <c r="L640" i="26"/>
  <c r="L639" i="26"/>
  <c r="L638" i="26"/>
  <c r="L637" i="26"/>
  <c r="L636" i="26"/>
  <c r="L635" i="26"/>
  <c r="L634" i="26"/>
  <c r="L633" i="26"/>
  <c r="L632" i="26"/>
  <c r="L631" i="26"/>
  <c r="L630" i="26"/>
  <c r="L629" i="26"/>
  <c r="L628" i="26"/>
  <c r="L627" i="26"/>
  <c r="L626" i="26"/>
  <c r="L625" i="26"/>
  <c r="L624" i="26"/>
  <c r="L623" i="26"/>
  <c r="L622" i="26"/>
  <c r="L621" i="26"/>
  <c r="L620" i="26"/>
  <c r="L619" i="26"/>
  <c r="L618" i="26"/>
  <c r="L617" i="26"/>
  <c r="L616" i="26"/>
  <c r="L615" i="26"/>
  <c r="L614" i="26"/>
  <c r="L613" i="26"/>
  <c r="L612" i="26"/>
  <c r="L611" i="26"/>
  <c r="L610" i="26"/>
  <c r="L609" i="26"/>
  <c r="L608" i="26"/>
  <c r="L607" i="26"/>
  <c r="L606" i="26"/>
  <c r="L605" i="26"/>
  <c r="L604" i="26"/>
  <c r="L603" i="26"/>
  <c r="L602" i="26"/>
  <c r="L601" i="26"/>
  <c r="L600" i="26"/>
  <c r="L599" i="26"/>
  <c r="L598" i="26"/>
  <c r="L597" i="26"/>
  <c r="L596" i="26"/>
  <c r="L595" i="26"/>
  <c r="L594" i="26"/>
  <c r="L593" i="26"/>
  <c r="L592" i="26"/>
  <c r="L591" i="26"/>
  <c r="L590" i="26"/>
  <c r="L589" i="26"/>
  <c r="L588" i="26"/>
  <c r="L587" i="26"/>
  <c r="L586" i="26"/>
  <c r="L585" i="26"/>
  <c r="L584" i="26"/>
  <c r="L583" i="26"/>
  <c r="L582" i="26"/>
  <c r="L581" i="26"/>
  <c r="L580" i="26"/>
  <c r="L579" i="26"/>
  <c r="L578" i="26"/>
  <c r="L577" i="26"/>
  <c r="L576" i="26"/>
  <c r="L575" i="26"/>
  <c r="L574" i="26"/>
  <c r="L573" i="26"/>
  <c r="L572" i="26"/>
  <c r="L571" i="26"/>
  <c r="L570" i="26"/>
  <c r="L569" i="26"/>
  <c r="L568" i="26"/>
  <c r="L567" i="26"/>
  <c r="L566" i="26"/>
  <c r="L565" i="26"/>
  <c r="L564" i="26"/>
  <c r="L563" i="26"/>
  <c r="L562" i="26"/>
  <c r="L561" i="26"/>
  <c r="L560" i="26"/>
  <c r="L559" i="26"/>
  <c r="L558" i="26"/>
  <c r="L557" i="26"/>
  <c r="L556" i="26"/>
  <c r="L555" i="26"/>
  <c r="L554" i="26"/>
  <c r="L553" i="26"/>
  <c r="L552" i="26"/>
  <c r="L551" i="26"/>
  <c r="L550" i="26"/>
  <c r="L549" i="26"/>
  <c r="L548" i="26"/>
  <c r="L547" i="26"/>
  <c r="L546" i="26"/>
  <c r="L545" i="26"/>
  <c r="L544" i="26"/>
  <c r="L543" i="26"/>
  <c r="L542" i="26"/>
  <c r="L541" i="26"/>
  <c r="L540" i="26"/>
  <c r="L539" i="26"/>
  <c r="L538" i="26"/>
  <c r="L537" i="26"/>
  <c r="L536" i="26"/>
  <c r="L535" i="26"/>
  <c r="L534" i="26"/>
  <c r="L533" i="26"/>
  <c r="L532" i="26"/>
  <c r="L531" i="26"/>
  <c r="L530" i="26"/>
  <c r="L529" i="26"/>
  <c r="L528" i="26"/>
  <c r="L527" i="26"/>
  <c r="L526" i="26"/>
  <c r="L525" i="26"/>
  <c r="L524" i="26"/>
  <c r="L523" i="26"/>
  <c r="L522" i="26"/>
  <c r="L521" i="26"/>
  <c r="L520" i="26"/>
  <c r="L519" i="26"/>
  <c r="L518" i="26"/>
  <c r="L517" i="26"/>
  <c r="L516" i="26"/>
  <c r="L515" i="26"/>
  <c r="L514" i="26"/>
  <c r="L513" i="26"/>
  <c r="L512" i="26"/>
  <c r="L511" i="26"/>
  <c r="L510" i="26"/>
  <c r="L509" i="26"/>
  <c r="L508" i="26"/>
  <c r="L507" i="26"/>
  <c r="L506" i="26"/>
  <c r="L505" i="26"/>
  <c r="L504" i="26"/>
  <c r="L503" i="26"/>
  <c r="L502" i="26"/>
  <c r="L501" i="26"/>
  <c r="L500" i="26"/>
  <c r="L499" i="26"/>
  <c r="L498" i="26"/>
  <c r="L497" i="26"/>
  <c r="L496" i="26"/>
  <c r="L495" i="26"/>
  <c r="L494" i="26"/>
  <c r="L493" i="26"/>
  <c r="L492" i="26"/>
  <c r="L491" i="26"/>
  <c r="L490" i="26"/>
  <c r="L489" i="26"/>
  <c r="L488" i="26"/>
  <c r="L487" i="26"/>
  <c r="L486" i="26"/>
  <c r="L485" i="26"/>
  <c r="L484" i="26"/>
  <c r="L483" i="26"/>
  <c r="L482" i="26"/>
  <c r="L481" i="26"/>
  <c r="L480" i="26"/>
  <c r="L479" i="26"/>
  <c r="L478" i="26"/>
  <c r="L477" i="26"/>
  <c r="L476" i="26"/>
  <c r="L475" i="26"/>
  <c r="L474" i="26"/>
  <c r="L473" i="26"/>
  <c r="L472" i="26"/>
  <c r="L471" i="26"/>
  <c r="L470" i="26"/>
  <c r="L469" i="26"/>
  <c r="L468" i="26"/>
  <c r="L467" i="26"/>
  <c r="L466" i="26"/>
  <c r="L465" i="26"/>
  <c r="L464" i="26"/>
  <c r="L463" i="26"/>
  <c r="L462" i="26"/>
  <c r="L461" i="26"/>
  <c r="L460" i="26"/>
  <c r="L459" i="26"/>
  <c r="L458" i="26"/>
  <c r="L457" i="26"/>
  <c r="L456" i="26"/>
  <c r="L455" i="26"/>
  <c r="L454" i="26"/>
  <c r="L453" i="26"/>
  <c r="L452" i="26"/>
  <c r="L451" i="26"/>
  <c r="L450" i="26"/>
  <c r="L449" i="26"/>
  <c r="L448" i="26"/>
  <c r="L447" i="26"/>
  <c r="L446" i="26"/>
  <c r="L445" i="26"/>
  <c r="L444" i="26"/>
  <c r="L443" i="26"/>
  <c r="L442" i="26"/>
  <c r="L441" i="26"/>
  <c r="L440" i="26"/>
  <c r="L439" i="26"/>
  <c r="L438" i="26"/>
  <c r="L437" i="26"/>
  <c r="L436" i="26"/>
  <c r="L435" i="26"/>
  <c r="L434" i="26"/>
  <c r="L433" i="26"/>
  <c r="L432" i="26"/>
  <c r="L431" i="26"/>
  <c r="L430" i="26"/>
  <c r="L429" i="26"/>
  <c r="L428" i="26"/>
  <c r="L427" i="26"/>
  <c r="L426" i="26"/>
  <c r="L425" i="26"/>
  <c r="L424" i="26"/>
  <c r="L423" i="26"/>
  <c r="L422" i="26"/>
  <c r="L421" i="26"/>
  <c r="L420" i="26"/>
  <c r="L419" i="26"/>
  <c r="L418" i="26"/>
  <c r="L417" i="26"/>
  <c r="L416" i="26"/>
  <c r="L415" i="26"/>
  <c r="L414" i="26"/>
  <c r="L413" i="26"/>
  <c r="L412" i="26"/>
  <c r="H5" i="6" l="1"/>
  <c r="Q41" i="6"/>
  <c r="P41" i="6"/>
  <c r="M41" i="6"/>
  <c r="L41" i="6"/>
  <c r="I33" i="6"/>
  <c r="H33" i="6"/>
  <c r="D7" i="6"/>
  <c r="D5" i="6"/>
  <c r="K37" i="27" l="1"/>
  <c r="K38" i="27"/>
  <c r="K39" i="27"/>
  <c r="K40" i="27"/>
  <c r="G37" i="27"/>
  <c r="M37" i="27" s="1"/>
  <c r="G38" i="27"/>
  <c r="M38" i="27" s="1"/>
  <c r="G39" i="27"/>
  <c r="M39" i="27" s="1"/>
  <c r="G40" i="27"/>
  <c r="M40" i="27" s="1"/>
  <c r="J29" i="27"/>
  <c r="K29" i="27" s="1"/>
  <c r="J30" i="27"/>
  <c r="K30" i="27" s="1"/>
  <c r="J31" i="27"/>
  <c r="K31" i="27" s="1"/>
  <c r="J32" i="27"/>
  <c r="K32" i="27" s="1"/>
  <c r="F29" i="27"/>
  <c r="F30" i="27"/>
  <c r="F31" i="27"/>
  <c r="F32" i="27"/>
  <c r="I21" i="27"/>
  <c r="J21" i="27" s="1"/>
  <c r="K21" i="27" s="1"/>
  <c r="I23" i="27"/>
  <c r="J23" i="27" s="1"/>
  <c r="K23" i="27" s="1"/>
  <c r="E21" i="27"/>
  <c r="H11" i="27"/>
  <c r="I11" i="27" s="1"/>
  <c r="J11" i="27" s="1"/>
  <c r="K11" i="27" s="1"/>
  <c r="H13" i="27"/>
  <c r="I13" i="27" s="1"/>
  <c r="J13" i="27" s="1"/>
  <c r="K13" i="27" s="1"/>
  <c r="M32" i="27" l="1"/>
  <c r="G32" i="27"/>
  <c r="M21" i="27"/>
  <c r="F21" i="27"/>
  <c r="G21" i="27" s="1"/>
  <c r="M31" i="27"/>
  <c r="G31" i="27"/>
  <c r="M30" i="27"/>
  <c r="G30" i="27"/>
  <c r="M29" i="27"/>
  <c r="G29" i="27"/>
  <c r="I14" i="6" l="1"/>
  <c r="H14" i="6"/>
  <c r="I10" i="6"/>
  <c r="H10" i="6"/>
  <c r="E20" i="27"/>
  <c r="D10" i="6"/>
  <c r="E7" i="6"/>
  <c r="D14" i="6"/>
  <c r="E10" i="6"/>
  <c r="E14" i="6"/>
  <c r="D12" i="27"/>
  <c r="E22" i="27"/>
  <c r="I20" i="27"/>
  <c r="J20" i="27" s="1"/>
  <c r="K20" i="27" s="1"/>
  <c r="D10" i="27"/>
  <c r="H10" i="27"/>
  <c r="I10" i="27" s="1"/>
  <c r="J10" i="27" s="1"/>
  <c r="K10" i="27" s="1"/>
  <c r="H12" i="27"/>
  <c r="I12" i="27" s="1"/>
  <c r="J12" i="27" s="1"/>
  <c r="K12" i="27" s="1"/>
  <c r="D11" i="27"/>
  <c r="I22" i="27"/>
  <c r="J22" i="27" s="1"/>
  <c r="K22" i="27" s="1"/>
  <c r="K36" i="27"/>
  <c r="J28" i="27"/>
  <c r="K28" i="27" s="1"/>
  <c r="G36" i="27"/>
  <c r="F28" i="27"/>
  <c r="N369" i="26"/>
  <c r="M12" i="27" l="1"/>
  <c r="E12" i="27"/>
  <c r="F12" i="27" s="1"/>
  <c r="G12" i="27" s="1"/>
  <c r="M22" i="27"/>
  <c r="F22" i="27"/>
  <c r="G22" i="27" s="1"/>
  <c r="G28" i="27"/>
  <c r="M10" i="27"/>
  <c r="E10" i="27"/>
  <c r="F10" i="27" s="1"/>
  <c r="G10" i="27" s="1"/>
  <c r="M11" i="27"/>
  <c r="E11" i="27"/>
  <c r="F11" i="27" s="1"/>
  <c r="G11" i="27" s="1"/>
  <c r="M20" i="27"/>
  <c r="F20" i="27"/>
  <c r="G20" i="27" s="1"/>
  <c r="N398" i="26"/>
  <c r="N397" i="26"/>
  <c r="N370" i="26" l="1"/>
  <c r="N371" i="26"/>
  <c r="L372" i="26"/>
  <c r="L370" i="26"/>
  <c r="L368" i="26"/>
  <c r="N357" i="26" l="1"/>
  <c r="L33" i="6" s="1"/>
  <c r="L357" i="26"/>
  <c r="N359" i="26"/>
  <c r="L359" i="26"/>
  <c r="N361" i="26"/>
  <c r="L361" i="26"/>
  <c r="N360" i="26"/>
  <c r="L360" i="26"/>
  <c r="M33" i="6" l="1"/>
  <c r="G34" i="27"/>
  <c r="M34" i="27" s="1"/>
  <c r="Q33" i="6"/>
  <c r="K34" i="27"/>
  <c r="P33" i="6"/>
  <c r="F25" i="27"/>
  <c r="J25" i="27"/>
  <c r="K25" i="27" s="1"/>
  <c r="N358" i="26"/>
  <c r="L358" i="26"/>
  <c r="N376" i="26"/>
  <c r="L376" i="26"/>
  <c r="N374" i="26"/>
  <c r="L374" i="26"/>
  <c r="M375" i="26"/>
  <c r="L375" i="26"/>
  <c r="N373" i="26"/>
  <c r="L373" i="26"/>
  <c r="K369" i="26"/>
  <c r="K371" i="26"/>
  <c r="L371" i="26" s="1"/>
  <c r="N372" i="26"/>
  <c r="N368" i="26"/>
  <c r="N410" i="26"/>
  <c r="L410" i="26"/>
  <c r="N407" i="26"/>
  <c r="L407" i="26"/>
  <c r="N400" i="26"/>
  <c r="L400" i="26"/>
  <c r="N401" i="26"/>
  <c r="L401" i="26"/>
  <c r="N409" i="26"/>
  <c r="L409" i="26"/>
  <c r="N408" i="26"/>
  <c r="L408" i="26"/>
  <c r="N405" i="26"/>
  <c r="L405" i="26"/>
  <c r="L398" i="26"/>
  <c r="N411" i="26"/>
  <c r="L411" i="26"/>
  <c r="N402" i="26"/>
  <c r="L402" i="26"/>
  <c r="N406" i="26"/>
  <c r="L406" i="26"/>
  <c r="N389" i="26"/>
  <c r="L389" i="26"/>
  <c r="L397" i="26"/>
  <c r="N399" i="26"/>
  <c r="L399" i="26"/>
  <c r="N404" i="26"/>
  <c r="L404" i="26"/>
  <c r="N391" i="26"/>
  <c r="L391" i="26"/>
  <c r="N390" i="26"/>
  <c r="L390" i="26"/>
  <c r="N395" i="26"/>
  <c r="L395" i="26"/>
  <c r="N396" i="26"/>
  <c r="L396" i="26"/>
  <c r="N403" i="26"/>
  <c r="L403" i="26"/>
  <c r="N393" i="26"/>
  <c r="L393" i="26"/>
  <c r="N378" i="26"/>
  <c r="L378" i="26"/>
  <c r="N394" i="26"/>
  <c r="L394" i="26"/>
  <c r="N392" i="26"/>
  <c r="L392" i="26"/>
  <c r="N387" i="26"/>
  <c r="L387" i="26"/>
  <c r="N381" i="26"/>
  <c r="L381" i="26"/>
  <c r="N382" i="26"/>
  <c r="L382" i="26"/>
  <c r="N383" i="26"/>
  <c r="L383" i="26"/>
  <c r="N379" i="26"/>
  <c r="L379" i="26"/>
  <c r="N385" i="26"/>
  <c r="L385" i="26"/>
  <c r="N388" i="26"/>
  <c r="L388" i="26"/>
  <c r="N386" i="26"/>
  <c r="L386" i="26"/>
  <c r="N380" i="26"/>
  <c r="L380" i="26"/>
  <c r="N384" i="26"/>
  <c r="L384" i="26"/>
  <c r="N377" i="26"/>
  <c r="L377" i="26"/>
  <c r="N363" i="26"/>
  <c r="L363" i="26"/>
  <c r="N145" i="26"/>
  <c r="L145" i="26"/>
  <c r="N139" i="26"/>
  <c r="L139" i="26"/>
  <c r="N318" i="26"/>
  <c r="L318" i="26"/>
  <c r="N287" i="26"/>
  <c r="L287" i="26"/>
  <c r="N280" i="26"/>
  <c r="L280" i="26"/>
  <c r="N346" i="26"/>
  <c r="L346" i="26"/>
  <c r="N337" i="26"/>
  <c r="L337" i="26"/>
  <c r="N334" i="26"/>
  <c r="L334" i="26"/>
  <c r="N320" i="26"/>
  <c r="L320" i="26"/>
  <c r="N325" i="26"/>
  <c r="L325" i="26"/>
  <c r="N314" i="26"/>
  <c r="L314" i="26"/>
  <c r="N262" i="26"/>
  <c r="L262" i="26"/>
  <c r="N6" i="26"/>
  <c r="L6" i="26"/>
  <c r="N367" i="26"/>
  <c r="L367" i="26"/>
  <c r="N362" i="26"/>
  <c r="L362" i="26"/>
  <c r="N356" i="26"/>
  <c r="L356" i="26"/>
  <c r="N332" i="26"/>
  <c r="L332" i="26"/>
  <c r="N294" i="26"/>
  <c r="L294" i="26"/>
  <c r="N144" i="26"/>
  <c r="L144" i="26"/>
  <c r="N138" i="26"/>
  <c r="L138" i="26"/>
  <c r="N137" i="26"/>
  <c r="L137" i="26"/>
  <c r="N147" i="26"/>
  <c r="L147" i="26"/>
  <c r="N274" i="26"/>
  <c r="L274" i="26"/>
  <c r="N233" i="26"/>
  <c r="L233" i="26"/>
  <c r="N323" i="26"/>
  <c r="L323" i="26"/>
  <c r="N311" i="26"/>
  <c r="L311" i="26"/>
  <c r="N309" i="26"/>
  <c r="L309" i="26"/>
  <c r="N307" i="26"/>
  <c r="L307" i="26"/>
  <c r="N302" i="26"/>
  <c r="L302" i="26"/>
  <c r="N284" i="26"/>
  <c r="L284" i="26"/>
  <c r="N282" i="26"/>
  <c r="L282" i="26"/>
  <c r="N281" i="26"/>
  <c r="L281" i="26"/>
  <c r="N276" i="26"/>
  <c r="L276" i="26"/>
  <c r="N273" i="26"/>
  <c r="L273" i="26"/>
  <c r="N269" i="26"/>
  <c r="L269" i="26"/>
  <c r="N256" i="26"/>
  <c r="L256" i="26"/>
  <c r="N214" i="26"/>
  <c r="L214" i="26"/>
  <c r="N213" i="26"/>
  <c r="L213" i="26"/>
  <c r="N191" i="26"/>
  <c r="L191" i="26"/>
  <c r="N347" i="26"/>
  <c r="L347" i="26"/>
  <c r="N344" i="26"/>
  <c r="L344" i="26"/>
  <c r="N338" i="26"/>
  <c r="L338" i="26"/>
  <c r="N324" i="26"/>
  <c r="L324" i="26"/>
  <c r="N312" i="26"/>
  <c r="L312" i="26"/>
  <c r="N310" i="26"/>
  <c r="L310" i="26"/>
  <c r="N306" i="26"/>
  <c r="L306" i="26"/>
  <c r="N304" i="26"/>
  <c r="L304" i="26"/>
  <c r="N300" i="26"/>
  <c r="L300" i="26"/>
  <c r="N296" i="26"/>
  <c r="L296" i="26"/>
  <c r="N289" i="26"/>
  <c r="L289" i="26"/>
  <c r="N288" i="26"/>
  <c r="L288" i="26"/>
  <c r="N279" i="26"/>
  <c r="L279" i="26"/>
  <c r="N254" i="26"/>
  <c r="L254" i="26"/>
  <c r="N253" i="26"/>
  <c r="L253" i="26"/>
  <c r="N252" i="26"/>
  <c r="L252" i="26"/>
  <c r="N241" i="26"/>
  <c r="L241" i="26"/>
  <c r="N227" i="26"/>
  <c r="L227" i="26"/>
  <c r="N221" i="26"/>
  <c r="L221" i="26"/>
  <c r="N220" i="26"/>
  <c r="L220" i="26"/>
  <c r="N218" i="26"/>
  <c r="L218" i="26"/>
  <c r="N172" i="26"/>
  <c r="L172" i="26"/>
  <c r="N171" i="26"/>
  <c r="L171" i="26"/>
  <c r="N170" i="26"/>
  <c r="L170" i="26"/>
  <c r="N169" i="26"/>
  <c r="L169" i="26"/>
  <c r="N168" i="26"/>
  <c r="L168" i="26"/>
  <c r="N167" i="26"/>
  <c r="L167" i="26"/>
  <c r="N124" i="26"/>
  <c r="L124" i="26"/>
  <c r="N308" i="26"/>
  <c r="L308" i="26"/>
  <c r="N278" i="26"/>
  <c r="L278" i="26"/>
  <c r="N237" i="26"/>
  <c r="L237" i="26"/>
  <c r="N345" i="26"/>
  <c r="L345" i="26"/>
  <c r="N286" i="26"/>
  <c r="L286" i="26"/>
  <c r="N336" i="26"/>
  <c r="L336" i="26"/>
  <c r="N335" i="26"/>
  <c r="L335" i="26"/>
  <c r="N330" i="26"/>
  <c r="L330" i="26"/>
  <c r="N326" i="26"/>
  <c r="L326" i="26"/>
  <c r="N321" i="26"/>
  <c r="L321" i="26"/>
  <c r="N317" i="26"/>
  <c r="L317" i="26"/>
  <c r="N316" i="26"/>
  <c r="L316" i="26"/>
  <c r="N301" i="26"/>
  <c r="L301" i="26"/>
  <c r="N298" i="26"/>
  <c r="L298" i="26"/>
  <c r="N292" i="26"/>
  <c r="L292" i="26"/>
  <c r="N271" i="26"/>
  <c r="L271" i="26"/>
  <c r="N267" i="26"/>
  <c r="L267" i="26"/>
  <c r="N250" i="26"/>
  <c r="L250" i="26"/>
  <c r="N249" i="26"/>
  <c r="L249" i="26"/>
  <c r="N217" i="26"/>
  <c r="L217" i="26"/>
  <c r="N87" i="26"/>
  <c r="L87" i="26"/>
  <c r="N365" i="26"/>
  <c r="L365" i="26"/>
  <c r="N342" i="26"/>
  <c r="L342" i="26"/>
  <c r="N341" i="26"/>
  <c r="L341" i="26"/>
  <c r="N315" i="26"/>
  <c r="L315" i="26"/>
  <c r="N297" i="26"/>
  <c r="L297" i="26"/>
  <c r="N285" i="26"/>
  <c r="L285" i="26"/>
  <c r="N283" i="26"/>
  <c r="L283" i="26"/>
  <c r="N268" i="26"/>
  <c r="L268" i="26"/>
  <c r="N224" i="26"/>
  <c r="L224" i="26"/>
  <c r="N198" i="26"/>
  <c r="L198" i="26"/>
  <c r="N155" i="26"/>
  <c r="L155" i="26"/>
  <c r="N115" i="26"/>
  <c r="L115" i="26"/>
  <c r="N364" i="26"/>
  <c r="L364" i="26"/>
  <c r="N355" i="26"/>
  <c r="L355" i="26"/>
  <c r="N354" i="26"/>
  <c r="L354" i="26"/>
  <c r="N353" i="26"/>
  <c r="L353" i="26"/>
  <c r="N352" i="26"/>
  <c r="L352" i="26"/>
  <c r="N351" i="26"/>
  <c r="L351" i="26"/>
  <c r="N350" i="26"/>
  <c r="L350" i="26"/>
  <c r="N349" i="26"/>
  <c r="L349" i="26"/>
  <c r="N348" i="26"/>
  <c r="L348" i="26"/>
  <c r="N343" i="26"/>
  <c r="L343" i="26"/>
  <c r="N333" i="26"/>
  <c r="L333" i="26"/>
  <c r="N231" i="26"/>
  <c r="L231" i="26"/>
  <c r="N9" i="26"/>
  <c r="L9" i="26"/>
  <c r="N331" i="26"/>
  <c r="L331" i="26"/>
  <c r="N291" i="26"/>
  <c r="L291" i="26"/>
  <c r="N2" i="26"/>
  <c r="L2" i="26"/>
  <c r="N313" i="26"/>
  <c r="L313" i="26"/>
  <c r="N303" i="26"/>
  <c r="L303" i="26"/>
  <c r="N275" i="26"/>
  <c r="L275" i="26"/>
  <c r="N210" i="26"/>
  <c r="L210" i="26"/>
  <c r="N277" i="26"/>
  <c r="L277" i="26"/>
  <c r="N319" i="26"/>
  <c r="L319" i="26"/>
  <c r="N194" i="26"/>
  <c r="L194" i="26"/>
  <c r="N299" i="26"/>
  <c r="L299" i="26"/>
  <c r="N293" i="26"/>
  <c r="L293" i="26"/>
  <c r="N366" i="26"/>
  <c r="L366" i="26"/>
  <c r="N305" i="26"/>
  <c r="L305" i="26"/>
  <c r="N272" i="26"/>
  <c r="L272" i="26"/>
  <c r="N329" i="26"/>
  <c r="L329" i="26"/>
  <c r="N328" i="26"/>
  <c r="L328" i="26"/>
  <c r="N339" i="26"/>
  <c r="L339" i="26"/>
  <c r="N327" i="26"/>
  <c r="L327" i="26"/>
  <c r="N322" i="26"/>
  <c r="L322" i="26"/>
  <c r="N270" i="26"/>
  <c r="L270" i="26"/>
  <c r="N264" i="26"/>
  <c r="L264" i="26"/>
  <c r="N295" i="26"/>
  <c r="L295" i="26"/>
  <c r="N263" i="26"/>
  <c r="L263" i="26"/>
  <c r="M22" i="6" l="1"/>
  <c r="M25" i="27"/>
  <c r="G25" i="27"/>
  <c r="D29" i="6"/>
  <c r="H41" i="6"/>
  <c r="H17" i="6"/>
  <c r="I18" i="6"/>
  <c r="H18" i="6"/>
  <c r="E17" i="6"/>
  <c r="D17" i="6"/>
  <c r="I17" i="6"/>
  <c r="M29" i="6"/>
  <c r="D5" i="27"/>
  <c r="E33" i="6"/>
  <c r="H5" i="27"/>
  <c r="I5" i="27" s="1"/>
  <c r="J5" i="27" s="1"/>
  <c r="K5" i="27" s="1"/>
  <c r="D33" i="6"/>
  <c r="I22" i="6"/>
  <c r="G33" i="27"/>
  <c r="Q29" i="6"/>
  <c r="K33" i="27"/>
  <c r="P29" i="6"/>
  <c r="I41" i="6"/>
  <c r="L22" i="6"/>
  <c r="H22" i="6"/>
  <c r="E15" i="27"/>
  <c r="I29" i="6"/>
  <c r="I15" i="27"/>
  <c r="J15" i="27" s="1"/>
  <c r="K15" i="27" s="1"/>
  <c r="H29" i="6"/>
  <c r="D9" i="27"/>
  <c r="H9" i="27"/>
  <c r="I9" i="27" s="1"/>
  <c r="J9" i="27" s="1"/>
  <c r="K9" i="27" s="1"/>
  <c r="J27" i="27"/>
  <c r="K27" i="27" s="1"/>
  <c r="J26" i="27"/>
  <c r="K26" i="27" s="1"/>
  <c r="L369" i="26"/>
  <c r="N375" i="26"/>
  <c r="J24" i="27" s="1"/>
  <c r="F27" i="27"/>
  <c r="E14" i="27"/>
  <c r="E16" i="27"/>
  <c r="G35" i="27"/>
  <c r="E19" i="27"/>
  <c r="E17" i="27"/>
  <c r="E18" i="27"/>
  <c r="I17" i="27"/>
  <c r="J17" i="27" s="1"/>
  <c r="K17" i="27" s="1"/>
  <c r="I16" i="27"/>
  <c r="J16" i="27" s="1"/>
  <c r="K16" i="27" s="1"/>
  <c r="I18" i="27"/>
  <c r="J18" i="27" s="1"/>
  <c r="K18" i="27" s="1"/>
  <c r="K35" i="27"/>
  <c r="I19" i="27"/>
  <c r="J19" i="27" s="1"/>
  <c r="K19" i="27" s="1"/>
  <c r="I14" i="27"/>
  <c r="F26" i="27"/>
  <c r="H4" i="27"/>
  <c r="F24" i="27"/>
  <c r="N57" i="26"/>
  <c r="N60" i="26"/>
  <c r="N107" i="26"/>
  <c r="N108" i="26"/>
  <c r="N109" i="26"/>
  <c r="N225" i="26"/>
  <c r="N216" i="26"/>
  <c r="N150" i="26"/>
  <c r="N192" i="26"/>
  <c r="N193" i="26"/>
  <c r="N246" i="26"/>
  <c r="N47" i="26"/>
  <c r="N52" i="26"/>
  <c r="N59" i="26"/>
  <c r="N3" i="26"/>
  <c r="N4" i="26"/>
  <c r="N11" i="26"/>
  <c r="N21" i="26"/>
  <c r="N22" i="26"/>
  <c r="N24" i="26"/>
  <c r="N25" i="26"/>
  <c r="N26" i="26"/>
  <c r="N27" i="26"/>
  <c r="N28" i="26"/>
  <c r="N29" i="26"/>
  <c r="N30" i="26"/>
  <c r="N42" i="26"/>
  <c r="N44" i="26"/>
  <c r="N45" i="26"/>
  <c r="N48" i="26"/>
  <c r="N50" i="26"/>
  <c r="N61" i="26"/>
  <c r="N63" i="26"/>
  <c r="N71" i="26"/>
  <c r="N82" i="26"/>
  <c r="N83" i="26"/>
  <c r="N84" i="26"/>
  <c r="N88" i="26"/>
  <c r="N90" i="26"/>
  <c r="N94" i="26"/>
  <c r="N103" i="26"/>
  <c r="N114" i="26"/>
  <c r="N120" i="26"/>
  <c r="N125" i="26"/>
  <c r="N127" i="26"/>
  <c r="N128" i="26"/>
  <c r="N134" i="26"/>
  <c r="N135" i="26"/>
  <c r="N140" i="26"/>
  <c r="N141" i="26"/>
  <c r="N143" i="26"/>
  <c r="N146" i="26"/>
  <c r="N151" i="26"/>
  <c r="N152" i="26"/>
  <c r="N154" i="26"/>
  <c r="N156" i="26"/>
  <c r="N157" i="26"/>
  <c r="N166" i="26"/>
  <c r="N175" i="26"/>
  <c r="N177" i="26"/>
  <c r="N187" i="26"/>
  <c r="N190" i="26"/>
  <c r="N199" i="26"/>
  <c r="N200" i="26"/>
  <c r="N203" i="26"/>
  <c r="N205" i="26"/>
  <c r="N208" i="26"/>
  <c r="N209" i="26"/>
  <c r="N211" i="26"/>
  <c r="N212" i="26"/>
  <c r="N219" i="26"/>
  <c r="N222" i="26"/>
  <c r="N240" i="26"/>
  <c r="N247" i="26"/>
  <c r="N265" i="26"/>
  <c r="N266" i="26"/>
  <c r="N5" i="26"/>
  <c r="N7" i="26"/>
  <c r="N12" i="26"/>
  <c r="N14" i="26"/>
  <c r="N15" i="26"/>
  <c r="N17" i="26"/>
  <c r="N18" i="26"/>
  <c r="N19" i="26"/>
  <c r="N20" i="26"/>
  <c r="N23" i="26"/>
  <c r="N31" i="26"/>
  <c r="N34" i="26"/>
  <c r="N35" i="26"/>
  <c r="N36" i="26"/>
  <c r="N41" i="26"/>
  <c r="N43" i="26"/>
  <c r="N46" i="26"/>
  <c r="N64" i="26"/>
  <c r="N65" i="26"/>
  <c r="N66" i="26"/>
  <c r="N68" i="26"/>
  <c r="N69" i="26"/>
  <c r="N73" i="26"/>
  <c r="N74" i="26"/>
  <c r="N75" i="26"/>
  <c r="N76" i="26"/>
  <c r="N77" i="26"/>
  <c r="N78" i="26"/>
  <c r="N79" i="26"/>
  <c r="N80" i="26"/>
  <c r="N81" i="26"/>
  <c r="N85" i="26"/>
  <c r="N86" i="26"/>
  <c r="N89" i="26"/>
  <c r="N93" i="26"/>
  <c r="N95" i="26"/>
  <c r="N96" i="26"/>
  <c r="N98" i="26"/>
  <c r="N99" i="26"/>
  <c r="N100" i="26"/>
  <c r="N101" i="26"/>
  <c r="N102" i="26"/>
  <c r="N104" i="26"/>
  <c r="N105" i="26"/>
  <c r="N110" i="26"/>
  <c r="N111" i="26"/>
  <c r="N112" i="26"/>
  <c r="N113" i="26"/>
  <c r="N117" i="26"/>
  <c r="N118" i="26"/>
  <c r="N122" i="26"/>
  <c r="N123" i="26"/>
  <c r="N129" i="26"/>
  <c r="N130" i="26"/>
  <c r="N133" i="26"/>
  <c r="N136" i="26"/>
  <c r="N142" i="26"/>
  <c r="N158" i="26"/>
  <c r="N159" i="26"/>
  <c r="N160" i="26"/>
  <c r="N162" i="26"/>
  <c r="N163" i="26"/>
  <c r="N164" i="26"/>
  <c r="N173" i="26"/>
  <c r="N174" i="26"/>
  <c r="N176" i="26"/>
  <c r="N180" i="26"/>
  <c r="N181" i="26"/>
  <c r="N182" i="26"/>
  <c r="N183" i="26"/>
  <c r="N184" i="26"/>
  <c r="N186" i="26"/>
  <c r="N188" i="26"/>
  <c r="N189" i="26"/>
  <c r="N195" i="26"/>
  <c r="N196" i="26"/>
  <c r="N197" i="26"/>
  <c r="N201" i="26"/>
  <c r="N202" i="26"/>
  <c r="N206" i="26"/>
  <c r="N215" i="26"/>
  <c r="N228" i="26"/>
  <c r="N229" i="26"/>
  <c r="N235" i="26"/>
  <c r="N236" i="26"/>
  <c r="N238" i="26"/>
  <c r="N243" i="26"/>
  <c r="N244" i="26"/>
  <c r="N248" i="26"/>
  <c r="N257" i="26"/>
  <c r="N261" i="26"/>
  <c r="N8" i="26"/>
  <c r="N10" i="26"/>
  <c r="N13" i="26"/>
  <c r="N16" i="26"/>
  <c r="N32" i="26"/>
  <c r="N33" i="26"/>
  <c r="N37" i="26"/>
  <c r="N38" i="26"/>
  <c r="N39" i="26"/>
  <c r="N40" i="26"/>
  <c r="N49" i="26"/>
  <c r="N51" i="26"/>
  <c r="N53" i="26"/>
  <c r="N54" i="26"/>
  <c r="N55" i="26"/>
  <c r="N58" i="26"/>
  <c r="N62" i="26"/>
  <c r="N67" i="26"/>
  <c r="N70" i="26"/>
  <c r="N72" i="26"/>
  <c r="N91" i="26"/>
  <c r="N92" i="26"/>
  <c r="N97" i="26"/>
  <c r="N106" i="26"/>
  <c r="N116" i="26"/>
  <c r="N121" i="26"/>
  <c r="N126" i="26"/>
  <c r="N131" i="26"/>
  <c r="N132" i="26"/>
  <c r="N148" i="26"/>
  <c r="N149" i="26"/>
  <c r="N153" i="26"/>
  <c r="N161" i="26"/>
  <c r="N165" i="26"/>
  <c r="N178" i="26"/>
  <c r="N179" i="26"/>
  <c r="N185" i="26"/>
  <c r="N204" i="26"/>
  <c r="N207" i="26"/>
  <c r="N223" i="26"/>
  <c r="N226" i="26"/>
  <c r="N230" i="26"/>
  <c r="N232" i="26"/>
  <c r="N234" i="26"/>
  <c r="N239" i="26"/>
  <c r="N242" i="26"/>
  <c r="N245" i="26"/>
  <c r="N251" i="26"/>
  <c r="N255" i="26"/>
  <c r="N258" i="26"/>
  <c r="N259" i="26"/>
  <c r="N260" i="26"/>
  <c r="N290" i="26"/>
  <c r="N340" i="26"/>
  <c r="N56" i="26"/>
  <c r="L57" i="26"/>
  <c r="L60" i="26"/>
  <c r="L107" i="26"/>
  <c r="L108" i="26"/>
  <c r="L109" i="26"/>
  <c r="L225" i="26"/>
  <c r="L216" i="26"/>
  <c r="L150" i="26"/>
  <c r="L192" i="26"/>
  <c r="L193" i="26"/>
  <c r="L246" i="26"/>
  <c r="L47" i="26"/>
  <c r="L52" i="26"/>
  <c r="L59" i="26"/>
  <c r="L3" i="26"/>
  <c r="L4" i="26"/>
  <c r="L11" i="26"/>
  <c r="L21" i="26"/>
  <c r="L22" i="26"/>
  <c r="L24" i="26"/>
  <c r="L25" i="26"/>
  <c r="L26" i="26"/>
  <c r="L27" i="26"/>
  <c r="L28" i="26"/>
  <c r="L29" i="26"/>
  <c r="L30" i="26"/>
  <c r="L42" i="26"/>
  <c r="L44" i="26"/>
  <c r="L45" i="26"/>
  <c r="L48" i="26"/>
  <c r="L50" i="26"/>
  <c r="L61" i="26"/>
  <c r="L63" i="26"/>
  <c r="L71" i="26"/>
  <c r="L82" i="26"/>
  <c r="L83" i="26"/>
  <c r="L84" i="26"/>
  <c r="L88" i="26"/>
  <c r="L90" i="26"/>
  <c r="L94" i="26"/>
  <c r="L103" i="26"/>
  <c r="L114" i="26"/>
  <c r="L120" i="26"/>
  <c r="L125" i="26"/>
  <c r="L127" i="26"/>
  <c r="L128" i="26"/>
  <c r="L134" i="26"/>
  <c r="L135" i="26"/>
  <c r="L140" i="26"/>
  <c r="L141" i="26"/>
  <c r="L143" i="26"/>
  <c r="L146" i="26"/>
  <c r="L151" i="26"/>
  <c r="L152" i="26"/>
  <c r="L154" i="26"/>
  <c r="L156" i="26"/>
  <c r="L157" i="26"/>
  <c r="L166" i="26"/>
  <c r="L175" i="26"/>
  <c r="L177" i="26"/>
  <c r="L187" i="26"/>
  <c r="L190" i="26"/>
  <c r="L199" i="26"/>
  <c r="L200" i="26"/>
  <c r="L203" i="26"/>
  <c r="L205" i="26"/>
  <c r="L208" i="26"/>
  <c r="L209" i="26"/>
  <c r="L211" i="26"/>
  <c r="L212" i="26"/>
  <c r="L219" i="26"/>
  <c r="L222" i="26"/>
  <c r="L240" i="26"/>
  <c r="L247" i="26"/>
  <c r="L265" i="26"/>
  <c r="L266" i="26"/>
  <c r="L5" i="26"/>
  <c r="L7" i="26"/>
  <c r="L12" i="26"/>
  <c r="L14" i="26"/>
  <c r="L15" i="26"/>
  <c r="L17" i="26"/>
  <c r="L18" i="26"/>
  <c r="L19" i="26"/>
  <c r="L20" i="26"/>
  <c r="L23" i="26"/>
  <c r="L31" i="26"/>
  <c r="L34" i="26"/>
  <c r="L35" i="26"/>
  <c r="L36" i="26"/>
  <c r="L41" i="26"/>
  <c r="L43" i="26"/>
  <c r="L46" i="26"/>
  <c r="L64" i="26"/>
  <c r="L65" i="26"/>
  <c r="L66" i="26"/>
  <c r="L68" i="26"/>
  <c r="L69" i="26"/>
  <c r="L73" i="26"/>
  <c r="L74" i="26"/>
  <c r="L75" i="26"/>
  <c r="L76" i="26"/>
  <c r="L77" i="26"/>
  <c r="L78" i="26"/>
  <c r="L79" i="26"/>
  <c r="L80" i="26"/>
  <c r="L81" i="26"/>
  <c r="L85" i="26"/>
  <c r="L86" i="26"/>
  <c r="L89" i="26"/>
  <c r="L93" i="26"/>
  <c r="L95" i="26"/>
  <c r="L96" i="26"/>
  <c r="L98" i="26"/>
  <c r="L99" i="26"/>
  <c r="L100" i="26"/>
  <c r="L101" i="26"/>
  <c r="L102" i="26"/>
  <c r="L104" i="26"/>
  <c r="L105" i="26"/>
  <c r="L110" i="26"/>
  <c r="L111" i="26"/>
  <c r="L112" i="26"/>
  <c r="L113" i="26"/>
  <c r="L117" i="26"/>
  <c r="L118" i="26"/>
  <c r="L122" i="26"/>
  <c r="L123" i="26"/>
  <c r="L129" i="26"/>
  <c r="L130" i="26"/>
  <c r="L133" i="26"/>
  <c r="L136" i="26"/>
  <c r="L142" i="26"/>
  <c r="L158" i="26"/>
  <c r="L159" i="26"/>
  <c r="L160" i="26"/>
  <c r="L162" i="26"/>
  <c r="L163" i="26"/>
  <c r="L164" i="26"/>
  <c r="L173" i="26"/>
  <c r="L174" i="26"/>
  <c r="L176" i="26"/>
  <c r="L180" i="26"/>
  <c r="L181" i="26"/>
  <c r="L182" i="26"/>
  <c r="L183" i="26"/>
  <c r="L184" i="26"/>
  <c r="L186" i="26"/>
  <c r="L188" i="26"/>
  <c r="L189" i="26"/>
  <c r="L195" i="26"/>
  <c r="L196" i="26"/>
  <c r="L197" i="26"/>
  <c r="L201" i="26"/>
  <c r="L202" i="26"/>
  <c r="L206" i="26"/>
  <c r="L215" i="26"/>
  <c r="L228" i="26"/>
  <c r="L229" i="26"/>
  <c r="L235" i="26"/>
  <c r="L236" i="26"/>
  <c r="L238" i="26"/>
  <c r="L243" i="26"/>
  <c r="L244" i="26"/>
  <c r="L248" i="26"/>
  <c r="L257" i="26"/>
  <c r="L261" i="26"/>
  <c r="L8" i="26"/>
  <c r="L10" i="26"/>
  <c r="L13" i="26"/>
  <c r="L16" i="26"/>
  <c r="L32" i="26"/>
  <c r="L33" i="26"/>
  <c r="L37" i="26"/>
  <c r="L38" i="26"/>
  <c r="L39" i="26"/>
  <c r="L40" i="26"/>
  <c r="L49" i="26"/>
  <c r="L51" i="26"/>
  <c r="L53" i="26"/>
  <c r="L54" i="26"/>
  <c r="L55" i="26"/>
  <c r="L58" i="26"/>
  <c r="L62" i="26"/>
  <c r="L67" i="26"/>
  <c r="L70" i="26"/>
  <c r="L72" i="26"/>
  <c r="L91" i="26"/>
  <c r="L92" i="26"/>
  <c r="L97" i="26"/>
  <c r="L106" i="26"/>
  <c r="L116" i="26"/>
  <c r="L119" i="26"/>
  <c r="L121" i="26"/>
  <c r="L126" i="26"/>
  <c r="L131" i="26"/>
  <c r="L132" i="26"/>
  <c r="L148" i="26"/>
  <c r="L149" i="26"/>
  <c r="L153" i="26"/>
  <c r="L161" i="26"/>
  <c r="L165" i="26"/>
  <c r="L178" i="26"/>
  <c r="L179" i="26"/>
  <c r="L185" i="26"/>
  <c r="L204" i="26"/>
  <c r="L207" i="26"/>
  <c r="L223" i="26"/>
  <c r="L226" i="26"/>
  <c r="L230" i="26"/>
  <c r="L232" i="26"/>
  <c r="L234" i="26"/>
  <c r="L239" i="26"/>
  <c r="L242" i="26"/>
  <c r="L245" i="26"/>
  <c r="L251" i="26"/>
  <c r="L255" i="26"/>
  <c r="L258" i="26"/>
  <c r="L259" i="26"/>
  <c r="L260" i="26"/>
  <c r="L290" i="26"/>
  <c r="L340" i="26"/>
  <c r="L56" i="26"/>
  <c r="N119" i="26"/>
  <c r="I49" i="27" l="1"/>
  <c r="K51" i="27"/>
  <c r="J50" i="27"/>
  <c r="I4" i="27"/>
  <c r="K44" i="27"/>
  <c r="I44" i="27"/>
  <c r="J14" i="27"/>
  <c r="K24" i="27"/>
  <c r="K50" i="27" s="1"/>
  <c r="J44" i="27"/>
  <c r="M18" i="27"/>
  <c r="F18" i="27"/>
  <c r="G18" i="27" s="1"/>
  <c r="M5" i="27"/>
  <c r="E5" i="27"/>
  <c r="F5" i="27" s="1"/>
  <c r="G5" i="27" s="1"/>
  <c r="M26" i="27"/>
  <c r="G26" i="27"/>
  <c r="M28" i="27"/>
  <c r="M17" i="27"/>
  <c r="F17" i="27"/>
  <c r="G17" i="27" s="1"/>
  <c r="M14" i="27"/>
  <c r="F14" i="27"/>
  <c r="G14" i="27" s="1"/>
  <c r="M9" i="27"/>
  <c r="E9" i="27"/>
  <c r="F9" i="27" s="1"/>
  <c r="G9" i="27" s="1"/>
  <c r="M19" i="27"/>
  <c r="F19" i="27"/>
  <c r="G19" i="27" s="1"/>
  <c r="M27" i="27"/>
  <c r="G27" i="27"/>
  <c r="M16" i="27"/>
  <c r="F16" i="27"/>
  <c r="G16" i="27" s="1"/>
  <c r="M15" i="27"/>
  <c r="F15" i="27"/>
  <c r="G15" i="27" s="1"/>
  <c r="M24" i="27"/>
  <c r="F44" i="27"/>
  <c r="G24" i="27"/>
  <c r="M35" i="27"/>
  <c r="M36" i="27"/>
  <c r="M33" i="27"/>
  <c r="G44" i="27"/>
  <c r="D8" i="27"/>
  <c r="E41" i="6"/>
  <c r="H8" i="27"/>
  <c r="I8" i="27" s="1"/>
  <c r="J8" i="27" s="1"/>
  <c r="K8" i="27" s="1"/>
  <c r="D41" i="6"/>
  <c r="D22" i="6"/>
  <c r="E22" i="6"/>
  <c r="D4" i="27"/>
  <c r="E29" i="6"/>
  <c r="L29" i="6"/>
  <c r="D6" i="27"/>
  <c r="D7" i="27"/>
  <c r="H6" i="27"/>
  <c r="I6" i="27" s="1"/>
  <c r="J6" i="27" s="1"/>
  <c r="K6" i="27" s="1"/>
  <c r="H7" i="27"/>
  <c r="I7" i="27" s="1"/>
  <c r="J7" i="27" s="1"/>
  <c r="K7" i="27" s="1"/>
  <c r="P45" i="6"/>
  <c r="Q44" i="6"/>
  <c r="P44" i="6"/>
  <c r="P36" i="6"/>
  <c r="P35" i="6"/>
  <c r="P25" i="6"/>
  <c r="Q24" i="6"/>
  <c r="P24" i="6"/>
  <c r="Q15" i="6"/>
  <c r="P15" i="6"/>
  <c r="K14" i="27" l="1"/>
  <c r="K49" i="27" s="1"/>
  <c r="J49" i="27"/>
  <c r="H48" i="27"/>
  <c r="J4" i="27"/>
  <c r="I48" i="27"/>
  <c r="I42" i="27"/>
  <c r="H44" i="27"/>
  <c r="M8" i="27"/>
  <c r="E8" i="27"/>
  <c r="F8" i="27" s="1"/>
  <c r="G8" i="27" s="1"/>
  <c r="M7" i="27"/>
  <c r="E7" i="27"/>
  <c r="F7" i="27" s="1"/>
  <c r="G7" i="27" s="1"/>
  <c r="M4" i="27"/>
  <c r="E4" i="27"/>
  <c r="M6" i="27"/>
  <c r="E6" i="27"/>
  <c r="F6" i="27" s="1"/>
  <c r="G6" i="27" s="1"/>
  <c r="H42" i="27"/>
  <c r="P47" i="6"/>
  <c r="K45" i="27" s="1"/>
  <c r="K46" i="27" s="1"/>
  <c r="Q35" i="6"/>
  <c r="Q47" i="6" s="1"/>
  <c r="G45" i="27" s="1"/>
  <c r="G46" i="27" s="1"/>
  <c r="K4" i="27" l="1"/>
  <c r="J48" i="27"/>
  <c r="J42" i="27"/>
  <c r="F4" i="27"/>
  <c r="H15" i="6"/>
  <c r="D15" i="6"/>
  <c r="K48" i="27" l="1"/>
  <c r="K42" i="27"/>
  <c r="G4" i="27"/>
  <c r="E35" i="6"/>
  <c r="D35" i="6"/>
  <c r="E44" i="6"/>
  <c r="D44" i="6"/>
  <c r="I44" i="6"/>
  <c r="H44" i="6"/>
  <c r="M44" i="6"/>
  <c r="L44" i="6"/>
  <c r="M15" i="6"/>
  <c r="L15" i="6"/>
  <c r="M35" i="6"/>
  <c r="L35" i="6"/>
  <c r="I35" i="6"/>
  <c r="H35" i="6"/>
  <c r="M24" i="6"/>
  <c r="L24" i="6"/>
  <c r="M47" i="6" l="1"/>
  <c r="F45" i="27" s="1"/>
  <c r="F46" i="27" s="1"/>
  <c r="I24" i="6"/>
  <c r="E24" i="6" l="1"/>
  <c r="D24" i="6" l="1"/>
  <c r="D47" i="6" s="1"/>
  <c r="H45" i="27" s="1"/>
  <c r="H46" i="27" s="1"/>
  <c r="H24" i="6"/>
  <c r="H25" i="6" l="1"/>
  <c r="L36" i="6" l="1"/>
  <c r="L47" i="6" l="1"/>
  <c r="J45" i="27" s="1"/>
  <c r="J46" i="27" s="1"/>
  <c r="L25" i="6"/>
  <c r="L45" i="6"/>
  <c r="H36" i="6"/>
  <c r="H45" i="6"/>
  <c r="D36" i="6"/>
  <c r="D25" i="6"/>
  <c r="D45" i="6"/>
  <c r="H47" i="6" l="1"/>
  <c r="I45" i="27" l="1"/>
  <c r="I46" i="27" s="1"/>
  <c r="L1328" i="26" l="1"/>
  <c r="L1278" i="26"/>
  <c r="L1270" i="26"/>
  <c r="L1260" i="26"/>
  <c r="L1250" i="26"/>
  <c r="L1242" i="26"/>
  <c r="L1232" i="26"/>
  <c r="L1224" i="26"/>
  <c r="L1216" i="26"/>
  <c r="L1206" i="26"/>
  <c r="L1198" i="26"/>
  <c r="L1192" i="26"/>
  <c r="L1184" i="26"/>
  <c r="L1176" i="26"/>
  <c r="L1168" i="26"/>
  <c r="L1158" i="26"/>
  <c r="L1152" i="26"/>
  <c r="L1142" i="26"/>
  <c r="L1134" i="26"/>
  <c r="L1128" i="26"/>
  <c r="L1120" i="26"/>
  <c r="L1112" i="26"/>
  <c r="L1104" i="26"/>
  <c r="L1096" i="26"/>
  <c r="L1088" i="26"/>
  <c r="L1080" i="26"/>
  <c r="L1072" i="26"/>
  <c r="L1064" i="26"/>
  <c r="L1056" i="26"/>
  <c r="L1048" i="26"/>
  <c r="L1040" i="26"/>
  <c r="L1030" i="26"/>
  <c r="L1024" i="26"/>
  <c r="L1016" i="26"/>
  <c r="L1008" i="26"/>
  <c r="L1000" i="26"/>
  <c r="L992" i="26"/>
  <c r="L982" i="26"/>
  <c r="L974" i="26"/>
  <c r="L968" i="26"/>
  <c r="L960" i="26"/>
  <c r="L952" i="26"/>
  <c r="L944" i="26"/>
  <c r="L936" i="26"/>
  <c r="L928" i="26"/>
  <c r="L920" i="26"/>
  <c r="L1586" i="26"/>
  <c r="L1582" i="26"/>
  <c r="L1578" i="26"/>
  <c r="L1574" i="26"/>
  <c r="L1570" i="26"/>
  <c r="L1566" i="26"/>
  <c r="L1562" i="26"/>
  <c r="L1558" i="26"/>
  <c r="L1554" i="26"/>
  <c r="L1550" i="26"/>
  <c r="L1546" i="26"/>
  <c r="L1542" i="26"/>
  <c r="L1538" i="26"/>
  <c r="L1534" i="26"/>
  <c r="L1530" i="26"/>
  <c r="L1526" i="26"/>
  <c r="L1522" i="26"/>
  <c r="L1518" i="26"/>
  <c r="L1514" i="26"/>
  <c r="L1510" i="26"/>
  <c r="L1506" i="26"/>
  <c r="L1502" i="26"/>
  <c r="L1498" i="26"/>
  <c r="L1494" i="26"/>
  <c r="L1490" i="26"/>
  <c r="L1486" i="26"/>
  <c r="L1482" i="26"/>
  <c r="L1478" i="26"/>
  <c r="L1474" i="26"/>
  <c r="L1470" i="26"/>
  <c r="L1466" i="26"/>
  <c r="L1462" i="26"/>
  <c r="L1458" i="26"/>
  <c r="L1454" i="26"/>
  <c r="L1450" i="26"/>
  <c r="L1446" i="26"/>
  <c r="L1442" i="26"/>
  <c r="L1438" i="26"/>
  <c r="L1434" i="26"/>
  <c r="L1430" i="26"/>
  <c r="L1426" i="26"/>
  <c r="L1422" i="26"/>
  <c r="L1418" i="26"/>
  <c r="L1414" i="26"/>
  <c r="L1410" i="26"/>
  <c r="L1406" i="26"/>
  <c r="L1402" i="26"/>
  <c r="L1398" i="26"/>
  <c r="L1394" i="26"/>
  <c r="L1390" i="26"/>
  <c r="L1386" i="26"/>
  <c r="L1382" i="26"/>
  <c r="L1378" i="26"/>
  <c r="L1374" i="26"/>
  <c r="L1370" i="26"/>
  <c r="L1366" i="26"/>
  <c r="L1362" i="26"/>
  <c r="L1358" i="26"/>
  <c r="L1354" i="26"/>
  <c r="L1350" i="26"/>
  <c r="L1346" i="26"/>
  <c r="L1342" i="26"/>
  <c r="L1338" i="26"/>
  <c r="L1334" i="26"/>
  <c r="L1330" i="26"/>
  <c r="L1324" i="26"/>
  <c r="L1320" i="26"/>
  <c r="L1316" i="26"/>
  <c r="L1312" i="26"/>
  <c r="L1308" i="26"/>
  <c r="L1304" i="26"/>
  <c r="L1300" i="26"/>
  <c r="L1296" i="26"/>
  <c r="L1292" i="26"/>
  <c r="L1288" i="26"/>
  <c r="L1284" i="26"/>
  <c r="L1276" i="26"/>
  <c r="L1268" i="26"/>
  <c r="L1262" i="26"/>
  <c r="L1254" i="26"/>
  <c r="L1248" i="26"/>
  <c r="L1240" i="26"/>
  <c r="L1234" i="26"/>
  <c r="L1226" i="26"/>
  <c r="L1218" i="26"/>
  <c r="L1212" i="26"/>
  <c r="L1204" i="26"/>
  <c r="L1274" i="26"/>
  <c r="L1256" i="26"/>
  <c r="L1238" i="26"/>
  <c r="L1220" i="26"/>
  <c r="L1202" i="26"/>
  <c r="L1186" i="26"/>
  <c r="L1172" i="26"/>
  <c r="L1154" i="26"/>
  <c r="L1138" i="26"/>
  <c r="L1124" i="26"/>
  <c r="L1108" i="26"/>
  <c r="L1092" i="26"/>
  <c r="L1076" i="26"/>
  <c r="L1060" i="26"/>
  <c r="L1044" i="26"/>
  <c r="L1028" i="26"/>
  <c r="L1012" i="26"/>
  <c r="L996" i="26"/>
  <c r="L978" i="26"/>
  <c r="L964" i="26"/>
  <c r="L948" i="26"/>
  <c r="L932" i="26"/>
  <c r="L1588" i="26"/>
  <c r="L1580" i="26"/>
  <c r="L1572" i="26"/>
  <c r="L1564" i="26"/>
  <c r="L1556" i="26"/>
  <c r="L1548" i="26"/>
  <c r="L1540" i="26"/>
  <c r="L1532" i="26"/>
  <c r="L1524" i="26"/>
  <c r="L1516" i="26"/>
  <c r="L1508" i="26"/>
  <c r="L1500" i="26"/>
  <c r="L1492" i="26"/>
  <c r="L1484" i="26"/>
  <c r="L1476" i="26"/>
  <c r="L1468" i="26"/>
  <c r="L1460" i="26"/>
  <c r="L1452" i="26"/>
  <c r="L1444" i="26"/>
  <c r="L1436" i="26"/>
  <c r="L1428" i="26"/>
  <c r="L1420" i="26"/>
  <c r="L1412" i="26"/>
  <c r="L1404" i="26"/>
  <c r="L1396" i="26"/>
  <c r="L1388" i="26"/>
  <c r="L1380" i="26"/>
  <c r="L1372" i="26"/>
  <c r="L1364" i="26"/>
  <c r="L1356" i="26"/>
  <c r="L1348" i="26"/>
  <c r="L1340" i="26"/>
  <c r="L1332" i="26"/>
  <c r="L1322" i="26"/>
  <c r="L1314" i="26"/>
  <c r="L1306" i="26"/>
  <c r="L1298" i="26"/>
  <c r="L1286" i="26"/>
  <c r="L1258" i="26"/>
  <c r="L1230" i="26"/>
  <c r="L1200" i="26"/>
  <c r="L1190" i="26"/>
  <c r="L1182" i="26"/>
  <c r="L1174" i="26"/>
  <c r="L1166" i="26"/>
  <c r="L1160" i="26"/>
  <c r="L1150" i="26"/>
  <c r="L1144" i="26"/>
  <c r="L1126" i="26"/>
  <c r="L1118" i="26"/>
  <c r="L1110" i="26"/>
  <c r="L1102" i="26"/>
  <c r="L1094" i="26"/>
  <c r="L1086" i="26"/>
  <c r="L1078" i="26"/>
  <c r="L1070" i="26"/>
  <c r="L1062" i="26"/>
  <c r="L1054" i="26"/>
  <c r="L1046" i="26"/>
  <c r="L1038" i="26"/>
  <c r="L1032" i="26"/>
  <c r="L1022" i="26"/>
  <c r="L1014" i="26"/>
  <c r="L1006" i="26"/>
  <c r="L998" i="26"/>
  <c r="L990" i="26"/>
  <c r="L984" i="26"/>
  <c r="L976" i="26"/>
  <c r="L966" i="26"/>
  <c r="L958" i="26"/>
  <c r="L950" i="26"/>
  <c r="L942" i="26"/>
  <c r="L934" i="26"/>
  <c r="L926" i="26"/>
  <c r="L1589" i="26"/>
  <c r="L1585" i="26"/>
  <c r="L1581" i="26"/>
  <c r="L1577" i="26"/>
  <c r="L1573" i="26"/>
  <c r="L1569" i="26"/>
  <c r="L1565" i="26"/>
  <c r="L1561" i="26"/>
  <c r="L1557" i="26"/>
  <c r="L1553" i="26"/>
  <c r="L1549" i="26"/>
  <c r="L1545" i="26"/>
  <c r="L1541" i="26"/>
  <c r="L1537" i="26"/>
  <c r="L1533" i="26"/>
  <c r="L1529" i="26"/>
  <c r="L1525" i="26"/>
  <c r="L1521" i="26"/>
  <c r="L1517" i="26"/>
  <c r="L1513" i="26"/>
  <c r="L1509" i="26"/>
  <c r="L1505" i="26"/>
  <c r="L1501" i="26"/>
  <c r="L1497" i="26"/>
  <c r="L1493" i="26"/>
  <c r="L1489" i="26"/>
  <c r="L1485" i="26"/>
  <c r="L1481" i="26"/>
  <c r="L1477" i="26"/>
  <c r="L1473" i="26"/>
  <c r="L1469" i="26"/>
  <c r="L1465" i="26"/>
  <c r="L1461" i="26"/>
  <c r="L1457" i="26"/>
  <c r="L1453" i="26"/>
  <c r="L1449" i="26"/>
  <c r="L1445" i="26"/>
  <c r="L1441" i="26"/>
  <c r="L1437" i="26"/>
  <c r="L1433" i="26"/>
  <c r="L1429" i="26"/>
  <c r="L1425" i="26"/>
  <c r="L1421" i="26"/>
  <c r="L1409" i="26"/>
  <c r="L1393" i="26"/>
  <c r="L1377" i="26"/>
  <c r="L1361" i="26"/>
  <c r="L1345" i="26"/>
  <c r="L1329" i="26"/>
  <c r="L1313" i="26"/>
  <c r="L1297" i="26"/>
  <c r="L1281" i="26"/>
  <c r="L1265" i="26"/>
  <c r="L1249" i="26"/>
  <c r="L1217" i="26"/>
  <c r="L1233" i="26"/>
  <c r="L1290" i="26"/>
  <c r="L1266" i="26"/>
  <c r="L1236" i="26"/>
  <c r="L1208" i="26"/>
  <c r="L1136" i="26"/>
  <c r="L1282" i="26"/>
  <c r="L1264" i="26"/>
  <c r="L1246" i="26"/>
  <c r="L1228" i="26"/>
  <c r="L1210" i="26"/>
  <c r="L1196" i="26"/>
  <c r="L1180" i="26"/>
  <c r="L1164" i="26"/>
  <c r="L1146" i="26"/>
  <c r="L1130" i="26"/>
  <c r="L1116" i="26"/>
  <c r="L1100" i="26"/>
  <c r="L1084" i="26"/>
  <c r="L1068" i="26"/>
  <c r="L1052" i="26"/>
  <c r="L1034" i="26"/>
  <c r="L1020" i="26"/>
  <c r="L1004" i="26"/>
  <c r="L986" i="26"/>
  <c r="L972" i="26"/>
  <c r="L956" i="26"/>
  <c r="L940" i="26"/>
  <c r="L924" i="26"/>
  <c r="L1584" i="26"/>
  <c r="L1576" i="26"/>
  <c r="L1568" i="26"/>
  <c r="L1560" i="26"/>
  <c r="L1552" i="26"/>
  <c r="L1544" i="26"/>
  <c r="L1536" i="26"/>
  <c r="L1528" i="26"/>
  <c r="L1520" i="26"/>
  <c r="L1512" i="26"/>
  <c r="L1504" i="26"/>
  <c r="L1496" i="26"/>
  <c r="L1488" i="26"/>
  <c r="L1480" i="26"/>
  <c r="L1472" i="26"/>
  <c r="L1464" i="26"/>
  <c r="L1456" i="26"/>
  <c r="L1448" i="26"/>
  <c r="L1440" i="26"/>
  <c r="L1432" i="26"/>
  <c r="L1424" i="26"/>
  <c r="L1416" i="26"/>
  <c r="L1408" i="26"/>
  <c r="L1400" i="26"/>
  <c r="L1392" i="26"/>
  <c r="L1384" i="26"/>
  <c r="L1376" i="26"/>
  <c r="L1368" i="26"/>
  <c r="L1360" i="26"/>
  <c r="L1352" i="26"/>
  <c r="L1344" i="26"/>
  <c r="L1336" i="26"/>
  <c r="L1326" i="26"/>
  <c r="L1318" i="26"/>
  <c r="L1310" i="26"/>
  <c r="L1302" i="26"/>
  <c r="L1294" i="26"/>
  <c r="L1272" i="26"/>
  <c r="L1244" i="26"/>
  <c r="L1214" i="26"/>
  <c r="L1194" i="26"/>
  <c r="L1188" i="26"/>
  <c r="L1178" i="26"/>
  <c r="L1170" i="26"/>
  <c r="L1162" i="26"/>
  <c r="L1156" i="26"/>
  <c r="L1148" i="26"/>
  <c r="L1140" i="26"/>
  <c r="L1132" i="26"/>
  <c r="L1122" i="26"/>
  <c r="L1114" i="26"/>
  <c r="L1106" i="26"/>
  <c r="L1098" i="26"/>
  <c r="L1090" i="26"/>
  <c r="L1082" i="26"/>
  <c r="L1074" i="26"/>
  <c r="L1066" i="26"/>
  <c r="L1058" i="26"/>
  <c r="L1050" i="26"/>
  <c r="L1042" i="26"/>
  <c r="L1036" i="26"/>
  <c r="L1026" i="26"/>
  <c r="L1018" i="26"/>
  <c r="L1010" i="26"/>
  <c r="L1002" i="26"/>
  <c r="L994" i="26"/>
  <c r="L988" i="26"/>
  <c r="L980" i="26"/>
  <c r="L970" i="26"/>
  <c r="L962" i="26"/>
  <c r="L954" i="26"/>
  <c r="L946" i="26"/>
  <c r="L938" i="26"/>
  <c r="L930" i="26"/>
  <c r="L922" i="26"/>
  <c r="L1587" i="26"/>
  <c r="L1583" i="26"/>
  <c r="L1579" i="26"/>
  <c r="L1575" i="26"/>
  <c r="L1571" i="26"/>
  <c r="L1567" i="26"/>
  <c r="L1563" i="26"/>
  <c r="L1559" i="26"/>
  <c r="L1555" i="26"/>
  <c r="L1551" i="26"/>
  <c r="L1547" i="26"/>
  <c r="L1543" i="26"/>
  <c r="L1539" i="26"/>
  <c r="L1535" i="26"/>
  <c r="L1531" i="26"/>
  <c r="L1527" i="26"/>
  <c r="L1523" i="26"/>
  <c r="L1519" i="26"/>
  <c r="L1515" i="26"/>
  <c r="L1511" i="26"/>
  <c r="L1507" i="26"/>
  <c r="L1503" i="26"/>
  <c r="L1499" i="26"/>
  <c r="L1495" i="26"/>
  <c r="L1491" i="26"/>
  <c r="L1487" i="26"/>
  <c r="L1483" i="26"/>
  <c r="L1479" i="26"/>
  <c r="L1475" i="26"/>
  <c r="L1471" i="26"/>
  <c r="L1467" i="26"/>
  <c r="L1463" i="26"/>
  <c r="L1459" i="26"/>
  <c r="L1455" i="26"/>
  <c r="L1451" i="26"/>
  <c r="L1447" i="26"/>
  <c r="L1443" i="26"/>
  <c r="L1439" i="26"/>
  <c r="L1435" i="26"/>
  <c r="L1431" i="26"/>
  <c r="L1427" i="26"/>
  <c r="L1423" i="26"/>
  <c r="L1417" i="26"/>
  <c r="L1401" i="26"/>
  <c r="L1385" i="26"/>
  <c r="L1369" i="26"/>
  <c r="L1353" i="26"/>
  <c r="L1337" i="26"/>
  <c r="L1321" i="26"/>
  <c r="L1305" i="26"/>
  <c r="L1289" i="26"/>
  <c r="L1273" i="26"/>
  <c r="L1257" i="26"/>
  <c r="L1241" i="26"/>
  <c r="L1225" i="26"/>
  <c r="L1209" i="26"/>
  <c r="L1222" i="26"/>
  <c r="L1201" i="26"/>
  <c r="L1185" i="26"/>
  <c r="L1169" i="26"/>
  <c r="L1153" i="26"/>
  <c r="L1137" i="26"/>
  <c r="L1121" i="26"/>
  <c r="L1105" i="26"/>
  <c r="L1089" i="26"/>
  <c r="L1073" i="26"/>
  <c r="L1057" i="26"/>
  <c r="L1041" i="26"/>
  <c r="L1025" i="26"/>
  <c r="L1009" i="26"/>
  <c r="L993" i="26"/>
  <c r="L977" i="26"/>
  <c r="L961" i="26"/>
  <c r="L945" i="26"/>
  <c r="L929" i="26"/>
  <c r="L864" i="26"/>
  <c r="L848" i="26"/>
  <c r="L840" i="26"/>
  <c r="L832" i="26"/>
  <c r="L824" i="26"/>
  <c r="L814" i="26"/>
  <c r="L806" i="26"/>
  <c r="L798" i="26"/>
  <c r="L790" i="26"/>
  <c r="L782" i="26"/>
  <c r="L776" i="26"/>
  <c r="L766" i="26"/>
  <c r="L752" i="26"/>
  <c r="L744" i="26"/>
  <c r="L736" i="26"/>
  <c r="L728" i="26"/>
  <c r="L720" i="26"/>
  <c r="L712" i="26"/>
  <c r="L706" i="26"/>
  <c r="L698" i="26"/>
  <c r="L1031" i="26"/>
  <c r="L991" i="26"/>
  <c r="L927" i="26"/>
  <c r="L897" i="26"/>
  <c r="L877" i="26"/>
  <c r="L857" i="26"/>
  <c r="L841" i="26"/>
  <c r="L829" i="26"/>
  <c r="L817" i="26"/>
  <c r="L803" i="26"/>
  <c r="L791" i="26"/>
  <c r="L779" i="26"/>
  <c r="L763" i="26"/>
  <c r="L747" i="26"/>
  <c r="L739" i="26"/>
  <c r="L727" i="26"/>
  <c r="L713" i="26"/>
  <c r="L699" i="26"/>
  <c r="L1411" i="26"/>
  <c r="L1395" i="26"/>
  <c r="L1379" i="26"/>
  <c r="L1363" i="26"/>
  <c r="L1347" i="26"/>
  <c r="L1331" i="26"/>
  <c r="L1315" i="26"/>
  <c r="L1299" i="26"/>
  <c r="L1283" i="26"/>
  <c r="L1267" i="26"/>
  <c r="L1251" i="26"/>
  <c r="L1235" i="26"/>
  <c r="L1219" i="26"/>
  <c r="L1203" i="26"/>
  <c r="L1187" i="26"/>
  <c r="L1171" i="26"/>
  <c r="L1155" i="26"/>
  <c r="L1139" i="26"/>
  <c r="L1123" i="26"/>
  <c r="L1107" i="26"/>
  <c r="L1091" i="26"/>
  <c r="L1075" i="26"/>
  <c r="L1059" i="26"/>
  <c r="L1043" i="26"/>
  <c r="L1027" i="26"/>
  <c r="L1011" i="26"/>
  <c r="L995" i="26"/>
  <c r="L979" i="26"/>
  <c r="L963" i="26"/>
  <c r="L947" i="26"/>
  <c r="L931" i="26"/>
  <c r="L918" i="26"/>
  <c r="L914" i="26"/>
  <c r="L910" i="26"/>
  <c r="L906" i="26"/>
  <c r="L902" i="26"/>
  <c r="L898" i="26"/>
  <c r="L894" i="26"/>
  <c r="L890" i="26"/>
  <c r="L886" i="26"/>
  <c r="L882" i="26"/>
  <c r="L878" i="26"/>
  <c r="L874" i="26"/>
  <c r="L870" i="26"/>
  <c r="L866" i="26"/>
  <c r="L860" i="26"/>
  <c r="L856" i="26"/>
  <c r="L850" i="26"/>
  <c r="L842" i="26"/>
  <c r="L834" i="26"/>
  <c r="L826" i="26"/>
  <c r="L820" i="26"/>
  <c r="L812" i="26"/>
  <c r="L804" i="26"/>
  <c r="L796" i="26"/>
  <c r="L788" i="26"/>
  <c r="L778" i="26"/>
  <c r="L770" i="26"/>
  <c r="L762" i="26"/>
  <c r="L754" i="26"/>
  <c r="L746" i="26"/>
  <c r="L738" i="26"/>
  <c r="L730" i="26"/>
  <c r="L722" i="26"/>
  <c r="L714" i="26"/>
  <c r="L704" i="26"/>
  <c r="L696" i="26"/>
  <c r="L999" i="26"/>
  <c r="L959" i="26"/>
  <c r="L917" i="26"/>
  <c r="L911" i="26"/>
  <c r="L907" i="26"/>
  <c r="L903" i="26"/>
  <c r="L895" i="26"/>
  <c r="L760" i="26"/>
  <c r="L1252" i="26"/>
  <c r="L1280" i="26"/>
  <c r="L1193" i="26"/>
  <c r="L1177" i="26"/>
  <c r="L1161" i="26"/>
  <c r="L1145" i="26"/>
  <c r="L1129" i="26"/>
  <c r="L1113" i="26"/>
  <c r="L1097" i="26"/>
  <c r="L1081" i="26"/>
  <c r="L1065" i="26"/>
  <c r="L1049" i="26"/>
  <c r="L1033" i="26"/>
  <c r="L1017" i="26"/>
  <c r="L1001" i="26"/>
  <c r="L985" i="26"/>
  <c r="L969" i="26"/>
  <c r="L953" i="26"/>
  <c r="L937" i="26"/>
  <c r="L921" i="26"/>
  <c r="L852" i="26"/>
  <c r="L844" i="26"/>
  <c r="L836" i="26"/>
  <c r="L828" i="26"/>
  <c r="L818" i="26"/>
  <c r="L810" i="26"/>
  <c r="L802" i="26"/>
  <c r="L794" i="26"/>
  <c r="L786" i="26"/>
  <c r="L780" i="26"/>
  <c r="L772" i="26"/>
  <c r="L764" i="26"/>
  <c r="L756" i="26"/>
  <c r="L748" i="26"/>
  <c r="L740" i="26"/>
  <c r="L732" i="26"/>
  <c r="L724" i="26"/>
  <c r="L716" i="26"/>
  <c r="L708" i="26"/>
  <c r="L702" i="26"/>
  <c r="L694" i="26"/>
  <c r="L1007" i="26"/>
  <c r="L951" i="26"/>
  <c r="L915" i="26"/>
  <c r="L883" i="26"/>
  <c r="L865" i="26"/>
  <c r="L847" i="26"/>
  <c r="L833" i="26"/>
  <c r="L823" i="26"/>
  <c r="L811" i="26"/>
  <c r="L797" i="26"/>
  <c r="L785" i="26"/>
  <c r="L771" i="26"/>
  <c r="L755" i="26"/>
  <c r="L741" i="26"/>
  <c r="L733" i="26"/>
  <c r="L719" i="26"/>
  <c r="L705" i="26"/>
  <c r="L1419" i="26"/>
  <c r="L1403" i="26"/>
  <c r="L1387" i="26"/>
  <c r="L1371" i="26"/>
  <c r="L1355" i="26"/>
  <c r="L1339" i="26"/>
  <c r="L1323" i="26"/>
  <c r="L1307" i="26"/>
  <c r="L1291" i="26"/>
  <c r="L1275" i="26"/>
  <c r="L1259" i="26"/>
  <c r="L1243" i="26"/>
  <c r="L1227" i="26"/>
  <c r="L1211" i="26"/>
  <c r="L1195" i="26"/>
  <c r="L1179" i="26"/>
  <c r="L1163" i="26"/>
  <c r="L1147" i="26"/>
  <c r="L1131" i="26"/>
  <c r="L1115" i="26"/>
  <c r="L1099" i="26"/>
  <c r="L1083" i="26"/>
  <c r="L1067" i="26"/>
  <c r="L1051" i="26"/>
  <c r="L1035" i="26"/>
  <c r="L1019" i="26"/>
  <c r="L1003" i="26"/>
  <c r="L987" i="26"/>
  <c r="L971" i="26"/>
  <c r="L955" i="26"/>
  <c r="L939" i="26"/>
  <c r="L923" i="26"/>
  <c r="L916" i="26"/>
  <c r="L912" i="26"/>
  <c r="L908" i="26"/>
  <c r="L904" i="26"/>
  <c r="L900" i="26"/>
  <c r="L896" i="26"/>
  <c r="L892" i="26"/>
  <c r="L888" i="26"/>
  <c r="L884" i="26"/>
  <c r="L880" i="26"/>
  <c r="L876" i="26"/>
  <c r="L872" i="26"/>
  <c r="L868" i="26"/>
  <c r="L862" i="26"/>
  <c r="L858" i="26"/>
  <c r="L854" i="26"/>
  <c r="L846" i="26"/>
  <c r="L838" i="26"/>
  <c r="L830" i="26"/>
  <c r="L822" i="26"/>
  <c r="L816" i="26"/>
  <c r="L808" i="26"/>
  <c r="L800" i="26"/>
  <c r="L792" i="26"/>
  <c r="L784" i="26"/>
  <c r="L774" i="26"/>
  <c r="L768" i="26"/>
  <c r="L758" i="26"/>
  <c r="L750" i="26"/>
  <c r="L742" i="26"/>
  <c r="L734" i="26"/>
  <c r="L726" i="26"/>
  <c r="L718" i="26"/>
  <c r="L710" i="26"/>
  <c r="L700" i="26"/>
  <c r="L1015" i="26"/>
  <c r="L983" i="26"/>
  <c r="L935" i="26"/>
  <c r="L913" i="26"/>
  <c r="L909" i="26"/>
  <c r="L905" i="26"/>
  <c r="L887" i="26"/>
  <c r="L869" i="26"/>
  <c r="L853" i="26"/>
  <c r="L845" i="26"/>
  <c r="L831" i="26"/>
  <c r="L819" i="26"/>
  <c r="L807" i="26"/>
  <c r="L801" i="26"/>
  <c r="L787" i="26"/>
  <c r="L775" i="26"/>
  <c r="L767" i="26"/>
  <c r="L759" i="26"/>
  <c r="L751" i="26"/>
  <c r="L737" i="26"/>
  <c r="L723" i="26"/>
  <c r="L709" i="26"/>
  <c r="L701" i="26"/>
  <c r="L1413" i="26"/>
  <c r="L1397" i="26"/>
  <c r="L1381" i="26"/>
  <c r="L1365" i="26"/>
  <c r="L1349" i="26"/>
  <c r="L1333" i="26"/>
  <c r="L1317" i="26"/>
  <c r="L1301" i="26"/>
  <c r="L1285" i="26"/>
  <c r="L1269" i="26"/>
  <c r="L1253" i="26"/>
  <c r="L1237" i="26"/>
  <c r="L1221" i="26"/>
  <c r="L1205" i="26"/>
  <c r="L1189" i="26"/>
  <c r="L1173" i="26"/>
  <c r="L1157" i="26"/>
  <c r="L1141" i="26"/>
  <c r="L1125" i="26"/>
  <c r="L1109" i="26"/>
  <c r="L1093" i="26"/>
  <c r="L1077" i="26"/>
  <c r="L1061" i="26"/>
  <c r="L1045" i="26"/>
  <c r="L1029" i="26"/>
  <c r="L1013" i="26"/>
  <c r="L997" i="26"/>
  <c r="L981" i="26"/>
  <c r="L965" i="26"/>
  <c r="L949" i="26"/>
  <c r="L933" i="26"/>
  <c r="L1415" i="26"/>
  <c r="L1399" i="26"/>
  <c r="L1383" i="26"/>
  <c r="L1367" i="26"/>
  <c r="L1351" i="26"/>
  <c r="L1335" i="26"/>
  <c r="L1319" i="26"/>
  <c r="L1303" i="26"/>
  <c r="L1287" i="26"/>
  <c r="L1271" i="26"/>
  <c r="L1255" i="26"/>
  <c r="L1239" i="26"/>
  <c r="L1223" i="26"/>
  <c r="L1207" i="26"/>
  <c r="L1191" i="26"/>
  <c r="L1175" i="26"/>
  <c r="L1159" i="26"/>
  <c r="L1143" i="26"/>
  <c r="L1127" i="26"/>
  <c r="L1111" i="26"/>
  <c r="L1095" i="26"/>
  <c r="L1079" i="26"/>
  <c r="L1063" i="26"/>
  <c r="L1047" i="26"/>
  <c r="L1023" i="26"/>
  <c r="L967" i="26"/>
  <c r="L919" i="26"/>
  <c r="L893" i="26"/>
  <c r="L885" i="26"/>
  <c r="L879" i="26"/>
  <c r="L871" i="26"/>
  <c r="L863" i="26"/>
  <c r="L855" i="26"/>
  <c r="L843" i="26"/>
  <c r="L835" i="26"/>
  <c r="L821" i="26"/>
  <c r="L809" i="26"/>
  <c r="L795" i="26"/>
  <c r="L783" i="26"/>
  <c r="L769" i="26"/>
  <c r="L757" i="26"/>
  <c r="L743" i="26"/>
  <c r="L729" i="26"/>
  <c r="L717" i="26"/>
  <c r="L703" i="26"/>
  <c r="L693" i="26"/>
  <c r="L692" i="26"/>
  <c r="L901" i="26"/>
  <c r="L891" i="26"/>
  <c r="L873" i="26"/>
  <c r="L859" i="26"/>
  <c r="L851" i="26"/>
  <c r="L837" i="26"/>
  <c r="L827" i="26"/>
  <c r="L815" i="26"/>
  <c r="L805" i="26"/>
  <c r="L793" i="26"/>
  <c r="L781" i="26"/>
  <c r="L773" i="26"/>
  <c r="L761" i="26"/>
  <c r="L753" i="26"/>
  <c r="L745" i="26"/>
  <c r="L731" i="26"/>
  <c r="L715" i="26"/>
  <c r="L707" i="26"/>
  <c r="L695" i="26"/>
  <c r="L1405" i="26"/>
  <c r="L1389" i="26"/>
  <c r="L1373" i="26"/>
  <c r="L1357" i="26"/>
  <c r="L1341" i="26"/>
  <c r="L1325" i="26"/>
  <c r="L1309" i="26"/>
  <c r="L1293" i="26"/>
  <c r="L1277" i="26"/>
  <c r="L1261" i="26"/>
  <c r="L1245" i="26"/>
  <c r="L1229" i="26"/>
  <c r="L1213" i="26"/>
  <c r="L1197" i="26"/>
  <c r="L1181" i="26"/>
  <c r="L1165" i="26"/>
  <c r="L1149" i="26"/>
  <c r="L1133" i="26"/>
  <c r="L1117" i="26"/>
  <c r="L1101" i="26"/>
  <c r="L1085" i="26"/>
  <c r="L1069" i="26"/>
  <c r="L1053" i="26"/>
  <c r="L1037" i="26"/>
  <c r="L1021" i="26"/>
  <c r="L1005" i="26"/>
  <c r="L989" i="26"/>
  <c r="L973" i="26"/>
  <c r="L957" i="26"/>
  <c r="L941" i="26"/>
  <c r="L925" i="26"/>
  <c r="L1407" i="26"/>
  <c r="L1391" i="26"/>
  <c r="L1375" i="26"/>
  <c r="L1359" i="26"/>
  <c r="L1343" i="26"/>
  <c r="L1327" i="26"/>
  <c r="L1311" i="26"/>
  <c r="L1295" i="26"/>
  <c r="L1279" i="26"/>
  <c r="L1263" i="26"/>
  <c r="L1247" i="26"/>
  <c r="L1231" i="26"/>
  <c r="L1215" i="26"/>
  <c r="L1199" i="26"/>
  <c r="L1183" i="26"/>
  <c r="L1167" i="26"/>
  <c r="L1151" i="26"/>
  <c r="L1135" i="26"/>
  <c r="L1119" i="26"/>
  <c r="L1103" i="26"/>
  <c r="L1087" i="26"/>
  <c r="L1071" i="26"/>
  <c r="L1055" i="26"/>
  <c r="L1039" i="26"/>
  <c r="L975" i="26"/>
  <c r="L943" i="26"/>
  <c r="L899" i="26"/>
  <c r="L889" i="26"/>
  <c r="L881" i="26"/>
  <c r="L875" i="26"/>
  <c r="L867" i="26"/>
  <c r="L861" i="26"/>
  <c r="L849" i="26"/>
  <c r="L839" i="26"/>
  <c r="L825" i="26"/>
  <c r="L813" i="26"/>
  <c r="L799" i="26"/>
  <c r="L789" i="26"/>
  <c r="L777" i="26"/>
  <c r="L765" i="26"/>
  <c r="L749" i="26"/>
  <c r="L735" i="26"/>
  <c r="L725" i="26"/>
  <c r="L711" i="26"/>
  <c r="L697" i="26"/>
  <c r="L721" i="26"/>
  <c r="E5" i="6" l="1"/>
  <c r="E15" i="6" s="1"/>
  <c r="E47" i="6" s="1"/>
  <c r="D45" i="27" s="1"/>
  <c r="I5" i="6"/>
  <c r="I15" i="6" s="1"/>
  <c r="I47" i="6" s="1"/>
  <c r="E45" i="27" s="1"/>
  <c r="D13" i="27"/>
  <c r="E23" i="27"/>
  <c r="F23" i="27" l="1"/>
  <c r="G23" i="27" s="1"/>
  <c r="E44" i="27"/>
  <c r="E46" i="27" s="1"/>
  <c r="M23" i="27"/>
  <c r="D44" i="27"/>
  <c r="D46" i="27" s="1"/>
  <c r="M13" i="27"/>
  <c r="E13" i="27"/>
  <c r="D42" i="27"/>
  <c r="E42" i="27" l="1"/>
  <c r="F13" i="27"/>
  <c r="F42" i="27" l="1"/>
  <c r="G13" i="27"/>
  <c r="G42" i="27" s="1"/>
</calcChain>
</file>

<file path=xl/sharedStrings.xml><?xml version="1.0" encoding="utf-8"?>
<sst xmlns="http://schemas.openxmlformats.org/spreadsheetml/2006/main" count="10085" uniqueCount="434">
  <si>
    <t>Total</t>
  </si>
  <si>
    <t>GS&lt;50kW</t>
  </si>
  <si>
    <t>HPNC</t>
  </si>
  <si>
    <t>Demand Response</t>
  </si>
  <si>
    <t>GS&gt;50kW</t>
  </si>
  <si>
    <t>peaksaver Small Commercial</t>
  </si>
  <si>
    <t>Annual Totals</t>
  </si>
  <si>
    <t>Energy Manager</t>
  </si>
  <si>
    <t>Appliance Retirement</t>
  </si>
  <si>
    <t>Appliance Exchange</t>
  </si>
  <si>
    <t>Bi-Annual Retailer Event</t>
  </si>
  <si>
    <t>Retailer Co-op</t>
  </si>
  <si>
    <t>Home Assistance Program</t>
  </si>
  <si>
    <t>Residential</t>
  </si>
  <si>
    <t>Save on Energy Instant Discount Program</t>
  </si>
  <si>
    <t>Save on Energy Heating and Cooling Program</t>
  </si>
  <si>
    <t>Save on Energy New Construction Program</t>
  </si>
  <si>
    <t>Save on Energy Audit Funding Program</t>
  </si>
  <si>
    <t>Notes</t>
  </si>
  <si>
    <t>Program</t>
  </si>
  <si>
    <t>Rate Class</t>
  </si>
  <si>
    <t>Taken directly from the April 2019 IESO Participant and Cost Report</t>
  </si>
  <si>
    <t>Save on Energy Coupon Program</t>
  </si>
  <si>
    <t>Home Depot Home Appliance Market Uplift Conservation Fund Pilot Program</t>
  </si>
  <si>
    <t>Small &amp; Medium Business EMS LDC Innovation Fund Pilot Program</t>
  </si>
  <si>
    <t>Save on Energy Whole Home Program</t>
  </si>
  <si>
    <t>671003-057</t>
  </si>
  <si>
    <t>671003-034</t>
  </si>
  <si>
    <t>671003-037</t>
  </si>
  <si>
    <t>671003-073</t>
  </si>
  <si>
    <t>671003-063</t>
  </si>
  <si>
    <t>671003-060</t>
  </si>
  <si>
    <t>671003-033</t>
  </si>
  <si>
    <t>671003-081</t>
  </si>
  <si>
    <t>671003-066</t>
  </si>
  <si>
    <t>671003-101</t>
  </si>
  <si>
    <t>671003-062</t>
  </si>
  <si>
    <t>671003-076</t>
  </si>
  <si>
    <t>671003-097</t>
  </si>
  <si>
    <t>671003-098</t>
  </si>
  <si>
    <t>671003-065</t>
  </si>
  <si>
    <t>671003-064</t>
  </si>
  <si>
    <t>671003-096</t>
  </si>
  <si>
    <t>671003-100</t>
  </si>
  <si>
    <t>671003-039</t>
  </si>
  <si>
    <t>671003-070</t>
  </si>
  <si>
    <t>671003-059</t>
  </si>
  <si>
    <t>671003-019</t>
  </si>
  <si>
    <t>671003-016</t>
  </si>
  <si>
    <t>671003-013</t>
  </si>
  <si>
    <t>671003-030</t>
  </si>
  <si>
    <t>671003-038</t>
  </si>
  <si>
    <t>671003-054</t>
  </si>
  <si>
    <t>671003-004</t>
  </si>
  <si>
    <t>671003-027</t>
  </si>
  <si>
    <t>671003-009</t>
  </si>
  <si>
    <t>671003-002</t>
  </si>
  <si>
    <t>671003-025</t>
  </si>
  <si>
    <t>671003-010</t>
  </si>
  <si>
    <t>671003-029</t>
  </si>
  <si>
    <t>671003-031</t>
  </si>
  <si>
    <t>Total Net Energy (kWh)</t>
  </si>
  <si>
    <t>Gross Demand Savings (kW)</t>
  </si>
  <si>
    <t>Net Demand Savings (kW)</t>
  </si>
  <si>
    <t>Gross Energy Savings (kWh)</t>
  </si>
  <si>
    <t>Net Energy Savings (kWh)</t>
  </si>
  <si>
    <t>Total Net Energy (kW)</t>
  </si>
  <si>
    <t xml:space="preserve"> Gross project savings based on actual work completed in 2019 multiplied by a 0.873 Net-to-gross ratio</t>
  </si>
  <si>
    <t>Framework</t>
  </si>
  <si>
    <t>CFF</t>
  </si>
  <si>
    <t>Swimming Pool Efficiency Program</t>
  </si>
  <si>
    <t>19-001</t>
  </si>
  <si>
    <t>17-003</t>
  </si>
  <si>
    <t>15-005</t>
  </si>
  <si>
    <t>16-005</t>
  </si>
  <si>
    <t>18-003</t>
  </si>
  <si>
    <t>17-002</t>
  </si>
  <si>
    <t>18-002</t>
  </si>
  <si>
    <t>16-003</t>
  </si>
  <si>
    <t>CFF Wind Down</t>
  </si>
  <si>
    <t>Q4 2018</t>
  </si>
  <si>
    <t>YES</t>
  </si>
  <si>
    <t>Save on Energy High Performance New Construction Program (SOE HPNC)</t>
  </si>
  <si>
    <t>Entered into Contractual Agreement</t>
  </si>
  <si>
    <t>Application Number</t>
  </si>
  <si>
    <t>GS&gt;1MW</t>
  </si>
  <si>
    <t>GS&gt;5MW</t>
  </si>
  <si>
    <t>No</t>
  </si>
  <si>
    <t>Yes</t>
  </si>
  <si>
    <t>Included in 2019-04 P&amp;C Report</t>
  </si>
  <si>
    <t>Save on Energy High Performance New Construction</t>
  </si>
  <si>
    <t>Approval Date (Year)</t>
  </si>
  <si>
    <t>Completion Date (MMM YYYY)</t>
  </si>
  <si>
    <t>Save on Energy Small Business Lighting</t>
  </si>
  <si>
    <t>Save on Energy Business Refrigeration</t>
  </si>
  <si>
    <t>Yes, Energy Only</t>
  </si>
  <si>
    <t>18-001</t>
  </si>
  <si>
    <t>January, February and March taken directly from April 2019 P&amp;C Report, April Gross project savings based on actual projects completed in April 2019 multiplied by 0.61 net-to-gross ratio and 0.8801 persistence factor.</t>
  </si>
  <si>
    <t>Save on Energy  Performance Program</t>
  </si>
  <si>
    <t>Persistence</t>
  </si>
  <si>
    <t>Savings Year</t>
  </si>
  <si>
    <t>Save on Energy Process and Systems Upgrade</t>
  </si>
  <si>
    <t>Save on Energy Retrofit</t>
  </si>
  <si>
    <t>Net-to-Gross Energy</t>
  </si>
  <si>
    <t>Net-to-Gross Demand</t>
  </si>
  <si>
    <t>Actual projects completed and in service in 2020 plus estimated projects to be completed and in service in 2020 in the GS&lt;50kW rate class multiplied by a 0.88 Net-to-gross Ratio Energy and 0.89 Net-to-Gross Ratio Demand</t>
  </si>
  <si>
    <t>Actual projects completed and in service in 2020 plus estimated projects to be completed and in service in 2020 in the GS&gt;50kW rate class multiplied by a 0.88 Net-to-gross Ratio Energy and 0.89 Net-to-Gross Ratio Demand</t>
  </si>
  <si>
    <t>Actual projects completed in 2019 in the GS&gt;5 MW rate class  multiplied by a 0.88 Net-to-gross Ratio Energy and 0.89 Net-to-Gross Ratio Demand</t>
  </si>
  <si>
    <t>Actual projects completed in 2018 in the GS&gt;5MW rate class multiplied by a 0.86 Net-to-gross Ratio Energy and 0.89 Net-to-Gross Demand</t>
  </si>
  <si>
    <t>Estimated projects to be completed and in service in 2021 in the GS&gt;50kW rate class  multiplied by a 0.88 Net-to-gross Ratio Energy and 0.89 Net-to-Gross Ratio Demand</t>
  </si>
  <si>
    <t>Estimated projects to be completed and in service in 2020 in the GS&gt;50kW rate class multiplied by a 0.88 Net-to-gross Ratio Energy and 0.89 Net-to-Gross Ratio Demand</t>
  </si>
  <si>
    <t>Actual projects completed in 2018 taken from April 2019 P&amp;C Report plus projects completed that were not included in the April 2019 P&amp;C Report in the GS&gt;50kW rate class multiplied by a 0.88 Net-to-gross Ratio Energy and 0.89 Net-to-Gross Ratio Demand</t>
  </si>
  <si>
    <t>Actual projects completed and in service in 2019  in the GS&gt;50kW rate class multiplied by a 0.57 Net-to-gross Ratio for Energy and Demand</t>
  </si>
  <si>
    <t>Projects to be completed and in service in 2020 in the GS&gt;50kW rate class multiplied by a 0.57 Net-to-gross Ratio for Energy and Demand</t>
  </si>
  <si>
    <t>Projects to be completed and in service in 2021 in the GS&gt;50kW rate class multiplied by a 0.57 Net-to-gross Ratio for Energy and Demand</t>
  </si>
  <si>
    <t>Estimated projects to be completed and in service in 2021in the GS&lt;50kW rate class multiplied by a 0.88 Net-to-gross Ratio Energy and 0.89 Net-to-Gross Ratio Demand</t>
  </si>
  <si>
    <t>Actual projects completed 2018 from 2019 P&amp;C Report plus projects completed that were not included in the April 2019 P&amp;C Report in the GS&lt;50kW rate class multiplied by a 0.86 Net-to-gross Ratio for energy and 0.89 net-to-gross ration for demand</t>
  </si>
  <si>
    <t>Actual projects completed and in service in 2019  as per April 2019 P&amp;C Report + actual projects  completed and in service in 2019 not included in April 2019 P&amp;C Report in the GS&lt;50kW rate class multiplied by a 0.86 Net-to-gross Ratio Energy and 0.89 Net-to-Gross Ratio Demand</t>
  </si>
  <si>
    <t>Actual projects completed in 2018 taken from April 2019 P&amp;C Report plus projects completed that were not included in the April 2019 P&amp;C Report in the GS&gt;50kW rate class multiplied by a 0.86 Net-to-gross Ratio for energy and 0.89 net-to-gross ration for demand</t>
  </si>
  <si>
    <t>Actual projects completed and in service in 2019  as per April 2019 P&amp;C Report + actual projects  completed and in service in 2019 not included in April 2019 P&amp;C Report in the GS&gt;50kW rate class multiplied by a 0.86 Net-to-gross Ratio Energy and 0.89 Net-to-Gross Ratio Demand</t>
  </si>
  <si>
    <t>90,528 Taken directly from the April 2019 IESO Participant and Cost Report + Actual projects completed in the GS&gt;50kW rate class in 2018 multiplied by a 0.55 Net-to-gross Ratio and a 0.990076276 persistence rate</t>
  </si>
  <si>
    <t>2018</t>
  </si>
  <si>
    <t>2019</t>
  </si>
  <si>
    <t>2020</t>
  </si>
  <si>
    <t>2021</t>
  </si>
  <si>
    <t>Large User</t>
  </si>
  <si>
    <t>LRAM Rate Class</t>
  </si>
  <si>
    <t>Totals</t>
  </si>
  <si>
    <t>Per Program Summary</t>
  </si>
  <si>
    <t>Difference</t>
  </si>
  <si>
    <t>2018C05D</t>
  </si>
  <si>
    <t>2018D69F</t>
  </si>
  <si>
    <t>20188907</t>
  </si>
  <si>
    <t>20183319</t>
  </si>
  <si>
    <t>201861E4</t>
  </si>
  <si>
    <t>20188934</t>
  </si>
  <si>
    <t>20181D13</t>
  </si>
  <si>
    <t>20182196</t>
  </si>
  <si>
    <t>2018DBD4</t>
  </si>
  <si>
    <t>2018D1E5</t>
  </si>
  <si>
    <t>201845BA</t>
  </si>
  <si>
    <t>20188034</t>
  </si>
  <si>
    <t>20186A2C</t>
  </si>
  <si>
    <t>201846C2</t>
  </si>
  <si>
    <t>20187234</t>
  </si>
  <si>
    <t>20188A04</t>
  </si>
  <si>
    <t>20189CB7</t>
  </si>
  <si>
    <t>20188418</t>
  </si>
  <si>
    <t>2018F21A</t>
  </si>
  <si>
    <t>20186E6F</t>
  </si>
  <si>
    <t>2018FE32</t>
  </si>
  <si>
    <t>2018BF1C</t>
  </si>
  <si>
    <t>2018554C</t>
  </si>
  <si>
    <t>2018183E</t>
  </si>
  <si>
    <t>2018E811</t>
  </si>
  <si>
    <t>2018DA3E</t>
  </si>
  <si>
    <t>20188498</t>
  </si>
  <si>
    <t>2018F763</t>
  </si>
  <si>
    <t>201878BC</t>
  </si>
  <si>
    <t>20184940</t>
  </si>
  <si>
    <t>20186C48</t>
  </si>
  <si>
    <t>2018DF97</t>
  </si>
  <si>
    <t>2018680C</t>
  </si>
  <si>
    <t>201848D9</t>
  </si>
  <si>
    <t>2018ADF2</t>
  </si>
  <si>
    <t>20185411</t>
  </si>
  <si>
    <t>2018B6C4</t>
  </si>
  <si>
    <t>2018382A</t>
  </si>
  <si>
    <t>2018F01E</t>
  </si>
  <si>
    <t>2018F13E</t>
  </si>
  <si>
    <t>2018D7D8</t>
  </si>
  <si>
    <t>20185B10</t>
  </si>
  <si>
    <t>201833F3</t>
  </si>
  <si>
    <t>2018E962</t>
  </si>
  <si>
    <t>2018B00A</t>
  </si>
  <si>
    <t>2018DDA1</t>
  </si>
  <si>
    <t>20182E24</t>
  </si>
  <si>
    <t>2018C840</t>
  </si>
  <si>
    <t>20188166</t>
  </si>
  <si>
    <t>2018EB0B</t>
  </si>
  <si>
    <t>20181607</t>
  </si>
  <si>
    <t>2018F63E</t>
  </si>
  <si>
    <t>2018D3A7</t>
  </si>
  <si>
    <t>2018D419</t>
  </si>
  <si>
    <t>2018B091</t>
  </si>
  <si>
    <t>2018E561</t>
  </si>
  <si>
    <t>2018DC74</t>
  </si>
  <si>
    <t>2018142F</t>
  </si>
  <si>
    <t>20183386</t>
  </si>
  <si>
    <t>201896FB</t>
  </si>
  <si>
    <t>201898C2</t>
  </si>
  <si>
    <t>2018D391</t>
  </si>
  <si>
    <t>2018281E</t>
  </si>
  <si>
    <t>20184158</t>
  </si>
  <si>
    <t>20187902</t>
  </si>
  <si>
    <t>2018679F</t>
  </si>
  <si>
    <t>2018DC4D</t>
  </si>
  <si>
    <t>20180CCC</t>
  </si>
  <si>
    <t>20187DED</t>
  </si>
  <si>
    <t>20188886</t>
  </si>
  <si>
    <t>2018CBA9</t>
  </si>
  <si>
    <t>2018F423</t>
  </si>
  <si>
    <t>2018A699</t>
  </si>
  <si>
    <t>20181399</t>
  </si>
  <si>
    <t>20188AEC</t>
  </si>
  <si>
    <t>2018A215</t>
  </si>
  <si>
    <t>2018F91D</t>
  </si>
  <si>
    <t>201842B7</t>
  </si>
  <si>
    <t>201920AD</t>
  </si>
  <si>
    <t>2019FFCB</t>
  </si>
  <si>
    <t>052018_12_1-052018_70</t>
  </si>
  <si>
    <t>052018_12_11-052018_70</t>
  </si>
  <si>
    <t>052018_12_12-052018_70</t>
  </si>
  <si>
    <t>052018_12_13-052018_70</t>
  </si>
  <si>
    <t>052018_12_14-052018_70</t>
  </si>
  <si>
    <t>052018_12_15-052018_70</t>
  </si>
  <si>
    <t>052018_12_16-052018_70</t>
  </si>
  <si>
    <t>052018_12_17-052018_70</t>
  </si>
  <si>
    <t>052018_12_18-052018_70</t>
  </si>
  <si>
    <t>052018_12_19-052018_70</t>
  </si>
  <si>
    <t>052018_12_2-052018_70</t>
  </si>
  <si>
    <t>052018_12_3-052018_70</t>
  </si>
  <si>
    <t>052018_12_4-052018_70</t>
  </si>
  <si>
    <t>052018_12_5-052018_70</t>
  </si>
  <si>
    <t>052018_12_6-052018_70</t>
  </si>
  <si>
    <t>052018_12_7-052018_70</t>
  </si>
  <si>
    <t>052018_12_8-052018_70</t>
  </si>
  <si>
    <t>052018_12_9-052018_70</t>
  </si>
  <si>
    <t>062018_12_1-072018_70</t>
  </si>
  <si>
    <t>062018_12_11-072018_70</t>
  </si>
  <si>
    <t>062018_12_12-072018_70</t>
  </si>
  <si>
    <t>062018_12_13-072018_70</t>
  </si>
  <si>
    <t>062018_12_16-072018_70</t>
  </si>
  <si>
    <t>062018_12_17-072018_70</t>
  </si>
  <si>
    <t>062018_12_19-072018_70</t>
  </si>
  <si>
    <t>062018_12_2-072018_70</t>
  </si>
  <si>
    <t>062018_12_3-072018_70</t>
  </si>
  <si>
    <t>062018_12_4-072018_70</t>
  </si>
  <si>
    <t>062018_12_5-072018_70</t>
  </si>
  <si>
    <t>062018_12_6-072018_70</t>
  </si>
  <si>
    <t>062018_12_7-072018_70</t>
  </si>
  <si>
    <t>062018_12_9-072018_70</t>
  </si>
  <si>
    <t>072018_12_10-072018_70</t>
  </si>
  <si>
    <t>072018_12_1-072018_70</t>
  </si>
  <si>
    <t>072018_12_11-072018_70</t>
  </si>
  <si>
    <t>072018_12_12-072018_70</t>
  </si>
  <si>
    <t>072018_12_13-072018_70</t>
  </si>
  <si>
    <t>072018_12_14-072018_70</t>
  </si>
  <si>
    <t>072018_12_16-072018_70</t>
  </si>
  <si>
    <t>072018_12_17-072018_70</t>
  </si>
  <si>
    <t>072018_12_18-072018_70</t>
  </si>
  <si>
    <t>072018_12_19-072018_70</t>
  </si>
  <si>
    <t>072018_12_2-072018_70</t>
  </si>
  <si>
    <t>072018_12_3-072018_70</t>
  </si>
  <si>
    <t>072018_12_4-072018_70</t>
  </si>
  <si>
    <t>072018_12_5-072018_70</t>
  </si>
  <si>
    <t>072018_12_6-072018_70</t>
  </si>
  <si>
    <t>072018_12_7-072018_70</t>
  </si>
  <si>
    <t>072018_12_8-072018_70</t>
  </si>
  <si>
    <t>072018_12_9-072018_70</t>
  </si>
  <si>
    <t>052018_12_10-062018_70</t>
  </si>
  <si>
    <t>052018_12_1-062018_70</t>
  </si>
  <si>
    <t>052018_12_11-062018_70</t>
  </si>
  <si>
    <t>052018_12_12-062018_70</t>
  </si>
  <si>
    <t>052018_12_13-062018_70</t>
  </si>
  <si>
    <t>052018_12_16-062018_70</t>
  </si>
  <si>
    <t>052018_12_17-062018_70</t>
  </si>
  <si>
    <t>052018_12_19-062018_70</t>
  </si>
  <si>
    <t>052018_12_2-062018_70</t>
  </si>
  <si>
    <t>052018_12_3-062018_70</t>
  </si>
  <si>
    <t>052018_12_4-062018_70</t>
  </si>
  <si>
    <t>052018_12_5-062018_70</t>
  </si>
  <si>
    <t>052018_12_6-062018_70</t>
  </si>
  <si>
    <t>052018_12_7-062018_70</t>
  </si>
  <si>
    <t>052018_12_8-062018_70</t>
  </si>
  <si>
    <t>052018_12_9-062018_70</t>
  </si>
  <si>
    <t>062018_12_1-062018_70</t>
  </si>
  <si>
    <t>062018_12_11-062018_70</t>
  </si>
  <si>
    <t>062018_12_12-062018_70</t>
  </si>
  <si>
    <t>062018_12_13-062018_70</t>
  </si>
  <si>
    <t>062018_12_14-062018_70</t>
  </si>
  <si>
    <t>062018_12_16-062018_70</t>
  </si>
  <si>
    <t>062018_12_17-062018_70</t>
  </si>
  <si>
    <t>062018_12_19-062018_70</t>
  </si>
  <si>
    <t>062018_12_2-062018_70</t>
  </si>
  <si>
    <t>062018_12_3-062018_70</t>
  </si>
  <si>
    <t>062018_12_4-062018_70</t>
  </si>
  <si>
    <t>062018_12_5-062018_70</t>
  </si>
  <si>
    <t>062018_12_6-062018_70</t>
  </si>
  <si>
    <t>062018_12_7-062018_70</t>
  </si>
  <si>
    <t>062018_12_8-062018_70</t>
  </si>
  <si>
    <t>062018_12_9-062018_70</t>
  </si>
  <si>
    <t>112018_12_10-112018_70</t>
  </si>
  <si>
    <t>112018_12_11-112018_70</t>
  </si>
  <si>
    <t>112018_12_1-112018_70</t>
  </si>
  <si>
    <t>112018_12_12-112018_70</t>
  </si>
  <si>
    <t>112018_12_13-112018_70</t>
  </si>
  <si>
    <t>112018_12_14-112018_70</t>
  </si>
  <si>
    <t>112018_12_15-112018_70</t>
  </si>
  <si>
    <t>112018_12_16-112018_70</t>
  </si>
  <si>
    <t>112018_12_17-112018_70</t>
  </si>
  <si>
    <t>112018_12_18-112018_70</t>
  </si>
  <si>
    <t>112018_12_19-112018_70</t>
  </si>
  <si>
    <t>112018_12_2-112018_70</t>
  </si>
  <si>
    <t>112018_12_3-112018_70</t>
  </si>
  <si>
    <t>112018_12_4-112018_70</t>
  </si>
  <si>
    <t>112018_12_5-112018_70</t>
  </si>
  <si>
    <t>112018_12_6-112018_70</t>
  </si>
  <si>
    <t>112018_12_7-112018_70</t>
  </si>
  <si>
    <t>112018_12_8-112018_70</t>
  </si>
  <si>
    <t>112018_12_9-112018_70</t>
  </si>
  <si>
    <t>072018_12_1-112018_70</t>
  </si>
  <si>
    <t>072018_12_12-112018_70</t>
  </si>
  <si>
    <t>072018_12_14-112018_70</t>
  </si>
  <si>
    <t>072018_12_15-112018_70</t>
  </si>
  <si>
    <t>072018_12_2-112018_70</t>
  </si>
  <si>
    <t>072018_12_5-112018_70</t>
  </si>
  <si>
    <t>072018_12_6-112018_70</t>
  </si>
  <si>
    <t>072018_12_7-112018_70</t>
  </si>
  <si>
    <t>072018_12_8-112018_70</t>
  </si>
  <si>
    <t>072018_12_9-112018_70</t>
  </si>
  <si>
    <t>112018_12_10-122018_70</t>
  </si>
  <si>
    <t>112018_12_11-122018_70</t>
  </si>
  <si>
    <t>112018_12_1-122018_70</t>
  </si>
  <si>
    <t>112018_12_12-122018_70</t>
  </si>
  <si>
    <t>112018_12_13-122018_70</t>
  </si>
  <si>
    <t>112018_12_14-122018_70</t>
  </si>
  <si>
    <t>112018_12_16-122018_70</t>
  </si>
  <si>
    <t>112018_12_17-122018_70</t>
  </si>
  <si>
    <t>112018_12_18-122018_70</t>
  </si>
  <si>
    <t>112018_12_19-122018_70</t>
  </si>
  <si>
    <t>112018_12_2-122018_70</t>
  </si>
  <si>
    <t>112018_12_3-122018_70</t>
  </si>
  <si>
    <t>112018_12_4-122018_70</t>
  </si>
  <si>
    <t>112018_12_5-122018_70</t>
  </si>
  <si>
    <t>112018_12_6-122018_70</t>
  </si>
  <si>
    <t>112018_12_7-122018_70</t>
  </si>
  <si>
    <t>112018_12_8-122018_70</t>
  </si>
  <si>
    <t>112018_12_9-122018_70</t>
  </si>
  <si>
    <t>122018_12_10-122018_70</t>
  </si>
  <si>
    <t>122018_12_11-122018_70</t>
  </si>
  <si>
    <t>122018_12_1-122018_70</t>
  </si>
  <si>
    <t>122018_12_12-122018_70</t>
  </si>
  <si>
    <t>122018_12_13-122018_70</t>
  </si>
  <si>
    <t>122018_12_14-122018_70</t>
  </si>
  <si>
    <t>122018_12_16-122018_70</t>
  </si>
  <si>
    <t>122018_12_17-122018_70</t>
  </si>
  <si>
    <t>122018_12_18-122018_70</t>
  </si>
  <si>
    <t>122018_12_19-122018_70</t>
  </si>
  <si>
    <t>122018_12_2-122018_70</t>
  </si>
  <si>
    <t>122018_12_3-122018_70</t>
  </si>
  <si>
    <t>122018_12_4-122018_70</t>
  </si>
  <si>
    <t>122018_12_5-122018_70</t>
  </si>
  <si>
    <t>122018_12_6-122018_70</t>
  </si>
  <si>
    <t>122018_12_7-122018_70</t>
  </si>
  <si>
    <t>122018_12_8-122018_70</t>
  </si>
  <si>
    <t>122018_12_9-122018_70</t>
  </si>
  <si>
    <t>012019_12_10-012019_70</t>
  </si>
  <si>
    <t>012019_12_1-012019_70</t>
  </si>
  <si>
    <t>012019_12_11-012019_70</t>
  </si>
  <si>
    <t>012019_12_12-012019_70</t>
  </si>
  <si>
    <t>012019_12_13-012019_70</t>
  </si>
  <si>
    <t>012019_12_14-012019_70</t>
  </si>
  <si>
    <t>012019_12_16-012019_70</t>
  </si>
  <si>
    <t>012019_12_17-012019_70</t>
  </si>
  <si>
    <t>012019_12_18-012019_70</t>
  </si>
  <si>
    <t>012019_12_19-012019_70</t>
  </si>
  <si>
    <t>012019_12_2-012019_70</t>
  </si>
  <si>
    <t>012019_12_3-012019_70</t>
  </si>
  <si>
    <t>012019_12_4-012019_70</t>
  </si>
  <si>
    <t>012019_12_5-012019_70</t>
  </si>
  <si>
    <t>012019_12_6-012019_70</t>
  </si>
  <si>
    <t>012019_12_7-012019_70</t>
  </si>
  <si>
    <t>012019_12_8-012019_70</t>
  </si>
  <si>
    <t>012019_12_9-012019_70</t>
  </si>
  <si>
    <t>122018_12_1-012019_70</t>
  </si>
  <si>
    <t>122018_12_11-012019_70</t>
  </si>
  <si>
    <t>122018_12_12-012019_70</t>
  </si>
  <si>
    <t>122018_12_13-012019_70</t>
  </si>
  <si>
    <t>122018_12_16-012019_70</t>
  </si>
  <si>
    <t>122018_12_17-012019_70</t>
  </si>
  <si>
    <t>122018_12_19-012019_70</t>
  </si>
  <si>
    <t>122018_12_2-012019_70</t>
  </si>
  <si>
    <t>122018_12_3-012019_70</t>
  </si>
  <si>
    <t>122018_12_4-012019_70</t>
  </si>
  <si>
    <t>122018_12_5-012019_70</t>
  </si>
  <si>
    <t>122018_12_6-012019_70</t>
  </si>
  <si>
    <t>122018_12_7-012019_70</t>
  </si>
  <si>
    <t>122018_12_8-012019_70</t>
  </si>
  <si>
    <t>122018_12_9-012019_70</t>
  </si>
  <si>
    <t>122018_12_11-022019_70</t>
  </si>
  <si>
    <t>122018_12_6-022019_70</t>
  </si>
  <si>
    <t>122018_12_7-022019_70</t>
  </si>
  <si>
    <t>RNC-19-001</t>
  </si>
  <si>
    <t>Taken directly from the April 2019 IESO Participant and Cost Report plus projects reported in June 2019 Value Added Services Report</t>
  </si>
  <si>
    <t>Total New Programs</t>
  </si>
  <si>
    <t>Persistence:</t>
  </si>
  <si>
    <t>% Split</t>
  </si>
  <si>
    <t>Total Persistence for Load Forecast</t>
  </si>
  <si>
    <t>Total OPA Annual CDM Results 2006 to 2010 programs</t>
  </si>
  <si>
    <t>Total IESO Annual CDM Results 2011 to 2014 programs</t>
  </si>
  <si>
    <t>Total IESO Annual CDM Results 2015 programs</t>
  </si>
  <si>
    <t>Total IESO Annual CDM Results 2016 programs</t>
  </si>
  <si>
    <t>Total IESO Annual CDM Results 2017 programs</t>
  </si>
  <si>
    <t>Total IESO Annual CDM Results 2018 programs</t>
  </si>
  <si>
    <t>Total Annual CDM Results 2019 programs</t>
  </si>
  <si>
    <t>Total Annual CDM Results 2020 programs</t>
  </si>
  <si>
    <t>Total Annual CDM Results 2020 programs delayed to 2021</t>
  </si>
  <si>
    <t>Total Annual CDM Results</t>
  </si>
  <si>
    <t>Increase over previous year</t>
  </si>
  <si>
    <t>Monthly Addition</t>
  </si>
  <si>
    <t>Increase over previous year - Not Persistent</t>
  </si>
  <si>
    <t>Half Year Rule</t>
  </si>
  <si>
    <t>Increase over PY - Half Rule</t>
  </si>
  <si>
    <t>Monthly Addition - Half Rule</t>
  </si>
  <si>
    <t>Check - Full</t>
  </si>
  <si>
    <t>Check - Half Rule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</si>
  <si>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</si>
  <si>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</si>
  <si>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</si>
  <si>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</si>
  <si>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</si>
  <si>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</si>
  <si>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</si>
  <si>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</si>
  <si>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</si>
  <si>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</si>
  <si>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</si>
  <si>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</si>
  <si>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</si>
  <si>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Check</t>
  </si>
  <si>
    <t>Persistent Amount</t>
  </si>
  <si>
    <t>CDM Activity Variable - Half Year</t>
  </si>
  <si>
    <t>CDM Activity Variable - Inclusive of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</si>
</sst>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[$-409]d\-mmm\-yy;@"/>
    <numFmt numFmtId="169" formatCode="_(* #,##0.0000_);_(* \(#,##0.0000\);_(* &quot;-&quot;??_);_(@_)"/>
    <numFmt numFmtId="170" formatCode="_(* #,##0.00000000_);_(* \(#,##0.00000000\);_(* &quot;-&quot;??_);_(@_)"/>
    <numFmt numFmtId="171" formatCode="_(* #,##0.000000000_);_(* \(#,##0.000000000\);_(* &quot;-&quot;??_);_(@_)"/>
    <numFmt numFmtId="172" formatCode="_(* #,##0.0_);_(* \(#,##0.0\);_(* &quot;-&quot;??_);_(@_)"/>
    <numFmt numFmtId="173" formatCode="0.0%"/>
    <numFmt numFmtId="174" formatCode="_-* #,##0_-;\-* #,##0_-;_-* &quot;-&quot;??_-;_-@_-"/>
    <numFmt numFmtId="175" formatCode="[$-409]d/mmm/yy;@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0" fontId="2" fillId="0" borderId="0"/>
    <xf numFmtId="0" fontId="14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0" fontId="4" fillId="0" borderId="0"/>
    <xf numFmtId="0" fontId="18" fillId="0" borderId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240">
    <xf numFmtId="0" fontId="0" fillId="0" borderId="0" xfId="0"/>
    <xf numFmtId="166" fontId="0" fillId="3" borderId="1" xfId="1" applyNumberFormat="1" applyFont="1" applyFill="1" applyBorder="1"/>
    <xf numFmtId="166" fontId="0" fillId="4" borderId="1" xfId="1" applyNumberFormat="1" applyFont="1" applyFill="1" applyBorder="1"/>
    <xf numFmtId="10" fontId="0" fillId="0" borderId="0" xfId="4" applyNumberFormat="1" applyFont="1"/>
    <xf numFmtId="166" fontId="0" fillId="5" borderId="1" xfId="1" applyNumberFormat="1" applyFont="1" applyFill="1" applyBorder="1"/>
    <xf numFmtId="166" fontId="9" fillId="9" borderId="1" xfId="1" applyNumberFormat="1" applyFont="1" applyFill="1" applyBorder="1" applyAlignment="1">
      <alignment horizontal="center" vertical="center"/>
    </xf>
    <xf numFmtId="0" fontId="0" fillId="0" borderId="0" xfId="0" applyFont="1"/>
    <xf numFmtId="3" fontId="0" fillId="5" borderId="1" xfId="0" applyNumberFormat="1" applyFont="1" applyFill="1" applyBorder="1"/>
    <xf numFmtId="0" fontId="0" fillId="0" borderId="0" xfId="0" applyFont="1" applyFill="1" applyBorder="1"/>
    <xf numFmtId="0" fontId="5" fillId="2" borderId="0" xfId="0" applyFont="1" applyFill="1"/>
    <xf numFmtId="166" fontId="5" fillId="2" borderId="0" xfId="0" applyNumberFormat="1" applyFont="1" applyFill="1"/>
    <xf numFmtId="0" fontId="0" fillId="0" borderId="0" xfId="0" applyFont="1" applyAlignment="1">
      <alignment wrapText="1"/>
    </xf>
    <xf numFmtId="166" fontId="9" fillId="9" borderId="7" xfId="1" applyNumberFormat="1" applyFont="1" applyFill="1" applyBorder="1" applyAlignment="1">
      <alignment horizontal="center" vertical="center"/>
    </xf>
    <xf numFmtId="0" fontId="0" fillId="9" borderId="8" xfId="0" applyFont="1" applyFill="1" applyBorder="1" applyAlignment="1">
      <alignment wrapText="1"/>
    </xf>
    <xf numFmtId="164" fontId="6" fillId="9" borderId="9" xfId="0" applyNumberFormat="1" applyFont="1" applyFill="1" applyBorder="1"/>
    <xf numFmtId="165" fontId="0" fillId="9" borderId="11" xfId="0" applyNumberFormat="1" applyFont="1" applyFill="1" applyBorder="1" applyAlignment="1">
      <alignment wrapText="1"/>
    </xf>
    <xf numFmtId="3" fontId="0" fillId="5" borderId="12" xfId="0" applyNumberFormat="1" applyFont="1" applyFill="1" applyBorder="1"/>
    <xf numFmtId="0" fontId="0" fillId="5" borderId="14" xfId="0" applyFont="1" applyFill="1" applyBorder="1" applyAlignment="1">
      <alignment wrapText="1"/>
    </xf>
    <xf numFmtId="3" fontId="0" fillId="5" borderId="7" xfId="0" applyNumberFormat="1" applyFont="1" applyFill="1" applyBorder="1"/>
    <xf numFmtId="0" fontId="0" fillId="5" borderId="8" xfId="0" applyFont="1" applyFill="1" applyBorder="1" applyAlignment="1">
      <alignment wrapText="1"/>
    </xf>
    <xf numFmtId="166" fontId="0" fillId="5" borderId="7" xfId="1" applyNumberFormat="1" applyFont="1" applyFill="1" applyBorder="1"/>
    <xf numFmtId="10" fontId="0" fillId="5" borderId="8" xfId="4" applyNumberFormat="1" applyFont="1" applyFill="1" applyBorder="1" applyAlignment="1">
      <alignment wrapText="1"/>
    </xf>
    <xf numFmtId="166" fontId="6" fillId="5" borderId="9" xfId="1" applyNumberFormat="1" applyFont="1" applyFill="1" applyBorder="1"/>
    <xf numFmtId="0" fontId="0" fillId="5" borderId="11" xfId="0" applyFont="1" applyFill="1" applyBorder="1" applyAlignment="1">
      <alignment wrapText="1"/>
    </xf>
    <xf numFmtId="3" fontId="0" fillId="3" borderId="12" xfId="0" applyNumberFormat="1" applyFont="1" applyFill="1" applyBorder="1"/>
    <xf numFmtId="3" fontId="0" fillId="3" borderId="13" xfId="0" applyNumberFormat="1" applyFont="1" applyFill="1" applyBorder="1"/>
    <xf numFmtId="0" fontId="0" fillId="3" borderId="14" xfId="0" applyFont="1" applyFill="1" applyBorder="1" applyAlignment="1">
      <alignment wrapText="1"/>
    </xf>
    <xf numFmtId="166" fontId="0" fillId="3" borderId="7" xfId="1" applyNumberFormat="1" applyFont="1" applyFill="1" applyBorder="1"/>
    <xf numFmtId="0" fontId="0" fillId="3" borderId="8" xfId="0" applyFont="1" applyFill="1" applyBorder="1" applyAlignment="1">
      <alignment wrapText="1"/>
    </xf>
    <xf numFmtId="166" fontId="6" fillId="3" borderId="9" xfId="0" applyNumberFormat="1" applyFont="1" applyFill="1" applyBorder="1"/>
    <xf numFmtId="0" fontId="0" fillId="3" borderId="11" xfId="0" applyFont="1" applyFill="1" applyBorder="1" applyAlignment="1">
      <alignment wrapText="1"/>
    </xf>
    <xf numFmtId="166" fontId="0" fillId="4" borderId="12" xfId="1" applyNumberFormat="1" applyFont="1" applyFill="1" applyBorder="1"/>
    <xf numFmtId="166" fontId="0" fillId="4" borderId="13" xfId="1" applyNumberFormat="1" applyFont="1" applyFill="1" applyBorder="1"/>
    <xf numFmtId="0" fontId="0" fillId="4" borderId="14" xfId="0" applyFont="1" applyFill="1" applyBorder="1" applyAlignment="1">
      <alignment wrapText="1"/>
    </xf>
    <xf numFmtId="166" fontId="0" fillId="4" borderId="7" xfId="1" applyNumberFormat="1" applyFont="1" applyFill="1" applyBorder="1"/>
    <xf numFmtId="0" fontId="0" fillId="4" borderId="8" xfId="0" applyFont="1" applyFill="1" applyBorder="1" applyAlignment="1">
      <alignment wrapText="1"/>
    </xf>
    <xf numFmtId="166" fontId="6" fillId="4" borderId="9" xfId="0" applyNumberFormat="1" applyFont="1" applyFill="1" applyBorder="1"/>
    <xf numFmtId="166" fontId="6" fillId="4" borderId="10" xfId="0" applyNumberFormat="1" applyFont="1" applyFill="1" applyBorder="1"/>
    <xf numFmtId="0" fontId="0" fillId="4" borderId="11" xfId="0" applyFont="1" applyFill="1" applyBorder="1" applyAlignment="1">
      <alignment wrapText="1"/>
    </xf>
    <xf numFmtId="0" fontId="5" fillId="8" borderId="17" xfId="0" applyFont="1" applyFill="1" applyBorder="1" applyAlignment="1">
      <alignment horizontal="left" vertical="center"/>
    </xf>
    <xf numFmtId="0" fontId="5" fillId="8" borderId="18" xfId="0" applyFont="1" applyFill="1" applyBorder="1" applyAlignment="1">
      <alignment horizontal="left" vertical="center"/>
    </xf>
    <xf numFmtId="0" fontId="5" fillId="8" borderId="18" xfId="0" applyFont="1" applyFill="1" applyBorder="1" applyAlignment="1">
      <alignment horizontal="left"/>
    </xf>
    <xf numFmtId="0" fontId="5" fillId="8" borderId="19" xfId="0" applyFont="1" applyFill="1" applyBorder="1" applyAlignment="1">
      <alignment horizontal="right"/>
    </xf>
    <xf numFmtId="0" fontId="5" fillId="10" borderId="17" xfId="0" applyFont="1" applyFill="1" applyBorder="1"/>
    <xf numFmtId="0" fontId="5" fillId="10" borderId="18" xfId="0" applyFont="1" applyFill="1" applyBorder="1"/>
    <xf numFmtId="0" fontId="5" fillId="10" borderId="19" xfId="0" applyFont="1" applyFill="1" applyBorder="1" applyAlignment="1">
      <alignment horizontal="right"/>
    </xf>
    <xf numFmtId="166" fontId="9" fillId="9" borderId="12" xfId="1" applyNumberFormat="1" applyFont="1" applyFill="1" applyBorder="1" applyAlignment="1">
      <alignment horizontal="center" vertical="center"/>
    </xf>
    <xf numFmtId="166" fontId="9" fillId="9" borderId="13" xfId="1" applyNumberFormat="1" applyFont="1" applyFill="1" applyBorder="1" applyAlignment="1">
      <alignment horizontal="center" vertical="center"/>
    </xf>
    <xf numFmtId="166" fontId="9" fillId="9" borderId="14" xfId="1" applyNumberFormat="1" applyFont="1" applyFill="1" applyBorder="1" applyAlignment="1">
      <alignment horizontal="center" vertical="center"/>
    </xf>
    <xf numFmtId="166" fontId="9" fillId="9" borderId="8" xfId="1" applyNumberFormat="1" applyFont="1" applyFill="1" applyBorder="1" applyAlignment="1">
      <alignment horizontal="center" vertical="center"/>
    </xf>
    <xf numFmtId="164" fontId="6" fillId="9" borderId="11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164" fontId="6" fillId="9" borderId="22" xfId="0" applyNumberFormat="1" applyFont="1" applyFill="1" applyBorder="1"/>
    <xf numFmtId="166" fontId="6" fillId="5" borderId="22" xfId="1" applyNumberFormat="1" applyFont="1" applyFill="1" applyBorder="1"/>
    <xf numFmtId="166" fontId="6" fillId="3" borderId="22" xfId="0" applyNumberFormat="1" applyFont="1" applyFill="1" applyBorder="1"/>
    <xf numFmtId="166" fontId="6" fillId="4" borderId="22" xfId="0" applyNumberFormat="1" applyFont="1" applyFill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165" fontId="0" fillId="0" borderId="0" xfId="0" applyNumberFormat="1" applyFont="1" applyFill="1" applyBorder="1" applyAlignment="1">
      <alignment wrapText="1"/>
    </xf>
    <xf numFmtId="10" fontId="0" fillId="0" borderId="0" xfId="4" applyNumberFormat="1" applyFont="1" applyFill="1" applyBorder="1" applyAlignment="1">
      <alignment wrapText="1"/>
    </xf>
    <xf numFmtId="166" fontId="5" fillId="0" borderId="0" xfId="0" applyNumberFormat="1" applyFont="1" applyFill="1"/>
    <xf numFmtId="0" fontId="10" fillId="0" borderId="0" xfId="0" applyFont="1" applyFill="1" applyBorder="1" applyAlignment="1">
      <alignment horizontal="center" vertical="center"/>
    </xf>
    <xf numFmtId="166" fontId="9" fillId="0" borderId="0" xfId="1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/>
    <xf numFmtId="3" fontId="0" fillId="0" borderId="0" xfId="0" applyNumberFormat="1" applyFont="1" applyFill="1" applyBorder="1"/>
    <xf numFmtId="166" fontId="0" fillId="0" borderId="0" xfId="1" applyNumberFormat="1" applyFont="1" applyFill="1" applyBorder="1"/>
    <xf numFmtId="166" fontId="6" fillId="0" borderId="0" xfId="1" applyNumberFormat="1" applyFont="1" applyFill="1" applyBorder="1"/>
    <xf numFmtId="10" fontId="0" fillId="0" borderId="0" xfId="4" applyNumberFormat="1" applyFont="1" applyFill="1" applyBorder="1"/>
    <xf numFmtId="166" fontId="6" fillId="0" borderId="0" xfId="0" applyNumberFormat="1" applyFont="1" applyFill="1" applyBorder="1"/>
    <xf numFmtId="166" fontId="5" fillId="0" borderId="0" xfId="0" applyNumberFormat="1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9" borderId="14" xfId="0" applyFont="1" applyFill="1" applyBorder="1" applyAlignment="1">
      <alignment wrapText="1"/>
    </xf>
    <xf numFmtId="3" fontId="0" fillId="5" borderId="13" xfId="0" applyNumberFormat="1" applyFont="1" applyFill="1" applyBorder="1"/>
    <xf numFmtId="3" fontId="0" fillId="5" borderId="14" xfId="0" applyNumberFormat="1" applyFont="1" applyFill="1" applyBorder="1"/>
    <xf numFmtId="3" fontId="0" fillId="5" borderId="8" xfId="0" applyNumberFormat="1" applyFont="1" applyFill="1" applyBorder="1"/>
    <xf numFmtId="166" fontId="0" fillId="5" borderId="8" xfId="1" applyNumberFormat="1" applyFont="1" applyFill="1" applyBorder="1"/>
    <xf numFmtId="166" fontId="6" fillId="5" borderId="11" xfId="1" applyNumberFormat="1" applyFont="1" applyFill="1" applyBorder="1"/>
    <xf numFmtId="3" fontId="0" fillId="3" borderId="14" xfId="0" applyNumberFormat="1" applyFont="1" applyFill="1" applyBorder="1"/>
    <xf numFmtId="166" fontId="0" fillId="3" borderId="8" xfId="1" applyNumberFormat="1" applyFont="1" applyFill="1" applyBorder="1"/>
    <xf numFmtId="166" fontId="6" fillId="3" borderId="11" xfId="0" applyNumberFormat="1" applyFont="1" applyFill="1" applyBorder="1"/>
    <xf numFmtId="166" fontId="0" fillId="4" borderId="14" xfId="1" applyNumberFormat="1" applyFont="1" applyFill="1" applyBorder="1"/>
    <xf numFmtId="166" fontId="0" fillId="4" borderId="8" xfId="1" applyNumberFormat="1" applyFont="1" applyFill="1" applyBorder="1"/>
    <xf numFmtId="166" fontId="6" fillId="4" borderId="11" xfId="0" applyNumberFormat="1" applyFont="1" applyFill="1" applyBorder="1"/>
    <xf numFmtId="0" fontId="5" fillId="7" borderId="17" xfId="0" applyFont="1" applyFill="1" applyBorder="1"/>
    <xf numFmtId="0" fontId="5" fillId="7" borderId="18" xfId="0" applyFont="1" applyFill="1" applyBorder="1"/>
    <xf numFmtId="0" fontId="5" fillId="7" borderId="19" xfId="0" applyFont="1" applyFill="1" applyBorder="1" applyAlignment="1">
      <alignment horizontal="right"/>
    </xf>
    <xf numFmtId="0" fontId="5" fillId="6" borderId="4" xfId="0" applyFont="1" applyFill="1" applyBorder="1"/>
    <xf numFmtId="0" fontId="5" fillId="6" borderId="20" xfId="0" applyFont="1" applyFill="1" applyBorder="1"/>
    <xf numFmtId="0" fontId="5" fillId="6" borderId="21" xfId="0" applyFont="1" applyFill="1" applyBorder="1" applyAlignment="1">
      <alignment horizontal="right"/>
    </xf>
    <xf numFmtId="0" fontId="0" fillId="5" borderId="23" xfId="0" applyFont="1" applyFill="1" applyBorder="1" applyAlignment="1">
      <alignment wrapText="1"/>
    </xf>
    <xf numFmtId="0" fontId="5" fillId="8" borderId="24" xfId="0" applyFont="1" applyFill="1" applyBorder="1" applyAlignment="1">
      <alignment horizontal="left"/>
    </xf>
    <xf numFmtId="166" fontId="9" fillId="9" borderId="25" xfId="1" applyNumberFormat="1" applyFont="1" applyFill="1" applyBorder="1" applyAlignment="1">
      <alignment horizontal="center" vertical="center"/>
    </xf>
    <xf numFmtId="166" fontId="9" fillId="9" borderId="2" xfId="1" applyNumberFormat="1" applyFont="1" applyFill="1" applyBorder="1" applyAlignment="1">
      <alignment horizontal="center" vertical="center"/>
    </xf>
    <xf numFmtId="166" fontId="9" fillId="9" borderId="26" xfId="1" applyNumberFormat="1" applyFont="1" applyFill="1" applyBorder="1" applyAlignment="1">
      <alignment horizontal="center" vertical="center"/>
    </xf>
    <xf numFmtId="0" fontId="12" fillId="0" borderId="0" xfId="0" applyFont="1"/>
    <xf numFmtId="168" fontId="15" fillId="12" borderId="1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5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vertical="top" wrapText="1"/>
    </xf>
    <xf numFmtId="0" fontId="17" fillId="0" borderId="0" xfId="5" applyFont="1" applyFill="1" applyBorder="1" applyAlignment="1" applyProtection="1">
      <alignment horizontal="center" vertical="center" wrapText="1"/>
      <protection locked="0"/>
    </xf>
    <xf numFmtId="0" fontId="13" fillId="0" borderId="1" xfId="5" applyFont="1" applyFill="1" applyBorder="1" applyAlignment="1" applyProtection="1">
      <alignment horizontal="center" vertical="center" wrapText="1"/>
      <protection locked="0"/>
    </xf>
    <xf numFmtId="0" fontId="0" fillId="4" borderId="8" xfId="0" applyFont="1" applyFill="1" applyBorder="1" applyAlignment="1">
      <alignment vertical="top" wrapText="1"/>
    </xf>
    <xf numFmtId="10" fontId="0" fillId="5" borderId="8" xfId="4" applyNumberFormat="1" applyFont="1" applyFill="1" applyBorder="1" applyAlignment="1">
      <alignment vertical="top" wrapText="1"/>
    </xf>
    <xf numFmtId="10" fontId="0" fillId="4" borderId="8" xfId="4" applyNumberFormat="1" applyFont="1" applyFill="1" applyBorder="1" applyAlignment="1">
      <alignment vertical="top" wrapText="1"/>
    </xf>
    <xf numFmtId="10" fontId="0" fillId="3" borderId="8" xfId="4" applyNumberFormat="1" applyFont="1" applyFill="1" applyBorder="1" applyAlignment="1">
      <alignment vertical="top" wrapText="1"/>
    </xf>
    <xf numFmtId="0" fontId="13" fillId="0" borderId="0" xfId="5" applyFont="1" applyFill="1" applyBorder="1" applyAlignment="1" applyProtection="1">
      <alignment horizontal="center" vertical="center" wrapText="1"/>
      <protection locked="0"/>
    </xf>
    <xf numFmtId="0" fontId="13" fillId="0" borderId="1" xfId="5" applyFont="1" applyFill="1" applyBorder="1" applyAlignment="1" applyProtection="1">
      <alignment vertical="center" wrapText="1"/>
      <protection locked="0"/>
    </xf>
    <xf numFmtId="14" fontId="13" fillId="0" borderId="1" xfId="5" applyNumberFormat="1" applyFont="1" applyFill="1" applyBorder="1" applyAlignment="1">
      <alignment horizontal="center" vertical="center" wrapText="1"/>
    </xf>
    <xf numFmtId="15" fontId="13" fillId="0" borderId="1" xfId="5" applyNumberFormat="1" applyFont="1" applyFill="1" applyBorder="1" applyAlignment="1">
      <alignment horizontal="center" vertical="center" wrapText="1"/>
    </xf>
    <xf numFmtId="0" fontId="13" fillId="0" borderId="1" xfId="5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165" fontId="15" fillId="12" borderId="1" xfId="1" applyFont="1" applyFill="1" applyBorder="1" applyAlignment="1" applyProtection="1">
      <alignment horizontal="center" vertical="center" wrapText="1"/>
      <protection locked="0"/>
    </xf>
    <xf numFmtId="165" fontId="13" fillId="0" borderId="1" xfId="1" applyFont="1" applyFill="1" applyBorder="1" applyAlignment="1">
      <alignment horizontal="center" vertical="center" wrapText="1"/>
    </xf>
    <xf numFmtId="165" fontId="12" fillId="0" borderId="0" xfId="1" applyFont="1" applyAlignment="1">
      <alignment horizontal="center" vertical="center"/>
    </xf>
    <xf numFmtId="166" fontId="15" fillId="12" borderId="1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1" applyNumberFormat="1" applyFont="1" applyFill="1" applyBorder="1" applyAlignment="1">
      <alignment horizontal="center" vertical="center" wrapText="1"/>
    </xf>
    <xf numFmtId="166" fontId="12" fillId="0" borderId="0" xfId="1" applyNumberFormat="1" applyFont="1" applyAlignment="1">
      <alignment horizontal="center" vertical="center"/>
    </xf>
    <xf numFmtId="169" fontId="15" fillId="12" borderId="1" xfId="1" applyNumberFormat="1" applyFont="1" applyFill="1" applyBorder="1" applyAlignment="1" applyProtection="1">
      <alignment horizontal="center" vertical="center" wrapText="1"/>
      <protection locked="0"/>
    </xf>
    <xf numFmtId="169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69" fontId="12" fillId="0" borderId="0" xfId="1" applyNumberFormat="1" applyFont="1" applyAlignment="1">
      <alignment horizontal="center" vertical="center"/>
    </xf>
    <xf numFmtId="170" fontId="15" fillId="12" borderId="1" xfId="1" applyNumberFormat="1" applyFont="1" applyFill="1" applyBorder="1" applyAlignment="1" applyProtection="1">
      <alignment horizontal="center" vertical="center" wrapText="1"/>
      <protection locked="0"/>
    </xf>
    <xf numFmtId="171" fontId="15" fillId="12" borderId="1" xfId="1" applyNumberFormat="1" applyFont="1" applyFill="1" applyBorder="1" applyAlignment="1" applyProtection="1">
      <alignment horizontal="center" vertical="center" wrapText="1"/>
      <protection locked="0"/>
    </xf>
    <xf numFmtId="17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71" fontId="12" fillId="0" borderId="0" xfId="1" applyNumberFormat="1" applyFont="1" applyAlignment="1">
      <alignment horizontal="center" vertical="center"/>
    </xf>
    <xf numFmtId="168" fontId="19" fillId="12" borderId="1" xfId="5" quotePrefix="1" applyNumberFormat="1" applyFont="1" applyFill="1" applyBorder="1" applyAlignment="1" applyProtection="1">
      <alignment horizontal="center" vertical="center" wrapText="1"/>
      <protection locked="0"/>
    </xf>
    <xf numFmtId="165" fontId="13" fillId="13" borderId="1" xfId="1" applyFont="1" applyFill="1" applyBorder="1" applyAlignment="1">
      <alignment horizontal="center" vertical="center" wrapText="1"/>
    </xf>
    <xf numFmtId="0" fontId="15" fillId="0" borderId="1" xfId="5" applyFont="1" applyFill="1" applyBorder="1" applyAlignment="1" applyProtection="1">
      <alignment vertical="center" wrapText="1"/>
      <protection locked="0"/>
    </xf>
    <xf numFmtId="0" fontId="15" fillId="0" borderId="1" xfId="5" applyFont="1" applyFill="1" applyBorder="1" applyAlignment="1">
      <alignment horizontal="center" vertical="center" wrapText="1"/>
    </xf>
    <xf numFmtId="0" fontId="15" fillId="0" borderId="1" xfId="5" applyFont="1" applyFill="1" applyBorder="1" applyAlignment="1" applyProtection="1">
      <alignment horizontal="center" vertical="center" wrapText="1"/>
      <protection locked="0"/>
    </xf>
    <xf numFmtId="165" fontId="15" fillId="0" borderId="1" xfId="1" applyFont="1" applyFill="1" applyBorder="1" applyAlignment="1">
      <alignment horizontal="center" vertical="center" wrapText="1"/>
    </xf>
    <xf numFmtId="0" fontId="15" fillId="0" borderId="0" xfId="5" applyFont="1" applyFill="1" applyBorder="1" applyAlignment="1" applyProtection="1">
      <alignment horizontal="center" vertical="center" wrapText="1"/>
      <protection locked="0"/>
    </xf>
    <xf numFmtId="166" fontId="13" fillId="13" borderId="1" xfId="1" applyNumberFormat="1" applyFont="1" applyFill="1" applyBorder="1" applyAlignment="1">
      <alignment horizontal="center" vertical="center" wrapText="1"/>
    </xf>
    <xf numFmtId="165" fontId="0" fillId="0" borderId="0" xfId="1" applyFont="1"/>
    <xf numFmtId="43" fontId="0" fillId="0" borderId="0" xfId="0" applyNumberFormat="1" applyFont="1"/>
    <xf numFmtId="172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66" fontId="0" fillId="0" borderId="0" xfId="1" applyNumberFormat="1" applyFont="1"/>
    <xf numFmtId="0" fontId="0" fillId="14" borderId="7" xfId="0" applyFont="1" applyFill="1" applyBorder="1"/>
    <xf numFmtId="166" fontId="9" fillId="3" borderId="1" xfId="1" applyNumberFormat="1" applyFont="1" applyFill="1" applyBorder="1" applyAlignment="1">
      <alignment horizontal="center" vertical="center"/>
    </xf>
    <xf numFmtId="166" fontId="9" fillId="5" borderId="1" xfId="1" applyNumberFormat="1" applyFont="1" applyFill="1" applyBorder="1" applyAlignment="1">
      <alignment horizontal="center" vertical="center"/>
    </xf>
    <xf numFmtId="0" fontId="0" fillId="0" borderId="27" xfId="0" applyFont="1" applyBorder="1"/>
    <xf numFmtId="0" fontId="0" fillId="0" borderId="28" xfId="0" applyFont="1" applyBorder="1"/>
    <xf numFmtId="0" fontId="0" fillId="0" borderId="29" xfId="0" applyFont="1" applyBorder="1" applyAlignment="1">
      <alignment wrapText="1"/>
    </xf>
    <xf numFmtId="166" fontId="9" fillId="5" borderId="7" xfId="1" applyNumberFormat="1" applyFont="1" applyFill="1" applyBorder="1" applyAlignment="1">
      <alignment horizontal="center" vertical="center"/>
    </xf>
    <xf numFmtId="166" fontId="9" fillId="4" borderId="7" xfId="1" applyNumberFormat="1" applyFont="1" applyFill="1" applyBorder="1" applyAlignment="1">
      <alignment horizontal="center" vertical="center"/>
    </xf>
    <xf numFmtId="166" fontId="9" fillId="4" borderId="1" xfId="1" applyNumberFormat="1" applyFont="1" applyFill="1" applyBorder="1" applyAlignment="1">
      <alignment horizontal="center" vertical="center"/>
    </xf>
    <xf numFmtId="166" fontId="9" fillId="3" borderId="7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/>
    <xf numFmtId="165" fontId="9" fillId="5" borderId="1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9" borderId="1" xfId="1" applyNumberFormat="1" applyFont="1" applyFill="1" applyBorder="1" applyAlignment="1">
      <alignment horizontal="center" vertical="center"/>
    </xf>
    <xf numFmtId="165" fontId="13" fillId="15" borderId="1" xfId="1" applyFont="1" applyFill="1" applyBorder="1" applyAlignment="1">
      <alignment horizontal="center" vertical="center" wrapText="1"/>
    </xf>
    <xf numFmtId="166" fontId="13" fillId="15" borderId="1" xfId="1" applyNumberFormat="1" applyFont="1" applyFill="1" applyBorder="1" applyAlignment="1">
      <alignment horizontal="center" vertical="center" wrapText="1"/>
    </xf>
    <xf numFmtId="0" fontId="15" fillId="0" borderId="0" xfId="5" applyFont="1" applyFill="1" applyBorder="1" applyAlignment="1" applyProtection="1">
      <alignment horizontal="left" vertical="center"/>
      <protection locked="0"/>
    </xf>
    <xf numFmtId="173" fontId="13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4" applyFont="1"/>
    <xf numFmtId="0" fontId="9" fillId="0" borderId="0" xfId="14"/>
    <xf numFmtId="0" fontId="9" fillId="0" borderId="0" xfId="14" applyAlignment="1">
      <alignment wrapText="1"/>
    </xf>
    <xf numFmtId="0" fontId="9" fillId="0" borderId="0" xfId="14" applyFont="1" applyAlignment="1">
      <alignment wrapText="1"/>
    </xf>
    <xf numFmtId="0" fontId="9" fillId="0" borderId="0" xfId="14" applyAlignment="1">
      <alignment horizontal="center" wrapText="1"/>
    </xf>
    <xf numFmtId="0" fontId="9" fillId="0" borderId="30" xfId="14" applyBorder="1" applyAlignment="1">
      <alignment horizontal="center" wrapText="1"/>
    </xf>
    <xf numFmtId="0" fontId="9" fillId="0" borderId="32" xfId="14" applyBorder="1" applyAlignment="1">
      <alignment horizontal="center" wrapText="1"/>
    </xf>
    <xf numFmtId="0" fontId="9" fillId="0" borderId="31" xfId="14" applyBorder="1" applyAlignment="1">
      <alignment horizontal="center" wrapText="1"/>
    </xf>
    <xf numFmtId="0" fontId="9" fillId="0" borderId="0" xfId="14" applyFont="1"/>
    <xf numFmtId="174" fontId="9" fillId="0" borderId="33" xfId="15" applyNumberFormat="1" applyBorder="1"/>
    <xf numFmtId="174" fontId="9" fillId="0" borderId="34" xfId="15" applyNumberFormat="1" applyBorder="1"/>
    <xf numFmtId="174" fontId="9" fillId="0" borderId="0" xfId="15" applyNumberFormat="1" applyBorder="1"/>
    <xf numFmtId="0" fontId="9" fillId="0" borderId="0" xfId="14" applyAlignment="1"/>
    <xf numFmtId="0" fontId="9" fillId="0" borderId="0" xfId="14" applyAlignment="1">
      <alignment horizontal="center"/>
    </xf>
    <xf numFmtId="0" fontId="9" fillId="0" borderId="1" xfId="14" applyBorder="1" applyAlignment="1">
      <alignment horizontal="center"/>
    </xf>
    <xf numFmtId="166" fontId="0" fillId="0" borderId="0" xfId="16" applyNumberFormat="1" applyFont="1" applyFill="1" applyBorder="1" applyAlignment="1">
      <alignment vertical="top"/>
    </xf>
    <xf numFmtId="166" fontId="9" fillId="0" borderId="0" xfId="16" applyNumberFormat="1" applyFont="1" applyFill="1" applyBorder="1" applyAlignment="1">
      <alignment vertical="top"/>
    </xf>
    <xf numFmtId="174" fontId="9" fillId="0" borderId="0" xfId="15" applyNumberFormat="1" applyFont="1"/>
    <xf numFmtId="174" fontId="9" fillId="0" borderId="0" xfId="15" applyNumberFormat="1"/>
    <xf numFmtId="166" fontId="9" fillId="0" borderId="34" xfId="15" applyNumberFormat="1" applyBorder="1"/>
    <xf numFmtId="166" fontId="9" fillId="0" borderId="0" xfId="15" applyNumberFormat="1" applyBorder="1"/>
    <xf numFmtId="174" fontId="9" fillId="0" borderId="0" xfId="14" applyNumberFormat="1"/>
    <xf numFmtId="3" fontId="9" fillId="0" borderId="0" xfId="14" applyNumberFormat="1" applyFill="1"/>
    <xf numFmtId="3" fontId="9" fillId="0" borderId="0" xfId="14" applyNumberFormat="1"/>
    <xf numFmtId="0" fontId="9" fillId="0" borderId="0" xfId="14" applyFill="1"/>
    <xf numFmtId="165" fontId="9" fillId="0" borderId="0" xfId="14" applyNumberFormat="1"/>
    <xf numFmtId="174" fontId="9" fillId="0" borderId="0" xfId="15" applyNumberFormat="1" applyFont="1" applyFill="1"/>
    <xf numFmtId="174" fontId="9" fillId="0" borderId="35" xfId="15" applyNumberFormat="1" applyBorder="1"/>
    <xf numFmtId="174" fontId="9" fillId="0" borderId="36" xfId="15" applyNumberFormat="1" applyBorder="1"/>
    <xf numFmtId="174" fontId="9" fillId="0" borderId="37" xfId="15" applyNumberFormat="1" applyBorder="1"/>
    <xf numFmtId="0" fontId="9" fillId="0" borderId="0" xfId="14" applyBorder="1" applyAlignment="1">
      <alignment horizontal="center"/>
    </xf>
    <xf numFmtId="0" fontId="9" fillId="0" borderId="0" xfId="14" applyFont="1" applyAlignment="1">
      <alignment horizontal="center" wrapText="1"/>
    </xf>
    <xf numFmtId="174" fontId="9" fillId="0" borderId="0" xfId="15" applyNumberFormat="1" applyAlignment="1">
      <alignment horizontal="center" wrapText="1"/>
    </xf>
    <xf numFmtId="17" fontId="9" fillId="0" borderId="0" xfId="14" applyNumberFormat="1"/>
    <xf numFmtId="17" fontId="9" fillId="0" borderId="0" xfId="14" applyNumberFormat="1" applyFont="1"/>
    <xf numFmtId="166" fontId="9" fillId="0" borderId="0" xfId="16" applyNumberFormat="1"/>
    <xf numFmtId="0" fontId="9" fillId="0" borderId="0" xfId="14" applyAlignment="1">
      <alignment horizontal="right"/>
    </xf>
    <xf numFmtId="174" fontId="9" fillId="0" borderId="0" xfId="16" applyNumberFormat="1"/>
    <xf numFmtId="3" fontId="9" fillId="0" borderId="0" xfId="14" applyNumberFormat="1" applyAlignment="1">
      <alignment horizontal="center"/>
    </xf>
    <xf numFmtId="43" fontId="9" fillId="0" borderId="0" xfId="15" applyNumberFormat="1"/>
    <xf numFmtId="174" fontId="9" fillId="15" borderId="0" xfId="15" applyNumberFormat="1" applyFont="1" applyFill="1"/>
    <xf numFmtId="0" fontId="9" fillId="15" borderId="0" xfId="14" applyFill="1" applyAlignment="1">
      <alignment horizontal="center" wrapText="1"/>
    </xf>
    <xf numFmtId="166" fontId="9" fillId="0" borderId="0" xfId="14" applyNumberFormat="1"/>
    <xf numFmtId="166" fontId="9" fillId="15" borderId="0" xfId="1" applyNumberFormat="1" applyFont="1" applyFill="1"/>
    <xf numFmtId="166" fontId="9" fillId="15" borderId="0" xfId="14" applyNumberFormat="1" applyFill="1"/>
    <xf numFmtId="175" fontId="13" fillId="0" borderId="1" xfId="5" applyNumberFormat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textRotation="90"/>
    </xf>
    <xf numFmtId="0" fontId="8" fillId="7" borderId="3" xfId="0" applyFont="1" applyFill="1" applyBorder="1" applyAlignment="1">
      <alignment horizontal="center" vertical="center" textRotation="90"/>
    </xf>
    <xf numFmtId="0" fontId="8" fillId="7" borderId="16" xfId="0" applyFont="1" applyFill="1" applyBorder="1" applyAlignment="1">
      <alignment horizontal="center" vertical="center" textRotation="90"/>
    </xf>
    <xf numFmtId="0" fontId="8" fillId="6" borderId="15" xfId="0" applyFont="1" applyFill="1" applyBorder="1" applyAlignment="1">
      <alignment horizontal="center" vertical="center" textRotation="90"/>
    </xf>
    <xf numFmtId="0" fontId="8" fillId="6" borderId="3" xfId="0" applyFont="1" applyFill="1" applyBorder="1" applyAlignment="1">
      <alignment horizontal="center" vertical="center" textRotation="90"/>
    </xf>
    <xf numFmtId="0" fontId="8" fillId="6" borderId="16" xfId="0" applyFont="1" applyFill="1" applyBorder="1" applyAlignment="1">
      <alignment horizontal="center" vertical="center" textRotation="90"/>
    </xf>
    <xf numFmtId="0" fontId="8" fillId="10" borderId="15" xfId="0" applyFont="1" applyFill="1" applyBorder="1" applyAlignment="1">
      <alignment horizontal="center" vertical="center" textRotation="90" wrapText="1"/>
    </xf>
    <xf numFmtId="0" fontId="8" fillId="10" borderId="3" xfId="0" applyFont="1" applyFill="1" applyBorder="1" applyAlignment="1">
      <alignment horizontal="center" vertical="center" textRotation="90" wrapText="1"/>
    </xf>
    <xf numFmtId="0" fontId="8" fillId="10" borderId="16" xfId="0" applyFont="1" applyFill="1" applyBorder="1" applyAlignment="1">
      <alignment horizontal="center" vertical="center" textRotation="90" wrapText="1"/>
    </xf>
    <xf numFmtId="0" fontId="10" fillId="8" borderId="15" xfId="0" applyFont="1" applyFill="1" applyBorder="1" applyAlignment="1">
      <alignment horizontal="center" vertical="center" textRotation="90"/>
    </xf>
    <xf numFmtId="0" fontId="10" fillId="8" borderId="3" xfId="0" applyFont="1" applyFill="1" applyBorder="1" applyAlignment="1">
      <alignment horizontal="center" vertical="center" textRotation="90"/>
    </xf>
    <xf numFmtId="0" fontId="10" fillId="8" borderId="16" xfId="0" applyFont="1" applyFill="1" applyBorder="1" applyAlignment="1">
      <alignment horizontal="center" vertical="center" textRotation="90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5" fillId="12" borderId="30" xfId="1" applyFont="1" applyFill="1" applyBorder="1" applyAlignment="1" applyProtection="1">
      <alignment horizontal="center" vertical="center" wrapText="1"/>
      <protection locked="0"/>
    </xf>
    <xf numFmtId="165" fontId="15" fillId="12" borderId="31" xfId="1" applyFont="1" applyFill="1" applyBorder="1" applyAlignment="1" applyProtection="1">
      <alignment horizontal="center" vertical="center" wrapText="1"/>
      <protection locked="0"/>
    </xf>
    <xf numFmtId="165" fontId="15" fillId="12" borderId="32" xfId="1" applyFont="1" applyFill="1" applyBorder="1" applyAlignment="1" applyProtection="1">
      <alignment horizontal="center" vertical="center" wrapText="1"/>
      <protection locked="0"/>
    </xf>
    <xf numFmtId="166" fontId="15" fillId="12" borderId="30" xfId="1" applyNumberFormat="1" applyFont="1" applyFill="1" applyBorder="1" applyAlignment="1" applyProtection="1">
      <alignment horizontal="center" vertical="center" wrapText="1"/>
      <protection locked="0"/>
    </xf>
    <xf numFmtId="166" fontId="15" fillId="12" borderId="31" xfId="1" applyNumberFormat="1" applyFont="1" applyFill="1" applyBorder="1" applyAlignment="1" applyProtection="1">
      <alignment horizontal="center" vertical="center" wrapText="1"/>
      <protection locked="0"/>
    </xf>
    <xf numFmtId="166" fontId="15" fillId="12" borderId="3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4" applyAlignment="1">
      <alignment horizontal="center" wrapText="1"/>
    </xf>
    <xf numFmtId="0" fontId="9" fillId="0" borderId="0" xfId="14" applyAlignment="1">
      <alignment horizontal="center"/>
    </xf>
  </cellXfs>
  <cellStyles count="17">
    <cellStyle name="Comma" xfId="1" builtinId="3"/>
    <cellStyle name="Comma 2" xfId="3"/>
    <cellStyle name="Comma 3" xfId="9"/>
    <cellStyle name="Comma 4" xfId="16"/>
    <cellStyle name="Comma_CDM monthly amounts 2" xfId="15"/>
    <cellStyle name="Currency 2" xfId="6"/>
    <cellStyle name="Currency 3" xfId="10"/>
    <cellStyle name="Normal" xfId="0" builtinId="0"/>
    <cellStyle name="Normal 2" xfId="2"/>
    <cellStyle name="Normal 2 2" xfId="14"/>
    <cellStyle name="Normal 2 3" xfId="7"/>
    <cellStyle name="Normal 2 3 2" xfId="11"/>
    <cellStyle name="Normal 3" xfId="5"/>
    <cellStyle name="Normal 3 2" xfId="12"/>
    <cellStyle name="Normal 4" xfId="8"/>
    <cellStyle name="Normal 5" xfId="1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\AppData\Local\Temp\notes5D3EFE\Commercial%20and%20Institutional%20Projects%20Tracking%20Syste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4)%202016-2020\3)%20Finance%20and%20Reporting\2)%20IESO\1)%20Monthly%20Reporting\2019\3)%20March%202019\Waterloo_North_Hydro_Inc_CFF_Report_15_April_201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ff\Desktop\Cost%20of%20Service\2020\Copy_Sept_10_2020_1)%20Commercial%20and%20Institutional%20Projects%20Tracking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Wh Report"/>
      <sheetName val="Requests"/>
      <sheetName val="Appointments"/>
      <sheetName val="QA QC"/>
      <sheetName val="Legend"/>
      <sheetName val="HPNC"/>
      <sheetName val="AUDIT"/>
      <sheetName val="PES-DES"/>
      <sheetName val="SBL"/>
      <sheetName val="SBL-REJ"/>
      <sheetName val="New Home Cons"/>
      <sheetName val="Dropdow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LDC Settlement Summary (2)"/>
      <sheetName val="NEW Duplication Check"/>
      <sheetName val="Data Dictionary"/>
      <sheetName val="Common Issues"/>
      <sheetName val="Lookup"/>
      <sheetName val="App Status Ref"/>
      <sheetName val="Measure Table"/>
      <sheetName val="HAP Measures"/>
      <sheetName val="JUNK Data"/>
      <sheetName val="Sheet1"/>
      <sheetName val="Sheet2"/>
      <sheetName val="Version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P1" t="str">
            <v>Adaptive_Thermostat_Program</v>
          </cell>
          <cell r="Q1" t="str">
            <v>Audit_Funding_Program</v>
          </cell>
          <cell r="R1" t="str">
            <v>Business_Refrigeration_Program</v>
          </cell>
          <cell r="S1" t="str">
            <v>Conservation_on_the_Coast_Home_Assistance_Program</v>
          </cell>
          <cell r="T1" t="str">
            <v>Conservation_on_the_Coast_Small_Business_Program</v>
          </cell>
          <cell r="U1" t="str">
            <v>Coupon_Program</v>
          </cell>
          <cell r="V1" t="str">
            <v>Direct_Install_RTU_Controls_Pilot_Program</v>
          </cell>
          <cell r="W1" t="str">
            <v>Energy_Manager_Program</v>
          </cell>
          <cell r="X1" t="str">
            <v>Energy_Performance_Program</v>
          </cell>
          <cell r="Y1" t="str">
            <v>Existing_Building_Commissioning</v>
          </cell>
          <cell r="Z1" t="str">
            <v>First_Nations_Conservation_Program</v>
          </cell>
          <cell r="AA1" t="str">
            <v>Heating_and_Cooling_Program</v>
          </cell>
          <cell r="AB1" t="str">
            <v>High_Efficiency_Agricultural_Pumping</v>
          </cell>
          <cell r="AC1" t="str">
            <v>High_Performance_New_Construction_Program</v>
          </cell>
          <cell r="AD1" t="str">
            <v>Home_Assistance_Program</v>
          </cell>
          <cell r="AE1" t="str">
            <v>Instant_Discount_Program_(Coupons)</v>
          </cell>
          <cell r="AF1" t="str">
            <v>Instant_Savings_Program</v>
          </cell>
          <cell r="AG1" t="str">
            <v>Monitoring_and_Targeting_Program</v>
          </cell>
          <cell r="AH1" t="str">
            <v>New_Construction_Program</v>
          </cell>
          <cell r="AI1" t="str">
            <v>Opsaver_Program</v>
          </cell>
          <cell r="AJ1" t="str">
            <v>Process_and_Systems_Upgrades_Program</v>
          </cell>
          <cell r="AK1" t="str">
            <v>PUMPSaver</v>
          </cell>
          <cell r="AL1" t="str">
            <v>Retrofit</v>
          </cell>
          <cell r="AM1" t="str">
            <v>RTUSaver</v>
          </cell>
          <cell r="AN1" t="str">
            <v>Small_Business_Lighting</v>
          </cell>
          <cell r="AO1" t="str">
            <v>Smart_Thermostat_Pilot_Program</v>
          </cell>
          <cell r="AP1" t="str">
            <v>Social_Benchmarking_Program</v>
          </cell>
          <cell r="AQ1" t="str">
            <v>Swimming_Pool_Efficiency_Program</v>
          </cell>
          <cell r="AR1" t="str">
            <v>Whole_Home_Pilot_Program</v>
          </cell>
          <cell r="AS1" t="str">
            <v>Mid-Term Incentive</v>
          </cell>
          <cell r="AT1" t="str">
            <v>Achieving Target Incentive</v>
          </cell>
          <cell r="AU1" t="str">
            <v>Exceeding Target Incentive</v>
          </cell>
          <cell r="AV1" t="str">
            <v>Cost Efficiency Incentive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ers"/>
      <sheetName val="kWh Report"/>
      <sheetName val="QA QC"/>
      <sheetName val="Legend"/>
      <sheetName val="RETROFIT"/>
      <sheetName val="HPNC"/>
      <sheetName val="AUDIT"/>
      <sheetName val="CI"/>
      <sheetName val="PES-DES"/>
      <sheetName val="Dropdowns"/>
      <sheetName val="No HST Tracking"/>
      <sheetName val="Graphs"/>
      <sheetName val="CDM-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A7">
            <v>1006273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85" zoomScaleNormal="85" workbookViewId="0">
      <pane xSplit="2" ySplit="2" topLeftCell="C3" activePane="bottomRight" state="frozenSplit"/>
      <selection activeCell="A7" sqref="A7"/>
      <selection pane="topRight" activeCell="Q7" sqref="Q7"/>
      <selection pane="bottomLeft" activeCell="A34" sqref="A34"/>
      <selection pane="bottomRight" activeCell="D5" sqref="D5"/>
    </sheetView>
  </sheetViews>
  <sheetFormatPr defaultRowHeight="12.75" x14ac:dyDescent="0.2"/>
  <cols>
    <col min="1" max="1" width="15.42578125" style="6" bestFit="1" customWidth="1"/>
    <col min="2" max="2" width="72.5703125" style="6" bestFit="1" customWidth="1"/>
    <col min="3" max="3" width="2.7109375" style="8" customWidth="1"/>
    <col min="4" max="5" width="13.7109375" style="6" customWidth="1"/>
    <col min="6" max="6" width="30.7109375" style="11" customWidth="1"/>
    <col min="7" max="7" width="2.7109375" style="64" customWidth="1"/>
    <col min="8" max="9" width="13.7109375" style="6" customWidth="1"/>
    <col min="10" max="10" width="30.7109375" style="6" customWidth="1"/>
    <col min="11" max="11" width="2.7109375" style="8" customWidth="1"/>
    <col min="12" max="13" width="13.7109375" style="6" customWidth="1"/>
    <col min="14" max="14" width="30.7109375" style="6" customWidth="1"/>
    <col min="15" max="15" width="9.140625" style="6"/>
    <col min="16" max="17" width="13.7109375" style="6" customWidth="1"/>
    <col min="18" max="18" width="30.7109375" style="6" customWidth="1"/>
    <col min="19" max="16384" width="9.140625" style="6"/>
  </cols>
  <sheetData>
    <row r="1" spans="1:18" ht="20.25" x14ac:dyDescent="0.2">
      <c r="A1" s="231" t="s">
        <v>20</v>
      </c>
      <c r="B1" s="230" t="s">
        <v>19</v>
      </c>
      <c r="C1" s="51"/>
      <c r="D1" s="224">
        <v>2018</v>
      </c>
      <c r="E1" s="225"/>
      <c r="F1" s="226"/>
      <c r="G1" s="62"/>
      <c r="H1" s="227">
        <v>2019</v>
      </c>
      <c r="I1" s="228"/>
      <c r="J1" s="229"/>
      <c r="K1" s="68"/>
      <c r="L1" s="227">
        <v>2020</v>
      </c>
      <c r="M1" s="228"/>
      <c r="N1" s="229"/>
      <c r="P1" s="227">
        <v>2021</v>
      </c>
      <c r="Q1" s="228"/>
      <c r="R1" s="229"/>
    </row>
    <row r="2" spans="1:18" ht="31.5" customHeight="1" thickBot="1" x14ac:dyDescent="0.25">
      <c r="A2" s="231"/>
      <c r="B2" s="230"/>
      <c r="C2" s="51"/>
      <c r="D2" s="77" t="s">
        <v>61</v>
      </c>
      <c r="E2" s="78" t="s">
        <v>66</v>
      </c>
      <c r="F2" s="79" t="s">
        <v>18</v>
      </c>
      <c r="G2" s="63"/>
      <c r="H2" s="77" t="s">
        <v>61</v>
      </c>
      <c r="I2" s="78" t="s">
        <v>66</v>
      </c>
      <c r="J2" s="79" t="s">
        <v>18</v>
      </c>
      <c r="K2" s="63"/>
      <c r="L2" s="77" t="s">
        <v>61</v>
      </c>
      <c r="M2" s="78" t="s">
        <v>66</v>
      </c>
      <c r="N2" s="79" t="s">
        <v>18</v>
      </c>
      <c r="P2" s="77" t="s">
        <v>61</v>
      </c>
      <c r="Q2" s="78" t="s">
        <v>66</v>
      </c>
      <c r="R2" s="79" t="s">
        <v>18</v>
      </c>
    </row>
    <row r="3" spans="1:18" x14ac:dyDescent="0.2">
      <c r="A3" s="221" t="s">
        <v>13</v>
      </c>
      <c r="B3" s="39" t="s">
        <v>8</v>
      </c>
      <c r="C3" s="56"/>
      <c r="D3" s="46"/>
      <c r="E3" s="47"/>
      <c r="F3" s="80"/>
      <c r="H3" s="46"/>
      <c r="I3" s="47"/>
      <c r="J3" s="48"/>
      <c r="K3" s="69"/>
      <c r="L3" s="46"/>
      <c r="M3" s="47"/>
      <c r="N3" s="48"/>
      <c r="P3" s="46"/>
      <c r="Q3" s="47"/>
      <c r="R3" s="48"/>
    </row>
    <row r="4" spans="1:18" x14ac:dyDescent="0.2">
      <c r="A4" s="222"/>
      <c r="B4" s="40" t="s">
        <v>9</v>
      </c>
      <c r="C4" s="56"/>
      <c r="D4" s="147"/>
      <c r="E4" s="5"/>
      <c r="F4" s="13"/>
      <c r="H4" s="12"/>
      <c r="I4" s="5"/>
      <c r="J4" s="49"/>
      <c r="K4" s="69"/>
      <c r="L4" s="12"/>
      <c r="M4" s="5"/>
      <c r="N4" s="49"/>
      <c r="P4" s="12"/>
      <c r="Q4" s="5"/>
      <c r="R4" s="49"/>
    </row>
    <row r="5" spans="1:18" ht="51" x14ac:dyDescent="0.2">
      <c r="A5" s="222"/>
      <c r="B5" s="40" t="s">
        <v>15</v>
      </c>
      <c r="C5" s="56"/>
      <c r="D5" s="5">
        <f>SUMIFS('Project Detail'!$N:$N, 'Project Detail'!$A:$A, 'Program Summary'!$B5, 'Project Detail'!$E:$E, 'Program Summary'!$A3, 'Project Detail'!$P:$P, 'Program Summary'!$D1)</f>
        <v>599015.55434400076</v>
      </c>
      <c r="E5" s="5">
        <f>SUMIFS('Project Detail'!$L:$L, 'Project Detail'!$A:$A, 'Program Summary'!$B5, 'Project Detail'!$E:$E, 'Program Summary'!$A3, 'Project Detail'!$P:$P, 'Program Summary'!$D1)</f>
        <v>290.52417707400008</v>
      </c>
      <c r="F5" s="13" t="s">
        <v>394</v>
      </c>
      <c r="H5" s="5">
        <f>SUMIFS('Project Detail'!$N:$N, 'Project Detail'!$A:$A, 'Program Summary'!$B5, 'Project Detail'!$E:$E, 'Program Summary'!$A3, 'Project Detail'!$P:$P, 'Program Summary'!$H1)</f>
        <v>18270</v>
      </c>
      <c r="I5" s="161">
        <f>SUMIFS('Project Detail'!$L:$L, 'Project Detail'!$A:$A, 'Program Summary'!$B5, 'Project Detail'!$E:$E, 'Program Summary'!$A3, 'Project Detail'!$P:$P, 'Program Summary'!$H1)</f>
        <v>9.8831999999999951</v>
      </c>
      <c r="J5" s="13" t="s">
        <v>21</v>
      </c>
      <c r="K5" s="69"/>
      <c r="L5" s="12">
        <v>0</v>
      </c>
      <c r="M5" s="5"/>
      <c r="N5" s="49"/>
      <c r="P5" s="12">
        <v>0</v>
      </c>
      <c r="Q5" s="5"/>
      <c r="R5" s="49"/>
    </row>
    <row r="6" spans="1:18" x14ac:dyDescent="0.2">
      <c r="A6" s="222"/>
      <c r="B6" s="40" t="s">
        <v>22</v>
      </c>
      <c r="C6" s="56"/>
      <c r="D6" s="12"/>
      <c r="E6" s="5"/>
      <c r="F6" s="13"/>
      <c r="H6" s="12"/>
      <c r="I6" s="5"/>
      <c r="J6" s="49"/>
      <c r="K6" s="69"/>
      <c r="L6" s="12"/>
      <c r="M6" s="5"/>
      <c r="N6" s="49"/>
      <c r="P6" s="12"/>
      <c r="Q6" s="5"/>
      <c r="R6" s="49"/>
    </row>
    <row r="7" spans="1:18" ht="25.5" x14ac:dyDescent="0.2">
      <c r="A7" s="222"/>
      <c r="B7" s="40" t="s">
        <v>14</v>
      </c>
      <c r="C7" s="56"/>
      <c r="D7" s="5">
        <f>SUMIFS('Project Detail'!$N:$N, 'Project Detail'!$A:$A, 'Program Summary'!$B7, 'Project Detail'!$E:$E, 'Program Summary'!$A3, 'Project Detail'!$P:$P, 'Program Summary'!$D1)</f>
        <v>1820084.512008609</v>
      </c>
      <c r="E7" s="5">
        <f>SUMIFS('Project Detail'!$L:$L, 'Project Detail'!$A:$A, 'Program Summary'!$B7, 'Project Detail'!$E:$E, 'Program Summary'!$A3, 'Project Detail'!$P:$P, 'Program Summary'!$D1)</f>
        <v>139.48705235206774</v>
      </c>
      <c r="F7" s="13" t="s">
        <v>21</v>
      </c>
      <c r="H7" s="12"/>
      <c r="I7" s="5"/>
      <c r="J7" s="49"/>
      <c r="K7" s="69"/>
      <c r="L7" s="12">
        <v>0</v>
      </c>
      <c r="M7" s="5"/>
      <c r="N7" s="49"/>
      <c r="P7" s="12">
        <v>0</v>
      </c>
      <c r="Q7" s="5"/>
      <c r="R7" s="49"/>
    </row>
    <row r="8" spans="1:18" x14ac:dyDescent="0.2">
      <c r="A8" s="222"/>
      <c r="B8" s="41" t="s">
        <v>10</v>
      </c>
      <c r="C8" s="57"/>
      <c r="D8" s="12"/>
      <c r="E8" s="5"/>
      <c r="F8" s="13"/>
      <c r="H8" s="12"/>
      <c r="I8" s="5"/>
      <c r="J8" s="49"/>
      <c r="K8" s="69"/>
      <c r="L8" s="12"/>
      <c r="M8" s="5"/>
      <c r="N8" s="49"/>
      <c r="P8" s="12"/>
      <c r="Q8" s="5"/>
      <c r="R8" s="49"/>
    </row>
    <row r="9" spans="1:18" x14ac:dyDescent="0.2">
      <c r="A9" s="222"/>
      <c r="B9" s="41" t="s">
        <v>11</v>
      </c>
      <c r="C9" s="57"/>
      <c r="D9" s="12"/>
      <c r="E9" s="5"/>
      <c r="F9" s="13"/>
      <c r="H9" s="12"/>
      <c r="I9" s="5"/>
      <c r="J9" s="49"/>
      <c r="K9" s="69"/>
      <c r="L9" s="12"/>
      <c r="M9" s="5"/>
      <c r="N9" s="49"/>
      <c r="P9" s="12"/>
      <c r="Q9" s="5"/>
      <c r="R9" s="49"/>
    </row>
    <row r="10" spans="1:18" ht="25.5" x14ac:dyDescent="0.2">
      <c r="A10" s="222"/>
      <c r="B10" s="41" t="s">
        <v>16</v>
      </c>
      <c r="C10" s="57"/>
      <c r="D10" s="5">
        <f>SUMIFS('Project Detail'!$N:$N, 'Project Detail'!$A:$A, 'Program Summary'!$B10, 'Project Detail'!$E:$E, 'Program Summary'!$A3, 'Project Detail'!$P:$P, 'Program Summary'!$D1)</f>
        <v>15242.446384013461</v>
      </c>
      <c r="E10" s="5">
        <f>SUMIFS('Project Detail'!$L:$L, 'Project Detail'!$A:$A, 'Program Summary'!$B10, 'Project Detail'!$F:$F, 'Program Summary'!$A3, 'Project Detail'!$P:$P, 'Program Summary'!$D1)</f>
        <v>0.57346717711636497</v>
      </c>
      <c r="F10" s="13" t="s">
        <v>21</v>
      </c>
      <c r="H10" s="5">
        <f>SUMIFS('Project Detail'!$N:$N, 'Project Detail'!$A:$A, 'Program Summary'!$B10, 'Project Detail'!$E:$E, 'Program Summary'!$A3, 'Project Detail'!$P:$P, 'Program Summary'!$H1)</f>
        <v>99655.278898331715</v>
      </c>
      <c r="I10" s="161">
        <f>SUMIFS('Project Detail'!$L:$L, 'Project Detail'!$A:$A, 'Program Summary'!$B10, 'Project Detail'!$F:$F, 'Program Summary'!$A3, 'Project Detail'!$P:$P, 'Program Summary'!$H1)</f>
        <v>3.6933206833246706</v>
      </c>
      <c r="J10" s="13" t="s">
        <v>21</v>
      </c>
      <c r="K10" s="69"/>
      <c r="L10" s="12">
        <v>0</v>
      </c>
      <c r="M10" s="5"/>
      <c r="N10" s="49"/>
      <c r="P10" s="12">
        <v>0</v>
      </c>
      <c r="Q10" s="5"/>
      <c r="R10" s="49"/>
    </row>
    <row r="11" spans="1:18" x14ac:dyDescent="0.2">
      <c r="A11" s="222"/>
      <c r="B11" s="41" t="s">
        <v>12</v>
      </c>
      <c r="C11" s="57"/>
      <c r="D11" s="12"/>
      <c r="E11" s="5"/>
      <c r="F11" s="13"/>
      <c r="H11" s="12"/>
      <c r="I11" s="5"/>
      <c r="J11" s="49"/>
      <c r="K11" s="69"/>
      <c r="L11" s="12"/>
      <c r="M11" s="5"/>
      <c r="N11" s="49"/>
      <c r="P11" s="12"/>
      <c r="Q11" s="5"/>
      <c r="R11" s="49"/>
    </row>
    <row r="12" spans="1:18" x14ac:dyDescent="0.2">
      <c r="A12" s="222"/>
      <c r="B12" s="41" t="s">
        <v>23</v>
      </c>
      <c r="C12" s="57"/>
      <c r="D12" s="12"/>
      <c r="E12" s="5"/>
      <c r="F12" s="13"/>
      <c r="H12" s="12"/>
      <c r="I12" s="5"/>
      <c r="J12" s="49"/>
      <c r="K12" s="69"/>
      <c r="L12" s="12"/>
      <c r="M12" s="5"/>
      <c r="N12" s="49"/>
      <c r="P12" s="12"/>
      <c r="Q12" s="5"/>
      <c r="R12" s="49"/>
    </row>
    <row r="13" spans="1:18" x14ac:dyDescent="0.2">
      <c r="A13" s="222"/>
      <c r="B13" s="41" t="s">
        <v>25</v>
      </c>
      <c r="C13" s="57"/>
      <c r="D13" s="12"/>
      <c r="E13" s="5"/>
      <c r="F13" s="13"/>
      <c r="H13" s="12"/>
      <c r="I13" s="5"/>
      <c r="J13" s="49"/>
      <c r="K13" s="69"/>
      <c r="L13" s="12"/>
      <c r="M13" s="5"/>
      <c r="N13" s="49"/>
      <c r="P13" s="12"/>
      <c r="Q13" s="5"/>
      <c r="R13" s="49"/>
    </row>
    <row r="14" spans="1:18" ht="25.5" x14ac:dyDescent="0.2">
      <c r="A14" s="222"/>
      <c r="B14" s="99" t="s">
        <v>70</v>
      </c>
      <c r="C14" s="57"/>
      <c r="D14" s="5">
        <f>SUMIFS('Project Detail'!$N:$N, 'Project Detail'!$A:$A, 'Program Summary'!$B14, 'Project Detail'!$E:$E, 'Program Summary'!$A3, 'Project Detail'!$P:$P, 'Program Summary'!$D1)</f>
        <v>244104.71960623155</v>
      </c>
      <c r="E14" s="5">
        <f>SUMIFS('Project Detail'!$L:$L, 'Project Detail'!$A:$A, 'Program Summary'!$B14, 'Project Detail'!$F:$F, 'Program Summary'!$A3, 'Project Detail'!$P:$P, 'Program Summary'!$D1)</f>
        <v>63.421883796231455</v>
      </c>
      <c r="F14" s="13" t="s">
        <v>21</v>
      </c>
      <c r="H14" s="5">
        <f>SUMIFS('Project Detail'!$N:$N, 'Project Detail'!$A:$A, 'Program Summary'!$B14, 'Project Detail'!$E:$E, 'Program Summary'!$A3, 'Project Detail'!$P:$P, 'Program Summary'!$H1)</f>
        <v>6814.1080613371678</v>
      </c>
      <c r="I14" s="5">
        <f>SUMIFS('Project Detail'!$L:$L, 'Project Detail'!$A:$A, 'Program Summary'!$B14, 'Project Detail'!$F:$F, 'Program Summary'!$A3, 'Project Detail'!$P:$P, 'Program Summary'!$H1)</f>
        <v>1.861778158835292</v>
      </c>
      <c r="J14" s="13" t="s">
        <v>21</v>
      </c>
      <c r="K14" s="69"/>
      <c r="L14" s="100"/>
      <c r="M14" s="101"/>
      <c r="N14" s="102"/>
      <c r="P14" s="100"/>
      <c r="Q14" s="101"/>
      <c r="R14" s="102"/>
    </row>
    <row r="15" spans="1:18" ht="13.5" thickBot="1" x14ac:dyDescent="0.25">
      <c r="A15" s="223"/>
      <c r="B15" s="42" t="s">
        <v>0</v>
      </c>
      <c r="C15" s="58"/>
      <c r="D15" s="14">
        <f>SUM(D3:D14)</f>
        <v>2678447.2323428546</v>
      </c>
      <c r="E15" s="52">
        <f>SUM(E3:E14)</f>
        <v>494.00658039941561</v>
      </c>
      <c r="F15" s="15"/>
      <c r="G15" s="65"/>
      <c r="H15" s="14">
        <f>SUM(H3:H14)</f>
        <v>124739.38695966889</v>
      </c>
      <c r="I15" s="52">
        <f>SUM(I3:I14)</f>
        <v>15.438298842159959</v>
      </c>
      <c r="J15" s="50"/>
      <c r="K15" s="70"/>
      <c r="L15" s="14">
        <f>SUM(L3:L13)</f>
        <v>0</v>
      </c>
      <c r="M15" s="52">
        <f>SUM(M3:M13)</f>
        <v>0</v>
      </c>
      <c r="N15" s="50"/>
      <c r="P15" s="14">
        <f>SUM(P3:P13)</f>
        <v>0</v>
      </c>
      <c r="Q15" s="52">
        <f>SUM(Q3:Q13)</f>
        <v>0</v>
      </c>
      <c r="R15" s="50"/>
    </row>
    <row r="16" spans="1:18" ht="13.5" thickBot="1" x14ac:dyDescent="0.25">
      <c r="D16" s="150"/>
      <c r="E16" s="151"/>
      <c r="F16" s="152"/>
    </row>
    <row r="17" spans="1:18" ht="90" thickBot="1" x14ac:dyDescent="0.25">
      <c r="A17" s="218" t="s">
        <v>1</v>
      </c>
      <c r="B17" s="43" t="s">
        <v>93</v>
      </c>
      <c r="C17" s="59"/>
      <c r="D17" s="149">
        <f>SUMIFS('Project Detail'!$N:$N, 'Project Detail'!$A:$A, 'Program Summary'!$B17, 'Project Detail'!$E:$E, 'Program Summary'!$A17, 'Project Detail'!$P:$P, 'Program Summary'!$D1)</f>
        <v>6162.10401860818</v>
      </c>
      <c r="E17" s="149">
        <f>SUMIFS('Project Detail'!$L:$L, 'Project Detail'!$A:$A, 'Program Summary'!$B17, 'Project Detail'!$F:$F, 'Program Summary'!$A17, 'Project Detail'!$P:$P, 'Program Summary'!$D1)</f>
        <v>1.539642673944468</v>
      </c>
      <c r="F17" s="17" t="s">
        <v>21</v>
      </c>
      <c r="H17" s="149">
        <f>SUMIFS('Project Detail'!$N:$N, 'Project Detail'!$A:$A, 'Program Summary'!$B17, 'Project Detail'!$E:$E, 'Program Summary'!$A17, 'Project Detail'!$P:$P, 'Program Summary'!$H1)</f>
        <v>48284.690129645387</v>
      </c>
      <c r="I17" s="159">
        <f>SUMIFS('Project Detail'!$L:$L, 'Project Detail'!$A:$A, 'Program Summary'!$B17, 'Project Detail'!$F:$F, 'Program Summary'!$A17, 'Project Detail'!$P:$P, 'Program Summary'!$H1)</f>
        <v>13.634483596901239</v>
      </c>
      <c r="J17" s="17" t="s">
        <v>97</v>
      </c>
      <c r="K17" s="71"/>
      <c r="L17" s="16"/>
      <c r="M17" s="81"/>
      <c r="N17" s="82"/>
      <c r="P17" s="16"/>
      <c r="Q17" s="81"/>
      <c r="R17" s="82"/>
    </row>
    <row r="18" spans="1:18" ht="51" x14ac:dyDescent="0.2">
      <c r="A18" s="219"/>
      <c r="B18" s="44" t="s">
        <v>94</v>
      </c>
      <c r="C18" s="59"/>
      <c r="D18" s="18"/>
      <c r="E18" s="7"/>
      <c r="F18" s="98"/>
      <c r="H18" s="149">
        <f>SUMIFS('Project Detail'!$N:$N, 'Project Detail'!$A:$A, 'Program Summary'!$B18, 'Project Detail'!$E:$E, 'Program Summary'!$A17, 'Project Detail'!$P:$P, 'Program Summary'!$H1)</f>
        <v>61323.885000000009</v>
      </c>
      <c r="I18" s="159">
        <f>SUMIFS('Project Detail'!$L:$L, 'Project Detail'!$A:$A, 'Program Summary'!$B18, 'Project Detail'!$F:$F, 'Program Summary'!$A17, 'Project Detail'!$P:$P, 'Program Summary'!$H1)</f>
        <v>7.0276499999999995</v>
      </c>
      <c r="J18" s="17" t="s">
        <v>67</v>
      </c>
      <c r="K18" s="71"/>
      <c r="L18" s="18"/>
      <c r="M18" s="7"/>
      <c r="N18" s="83"/>
      <c r="P18" s="18"/>
      <c r="Q18" s="7"/>
      <c r="R18" s="83"/>
    </row>
    <row r="19" spans="1:18" x14ac:dyDescent="0.2">
      <c r="A19" s="219"/>
      <c r="B19" s="44" t="s">
        <v>17</v>
      </c>
      <c r="C19" s="59"/>
      <c r="D19" s="18"/>
      <c r="E19" s="7"/>
      <c r="F19" s="19"/>
      <c r="H19" s="18"/>
      <c r="I19" s="7"/>
      <c r="J19" s="83"/>
      <c r="K19" s="71"/>
      <c r="L19" s="18"/>
      <c r="M19" s="7"/>
      <c r="N19" s="83"/>
      <c r="P19" s="18"/>
      <c r="Q19" s="7"/>
      <c r="R19" s="83"/>
    </row>
    <row r="20" spans="1:18" x14ac:dyDescent="0.2">
      <c r="A20" s="219"/>
      <c r="B20" s="44" t="s">
        <v>82</v>
      </c>
      <c r="C20" s="59"/>
      <c r="D20" s="18"/>
      <c r="E20" s="7"/>
      <c r="F20" s="19"/>
      <c r="H20" s="18"/>
      <c r="I20" s="7"/>
      <c r="J20" s="83"/>
      <c r="K20" s="71"/>
      <c r="L20" s="18"/>
      <c r="M20" s="7"/>
      <c r="N20" s="83"/>
      <c r="P20" s="18"/>
      <c r="Q20" s="7"/>
      <c r="R20" s="83"/>
    </row>
    <row r="21" spans="1:18" x14ac:dyDescent="0.2">
      <c r="A21" s="219"/>
      <c r="B21" s="44" t="s">
        <v>5</v>
      </c>
      <c r="C21" s="59"/>
      <c r="D21" s="20"/>
      <c r="E21" s="4"/>
      <c r="F21" s="19"/>
      <c r="H21" s="20"/>
      <c r="I21" s="4"/>
      <c r="J21" s="84"/>
      <c r="K21" s="72"/>
      <c r="L21" s="20"/>
      <c r="M21" s="4"/>
      <c r="N21" s="84"/>
      <c r="P21" s="20"/>
      <c r="Q21" s="4"/>
      <c r="R21" s="84"/>
    </row>
    <row r="22" spans="1:18" ht="114.75" x14ac:dyDescent="0.2">
      <c r="A22" s="219"/>
      <c r="B22" s="44" t="s">
        <v>102</v>
      </c>
      <c r="C22" s="59"/>
      <c r="D22" s="153">
        <f>SUMIFS('Project Detail'!$N:$N, 'Project Detail'!$A:$A, 'Program Summary'!$B22, 'Project Detail'!$E:$E, 'Program Summary'!$A17, 'Project Detail'!$P:$P, 'Program Summary'!$D1)</f>
        <v>1547569.2373519999</v>
      </c>
      <c r="E22" s="149">
        <f>SUMIFS('Project Detail'!$L:$L, 'Project Detail'!$A:$A, 'Program Summary'!$B22, 'Project Detail'!$E:$E, 'Program Summary'!$A17, 'Project Detail'!$P:$P, 'Program Summary'!$D1)</f>
        <v>258.02967140230845</v>
      </c>
      <c r="F22" s="110" t="s">
        <v>116</v>
      </c>
      <c r="G22" s="66"/>
      <c r="H22" s="153">
        <f>SUMIFS('Project Detail'!$N:$N, 'Project Detail'!$A:$A, 'Program Summary'!$B22, 'Project Detail'!$F:$F, 'Program Summary'!$A17, 'Project Detail'!$P:$P, 'Program Summary'!$H1)</f>
        <v>1005594.881913885</v>
      </c>
      <c r="I22" s="159">
        <f>SUMIFS('Project Detail'!$L:$L, 'Project Detail'!$A:$A, 'Program Summary'!$B22, 'Project Detail'!$F:$F, 'Program Summary'!$A17, 'Project Detail'!$P:$P, 'Program Summary'!$H1)</f>
        <v>180.96385884379939</v>
      </c>
      <c r="J22" s="19" t="s">
        <v>117</v>
      </c>
      <c r="K22" s="72"/>
      <c r="L22" s="153">
        <f>SUMIFS('Project Detail'!$N:$N, 'Project Detail'!$A:$A, 'Program Summary'!$B22, 'Project Detail'!$F:$F, 'Program Summary'!$A17, 'Project Detail'!$P:$P, 'Program Summary'!$L1)</f>
        <v>130628.5445281126</v>
      </c>
      <c r="M22" s="149">
        <f>SUMIFS('Project Detail'!$L:$L, 'Project Detail'!$A:$A, 'Program Summary'!$B22, 'Project Detail'!$F:$F, 'Program Summary'!$A17, 'Project Detail'!$P:$P, 'Program Summary'!$L1)</f>
        <v>1.3299392528300489</v>
      </c>
      <c r="N22" s="19" t="s">
        <v>105</v>
      </c>
      <c r="P22" s="20"/>
      <c r="Q22" s="4"/>
      <c r="R22" s="19"/>
    </row>
    <row r="23" spans="1:18" x14ac:dyDescent="0.2">
      <c r="A23" s="219"/>
      <c r="B23" s="44" t="s">
        <v>24</v>
      </c>
      <c r="C23" s="59"/>
      <c r="D23" s="20"/>
      <c r="E23" s="4"/>
      <c r="F23" s="21"/>
      <c r="G23" s="66"/>
      <c r="H23" s="20"/>
      <c r="I23" s="4"/>
      <c r="J23" s="84"/>
      <c r="K23" s="72"/>
      <c r="L23" s="20"/>
      <c r="M23" s="4"/>
      <c r="N23" s="84"/>
      <c r="P23" s="20"/>
      <c r="Q23" s="4"/>
      <c r="R23" s="84"/>
    </row>
    <row r="24" spans="1:18" ht="13.5" thickBot="1" x14ac:dyDescent="0.25">
      <c r="A24" s="220"/>
      <c r="B24" s="45" t="s">
        <v>0</v>
      </c>
      <c r="C24" s="58"/>
      <c r="D24" s="22">
        <f>SUM(D17:D23)</f>
        <v>1553731.341370608</v>
      </c>
      <c r="E24" s="53">
        <f>SUM(E17:E23)</f>
        <v>259.56931407625291</v>
      </c>
      <c r="F24" s="23"/>
      <c r="H24" s="22">
        <f>SUM(H17:H23)</f>
        <v>1115203.4570435304</v>
      </c>
      <c r="I24" s="53">
        <f>SUM(I17:I23)</f>
        <v>201.62599244070063</v>
      </c>
      <c r="J24" s="85"/>
      <c r="K24" s="73"/>
      <c r="L24" s="22">
        <f>SUM(L17:L23)</f>
        <v>130628.5445281126</v>
      </c>
      <c r="M24" s="53">
        <f>SUM(M17:M23)</f>
        <v>1.3299392528300489</v>
      </c>
      <c r="N24" s="85"/>
      <c r="P24" s="22">
        <f>SUM(P17:P23)</f>
        <v>0</v>
      </c>
      <c r="Q24" s="53">
        <f>SUM(Q17:Q23)</f>
        <v>0</v>
      </c>
      <c r="R24" s="85"/>
    </row>
    <row r="25" spans="1:18" x14ac:dyDescent="0.2">
      <c r="D25" s="3">
        <f>D22/(D22+D30+D41)</f>
        <v>0.12273859434153625</v>
      </c>
      <c r="E25" s="3"/>
      <c r="H25" s="3">
        <f>H22/(H22+H30+H41)</f>
        <v>0.18094061511588869</v>
      </c>
      <c r="I25" s="3"/>
      <c r="J25" s="3"/>
      <c r="K25" s="74"/>
      <c r="L25" s="3">
        <f>L22/(L22+L30+L41)</f>
        <v>7.6777288210685385E-2</v>
      </c>
      <c r="M25" s="3"/>
      <c r="N25" s="3"/>
      <c r="P25" s="3">
        <f>P22/(P22+P30+P41)</f>
        <v>0</v>
      </c>
      <c r="Q25" s="3"/>
      <c r="R25" s="3"/>
    </row>
    <row r="26" spans="1:18" ht="13.5" thickBot="1" x14ac:dyDescent="0.25">
      <c r="D26" s="3"/>
      <c r="E26" s="3"/>
      <c r="H26" s="3"/>
      <c r="I26" s="3"/>
      <c r="J26" s="3"/>
      <c r="K26" s="74"/>
      <c r="L26" s="3"/>
      <c r="M26" s="3"/>
      <c r="N26" s="3"/>
      <c r="P26" s="3"/>
      <c r="Q26" s="3"/>
      <c r="R26" s="3"/>
    </row>
    <row r="27" spans="1:18" ht="15" customHeight="1" x14ac:dyDescent="0.2">
      <c r="A27" s="215" t="s">
        <v>4</v>
      </c>
      <c r="B27" s="95" t="s">
        <v>17</v>
      </c>
      <c r="C27" s="60"/>
      <c r="D27" s="24"/>
      <c r="E27" s="25"/>
      <c r="F27" s="26"/>
      <c r="H27" s="24"/>
      <c r="I27" s="25"/>
      <c r="J27" s="86"/>
      <c r="K27" s="71"/>
      <c r="L27" s="24"/>
      <c r="M27" s="25"/>
      <c r="N27" s="86"/>
      <c r="P27" s="24"/>
      <c r="Q27" s="25"/>
      <c r="R27" s="86"/>
    </row>
    <row r="28" spans="1:18" x14ac:dyDescent="0.2">
      <c r="A28" s="216"/>
      <c r="B28" s="96" t="s">
        <v>82</v>
      </c>
      <c r="C28" s="60"/>
      <c r="D28" s="27"/>
      <c r="E28" s="1"/>
      <c r="F28" s="28"/>
      <c r="H28" s="27"/>
      <c r="I28" s="1"/>
      <c r="J28" s="87"/>
      <c r="K28" s="72"/>
      <c r="L28" s="27"/>
      <c r="M28" s="1"/>
      <c r="N28" s="87"/>
      <c r="P28" s="27"/>
      <c r="Q28" s="1"/>
      <c r="R28" s="87"/>
    </row>
    <row r="29" spans="1:18" ht="89.25" x14ac:dyDescent="0.2">
      <c r="A29" s="216"/>
      <c r="B29" s="96" t="s">
        <v>90</v>
      </c>
      <c r="C29" s="60"/>
      <c r="D29" s="156">
        <f>SUMIFS('Project Detail'!$N:$N, 'Project Detail'!$A:$A, 'Program Summary'!$B29, 'Project Detail'!$F:$F, 'Program Summary'!$A27, 'Project Detail'!$P:$P, 'Program Summary'!$D1)</f>
        <v>341459.80171449669</v>
      </c>
      <c r="E29" s="148">
        <f>SUMIFS('Project Detail'!$L:$L, 'Project Detail'!$A:$A, 'Program Summary'!$B29, 'Project Detail'!$F:$F, 'Program Summary'!$A27, 'Project Detail'!$P:$P, 'Program Summary'!$D1)</f>
        <v>237.5873362766738</v>
      </c>
      <c r="F29" s="28" t="s">
        <v>120</v>
      </c>
      <c r="H29" s="156">
        <f>SUMIFS('Project Detail'!$N:$N, 'Project Detail'!$A:$A, 'Program Summary'!$B29, 'Project Detail'!$F:$F, 'Program Summary'!$A27, 'Project Detail'!$P:$P, 'Program Summary'!$H1)</f>
        <v>34471.32</v>
      </c>
      <c r="I29" s="157">
        <f>SUMIFS('Project Detail'!$L:$L, 'Project Detail'!$A:$A, 'Program Summary'!$B29, 'Project Detail'!$F:$F, 'Program Summary'!$A27, 'Project Detail'!$P:$P, 'Program Summary'!$H1)</f>
        <v>10.943999999999999</v>
      </c>
      <c r="J29" s="106" t="s">
        <v>112</v>
      </c>
      <c r="K29" s="71"/>
      <c r="L29" s="156">
        <f>SUMIFS('Project Detail'!$N:$N, 'Project Detail'!$A:$A, 'Program Summary'!$B29, 'Project Detail'!$F:$F, 'Program Summary'!$A27, 'Project Detail'!$P:$P, 'Program Summary'!$L1)</f>
        <v>395201.51999999996</v>
      </c>
      <c r="M29" s="148">
        <f>SUMIFS('Project Detail'!$L:$L, 'Project Detail'!$A:$A, 'Program Summary'!$B29, 'Project Detail'!$F:$F, 'Program Summary'!$A27, 'Project Detail'!$P:$P, 'Program Summary'!$L1)</f>
        <v>118.047</v>
      </c>
      <c r="N29" s="106" t="s">
        <v>113</v>
      </c>
      <c r="P29" s="156">
        <f>SUMIFS('Project Detail'!$N:$N, 'Project Detail'!$A:$A, 'Program Summary'!$B29, 'Project Detail'!$F:$F, 'Program Summary'!$A27, 'Project Detail'!$P:$P, 'Program Summary'!$P1)</f>
        <v>525688.7699999999</v>
      </c>
      <c r="Q29" s="148">
        <f>SUMIFS('Project Detail'!$L:$L, 'Project Detail'!$A:$A, 'Program Summary'!$B29, 'Project Detail'!$F:$F, 'Program Summary'!$A27, 'Project Detail'!$P:$P, 'Program Summary'!$P1)</f>
        <v>54.092999999999996</v>
      </c>
      <c r="R29" s="106" t="s">
        <v>114</v>
      </c>
    </row>
    <row r="30" spans="1:18" ht="114.75" x14ac:dyDescent="0.2">
      <c r="A30" s="216"/>
      <c r="B30" s="96" t="s">
        <v>102</v>
      </c>
      <c r="C30" s="60"/>
      <c r="D30" s="27">
        <v>10957302.460000001</v>
      </c>
      <c r="E30" s="1">
        <v>1635.56</v>
      </c>
      <c r="F30" s="112" t="s">
        <v>118</v>
      </c>
      <c r="G30" s="66"/>
      <c r="H30" s="27">
        <v>4414153.1399999997</v>
      </c>
      <c r="I30" s="158">
        <v>716.11</v>
      </c>
      <c r="J30" s="28" t="s">
        <v>119</v>
      </c>
      <c r="K30" s="72"/>
      <c r="L30" s="27">
        <v>1570767.11</v>
      </c>
      <c r="M30" s="1">
        <v>192.93</v>
      </c>
      <c r="N30" s="28" t="s">
        <v>106</v>
      </c>
      <c r="P30" s="27">
        <v>180233.35</v>
      </c>
      <c r="Q30" s="1">
        <v>36.82</v>
      </c>
      <c r="R30" s="28" t="s">
        <v>115</v>
      </c>
    </row>
    <row r="31" spans="1:18" x14ac:dyDescent="0.2">
      <c r="A31" s="216"/>
      <c r="B31" s="96" t="s">
        <v>3</v>
      </c>
      <c r="C31" s="60"/>
      <c r="D31" s="27"/>
      <c r="E31" s="1"/>
      <c r="F31" s="28"/>
      <c r="H31" s="27"/>
      <c r="I31" s="1"/>
      <c r="J31" s="87"/>
      <c r="K31" s="72"/>
      <c r="L31" s="27"/>
      <c r="M31" s="1"/>
      <c r="N31" s="87"/>
      <c r="P31" s="27"/>
      <c r="Q31" s="1"/>
      <c r="R31" s="87"/>
    </row>
    <row r="32" spans="1:18" x14ac:dyDescent="0.2">
      <c r="A32" s="216"/>
      <c r="B32" s="96" t="s">
        <v>7</v>
      </c>
      <c r="C32" s="60"/>
      <c r="D32" s="27"/>
      <c r="E32" s="1"/>
      <c r="F32" s="28"/>
      <c r="H32" s="27"/>
      <c r="I32" s="1"/>
      <c r="J32" s="87"/>
      <c r="K32" s="72"/>
      <c r="L32" s="27"/>
      <c r="M32" s="1"/>
      <c r="N32" s="87"/>
      <c r="P32" s="27"/>
      <c r="Q32" s="1"/>
      <c r="R32" s="87"/>
    </row>
    <row r="33" spans="1:18" ht="102" x14ac:dyDescent="0.2">
      <c r="A33" s="216"/>
      <c r="B33" s="96" t="s">
        <v>101</v>
      </c>
      <c r="C33" s="60"/>
      <c r="D33" s="156">
        <f>SUMIFS('Project Detail'!$N:$N, 'Project Detail'!$A:$A, 'Program Summary'!$B33, 'Project Detail'!$F:$F, 'Program Summary'!$A27, 'Project Detail'!$P:$P, 'Program Summary'!$D1)</f>
        <v>824296</v>
      </c>
      <c r="E33" s="148">
        <f>SUMIFS('Project Detail'!$L:$L, 'Project Detail'!$A:$A, 'Program Summary'!$B33, 'Project Detail'!$F:$F, 'Program Summary'!$A27, 'Project Detail'!$P:$P, 'Program Summary'!$D1)</f>
        <v>111.25</v>
      </c>
      <c r="F33" s="106" t="s">
        <v>111</v>
      </c>
      <c r="H33" s="156">
        <f>SUMIFS('Project Detail'!$N:$N, 'Project Detail'!$A:$A, 'Program Summary'!$B33, 'Project Detail'!$F:$F, 'Program Summary'!$A27, 'Project Detail'!$P:$P, 'Program Summary'!$H1)</f>
        <v>0</v>
      </c>
      <c r="I33" s="148">
        <f>SUMIFS('Project Detail'!$L:$L, 'Project Detail'!$A:$A, 'Program Summary'!$B33, 'Project Detail'!$F:$F, 'Program Summary'!$A27, 'Project Detail'!$P:$P, 'Program Summary'!$H1)</f>
        <v>0</v>
      </c>
      <c r="J33" s="106"/>
      <c r="K33" s="72"/>
      <c r="L33" s="156">
        <f>SUMIFS('Project Detail'!$N:$N, 'Project Detail'!$A:$A, 'Program Summary'!$B33, 'Project Detail'!$F:$F, 'Program Summary'!$A27, 'Project Detail'!$P:$P, 'Program Summary'!$L1)</f>
        <v>4837096</v>
      </c>
      <c r="M33" s="148">
        <f>SUMIFS('Project Detail'!$L:$L, 'Project Detail'!$A:$A, 'Program Summary'!$B33, 'Project Detail'!$F:$F, 'Program Summary'!$A27, 'Project Detail'!$P:$P, 'Program Summary'!$L1)</f>
        <v>720.9</v>
      </c>
      <c r="N33" s="106" t="s">
        <v>110</v>
      </c>
      <c r="P33" s="156">
        <f>SUMIFS('Project Detail'!$N:$N, 'Project Detail'!$A:$A, 'Program Summary'!$B33, 'Project Detail'!$F:$F, 'Program Summary'!$A27, 'Project Detail'!$P:$P, 'Program Summary'!$P1)</f>
        <v>4685780</v>
      </c>
      <c r="Q33" s="148">
        <f>SUMIFS('Project Detail'!$L:$L, 'Project Detail'!$A:$A, 'Program Summary'!$B33, 'Project Detail'!$F:$F, 'Program Summary'!$A27, 'Project Detail'!$P:$P, 'Program Summary'!$P1)</f>
        <v>801</v>
      </c>
      <c r="R33" s="106" t="s">
        <v>109</v>
      </c>
    </row>
    <row r="34" spans="1:18" x14ac:dyDescent="0.2">
      <c r="A34" s="216"/>
      <c r="B34" s="96" t="s">
        <v>98</v>
      </c>
      <c r="C34" s="60"/>
      <c r="D34" s="27"/>
      <c r="E34" s="1"/>
      <c r="F34" s="28"/>
      <c r="H34" s="27"/>
      <c r="I34" s="1"/>
      <c r="J34" s="87"/>
      <c r="K34" s="72"/>
      <c r="L34" s="27"/>
      <c r="M34" s="1"/>
      <c r="N34" s="87"/>
      <c r="P34" s="27"/>
      <c r="Q34" s="1"/>
      <c r="R34" s="87"/>
    </row>
    <row r="35" spans="1:18" ht="13.5" thickBot="1" x14ac:dyDescent="0.25">
      <c r="A35" s="217"/>
      <c r="B35" s="97" t="s">
        <v>0</v>
      </c>
      <c r="C35" s="61"/>
      <c r="D35" s="29">
        <f>SUM(D27:D34)</f>
        <v>12123058.261714498</v>
      </c>
      <c r="E35" s="54">
        <f>SUM(E27:E34)</f>
        <v>1984.3973362766737</v>
      </c>
      <c r="F35" s="30"/>
      <c r="H35" s="29">
        <f>SUM(H27:H34)</f>
        <v>4448624.46</v>
      </c>
      <c r="I35" s="54">
        <f>SUM(I27:I34)</f>
        <v>727.05399999999997</v>
      </c>
      <c r="J35" s="88"/>
      <c r="K35" s="75"/>
      <c r="L35" s="29">
        <f>SUM(L27:L34)</f>
        <v>6803064.6299999999</v>
      </c>
      <c r="M35" s="54">
        <f>SUM(M27:M34)</f>
        <v>1031.877</v>
      </c>
      <c r="N35" s="88"/>
      <c r="P35" s="29">
        <f>SUM(P27:P34)</f>
        <v>5391702.1200000001</v>
      </c>
      <c r="Q35" s="54">
        <f>SUM(Q27:Q34)</f>
        <v>891.91300000000001</v>
      </c>
      <c r="R35" s="88"/>
    </row>
    <row r="36" spans="1:18" x14ac:dyDescent="0.2">
      <c r="D36" s="3">
        <f>D30/(D22+D30+D41)</f>
        <v>0.8690298755334841</v>
      </c>
      <c r="E36" s="3"/>
      <c r="H36" s="3">
        <f>H30/(H22+H30+H41)</f>
        <v>0.79425581686256908</v>
      </c>
      <c r="I36" s="3"/>
      <c r="J36" s="3"/>
      <c r="K36" s="74"/>
      <c r="L36" s="3">
        <f>L30/(L22+L30+L41)</f>
        <v>0.9232227117893147</v>
      </c>
      <c r="M36" s="3"/>
      <c r="N36" s="3"/>
      <c r="P36" s="3">
        <f>P30/(P22+P30+P41)</f>
        <v>1</v>
      </c>
      <c r="Q36" s="3"/>
      <c r="R36" s="3"/>
    </row>
    <row r="37" spans="1:18" ht="13.5" thickBot="1" x14ac:dyDescent="0.25">
      <c r="D37" s="3"/>
      <c r="E37" s="3"/>
      <c r="H37" s="3"/>
      <c r="I37" s="3"/>
      <c r="J37" s="3"/>
      <c r="K37" s="74"/>
      <c r="L37" s="3"/>
      <c r="M37" s="3"/>
      <c r="N37" s="3"/>
      <c r="P37" s="3"/>
      <c r="Q37" s="3"/>
      <c r="R37" s="3"/>
    </row>
    <row r="38" spans="1:18" ht="15" customHeight="1" x14ac:dyDescent="0.2">
      <c r="A38" s="212" t="s">
        <v>86</v>
      </c>
      <c r="B38" s="92" t="s">
        <v>17</v>
      </c>
      <c r="C38" s="59"/>
      <c r="D38" s="31">
        <v>0</v>
      </c>
      <c r="E38" s="32">
        <v>0</v>
      </c>
      <c r="F38" s="33"/>
      <c r="H38" s="31"/>
      <c r="I38" s="32"/>
      <c r="J38" s="89"/>
      <c r="K38" s="72"/>
      <c r="L38" s="31">
        <v>0</v>
      </c>
      <c r="M38" s="32"/>
      <c r="N38" s="89"/>
      <c r="P38" s="31">
        <v>0</v>
      </c>
      <c r="Q38" s="32"/>
      <c r="R38" s="89"/>
    </row>
    <row r="39" spans="1:18" x14ac:dyDescent="0.2">
      <c r="A39" s="213"/>
      <c r="B39" s="93" t="s">
        <v>2</v>
      </c>
      <c r="C39" s="59"/>
      <c r="D39" s="34">
        <v>0</v>
      </c>
      <c r="E39" s="2">
        <v>0</v>
      </c>
      <c r="F39" s="35"/>
      <c r="H39" s="34"/>
      <c r="I39" s="2"/>
      <c r="J39" s="90"/>
      <c r="K39" s="72"/>
      <c r="L39" s="34">
        <v>0</v>
      </c>
      <c r="M39" s="2"/>
      <c r="N39" s="90"/>
      <c r="P39" s="34">
        <v>0</v>
      </c>
      <c r="Q39" s="2"/>
      <c r="R39" s="90"/>
    </row>
    <row r="40" spans="1:18" x14ac:dyDescent="0.2">
      <c r="A40" s="213"/>
      <c r="B40" s="93" t="s">
        <v>82</v>
      </c>
      <c r="C40" s="59"/>
      <c r="D40" s="34">
        <v>0</v>
      </c>
      <c r="E40" s="2">
        <v>0</v>
      </c>
      <c r="F40" s="35"/>
      <c r="H40" s="34"/>
      <c r="I40" s="2"/>
      <c r="J40" s="90"/>
      <c r="K40" s="72"/>
      <c r="L40" s="34">
        <v>0</v>
      </c>
      <c r="M40" s="2"/>
      <c r="N40" s="90"/>
      <c r="P40" s="34">
        <v>0</v>
      </c>
      <c r="Q40" s="2"/>
      <c r="R40" s="90"/>
    </row>
    <row r="41" spans="1:18" ht="63.75" x14ac:dyDescent="0.2">
      <c r="A41" s="213"/>
      <c r="B41" s="93" t="s">
        <v>102</v>
      </c>
      <c r="C41" s="59"/>
      <c r="D41" s="154">
        <f>SUMIFS('Project Detail'!$N:$N, 'Project Detail'!$A:$A, 'Program Summary'!$B41, 'Project Detail'!$E:$E, 'Program Summary'!$A38, 'Project Detail'!$P:$P, 'Program Summary'!$D1)</f>
        <v>103788.5668</v>
      </c>
      <c r="E41" s="155">
        <f>SUMIFS('Project Detail'!$L:$L, 'Project Detail'!$A:$A, 'Program Summary'!$B41, 'Project Detail'!$E:$E, 'Program Summary'!$A38, 'Project Detail'!$P:$P, 'Program Summary'!$D1)</f>
        <v>23.291669447896922</v>
      </c>
      <c r="F41" s="111" t="s">
        <v>108</v>
      </c>
      <c r="G41" s="66"/>
      <c r="H41" s="154">
        <f>SUMIFS('Project Detail'!$N:$N, 'Project Detail'!$A:$A, 'Program Summary'!$B41, 'Project Detail'!$E:$E, 'Program Summary'!$A38, 'Project Detail'!$P:$P, 'Program Summary'!$H1)</f>
        <v>137848.21633158863</v>
      </c>
      <c r="I41" s="160">
        <f>SUMIFS('Project Detail'!$L:$L, 'Project Detail'!$A:$A, 'Program Summary'!$B41, 'Project Detail'!$E:$E, 'Program Summary'!$A38, 'Project Detail'!$P:$P, 'Program Summary'!$H1)</f>
        <v>30.437876366437052</v>
      </c>
      <c r="J41" s="109" t="s">
        <v>107</v>
      </c>
      <c r="K41" s="72"/>
      <c r="L41" s="154">
        <f>SUMIFS('Project Detail'!$N:$N, 'Project Detail'!$A:$A, 'Program Summary'!$B41, 'Project Detail'!$E:$E, 'Program Summary'!$A38, 'Project Detail'!$P:$P, 'Program Summary'!$L1)</f>
        <v>0</v>
      </c>
      <c r="M41" s="155">
        <f>SUMIFS('Project Detail'!$L:$L, 'Project Detail'!$A:$A, 'Program Summary'!$B41, 'Project Detail'!$E:$E, 'Program Summary'!$A38, 'Project Detail'!$P:$P, 'Program Summary'!$L1)</f>
        <v>0</v>
      </c>
      <c r="N41" s="90"/>
      <c r="P41" s="154">
        <f>SUMIFS('Project Detail'!$N:$N, 'Project Detail'!$A:$A, 'Program Summary'!$B41, 'Project Detail'!$E:$E, 'Program Summary'!$A38, 'Project Detail'!$P:$P, 'Program Summary'!$P1)</f>
        <v>0</v>
      </c>
      <c r="Q41" s="155">
        <f>SUMIFS('Project Detail'!$L:$L, 'Project Detail'!$A:$A, 'Program Summary'!$B41, 'Project Detail'!$E:$E, 'Program Summary'!$A38, 'Project Detail'!$P:$P, 'Program Summary'!$P1)</f>
        <v>0</v>
      </c>
      <c r="R41" s="90"/>
    </row>
    <row r="42" spans="1:18" x14ac:dyDescent="0.2">
      <c r="A42" s="213"/>
      <c r="B42" s="93" t="s">
        <v>3</v>
      </c>
      <c r="C42" s="59"/>
      <c r="D42" s="34">
        <v>0</v>
      </c>
      <c r="E42" s="2">
        <v>0</v>
      </c>
      <c r="F42" s="35"/>
      <c r="H42" s="34"/>
      <c r="I42" s="2"/>
      <c r="J42" s="90"/>
      <c r="K42" s="72"/>
      <c r="L42" s="34">
        <v>0</v>
      </c>
      <c r="M42" s="2"/>
      <c r="N42" s="90"/>
      <c r="P42" s="34">
        <v>0</v>
      </c>
      <c r="Q42" s="2"/>
      <c r="R42" s="90"/>
    </row>
    <row r="43" spans="1:18" x14ac:dyDescent="0.2">
      <c r="A43" s="213"/>
      <c r="B43" s="93" t="s">
        <v>101</v>
      </c>
      <c r="C43" s="59"/>
      <c r="D43" s="34"/>
      <c r="E43" s="2"/>
      <c r="F43" s="35"/>
      <c r="H43" s="34"/>
      <c r="I43" s="2"/>
      <c r="J43" s="90"/>
      <c r="K43" s="72"/>
      <c r="L43" s="34"/>
      <c r="M43" s="2"/>
      <c r="N43" s="90"/>
      <c r="P43" s="34"/>
      <c r="Q43" s="2"/>
      <c r="R43" s="90"/>
    </row>
    <row r="44" spans="1:18" ht="13.5" thickBot="1" x14ac:dyDescent="0.25">
      <c r="A44" s="214"/>
      <c r="B44" s="94" t="s">
        <v>0</v>
      </c>
      <c r="C44" s="58"/>
      <c r="D44" s="36">
        <f>SUM(D38:D43)</f>
        <v>103788.5668</v>
      </c>
      <c r="E44" s="55">
        <f>SUM(E38:E43)</f>
        <v>23.291669447896922</v>
      </c>
      <c r="F44" s="38"/>
      <c r="H44" s="36">
        <f>SUM(H38:H43)</f>
        <v>137848.21633158863</v>
      </c>
      <c r="I44" s="55">
        <f>SUM(I38:I43)</f>
        <v>30.437876366437052</v>
      </c>
      <c r="J44" s="91"/>
      <c r="K44" s="75"/>
      <c r="L44" s="36">
        <f>SUM(L38:L43)</f>
        <v>0</v>
      </c>
      <c r="M44" s="37">
        <f>SUM(M38:M43)</f>
        <v>0</v>
      </c>
      <c r="N44" s="91"/>
      <c r="P44" s="36">
        <f>SUM(P38:P43)</f>
        <v>0</v>
      </c>
      <c r="Q44" s="37">
        <f>SUM(Q38:Q43)</f>
        <v>0</v>
      </c>
      <c r="R44" s="91"/>
    </row>
    <row r="45" spans="1:18" x14ac:dyDescent="0.2">
      <c r="B45" s="8"/>
      <c r="D45" s="3">
        <f>D41/(D22+D30+D41)</f>
        <v>8.2315301249795657E-3</v>
      </c>
      <c r="E45" s="3"/>
      <c r="H45" s="3">
        <f>H41/(H22+H30+H41)</f>
        <v>2.4803568021542197E-2</v>
      </c>
      <c r="I45" s="3"/>
      <c r="J45" s="3"/>
      <c r="K45" s="74"/>
      <c r="L45" s="3">
        <f>L41/(L22+L30+L41)</f>
        <v>0</v>
      </c>
      <c r="M45" s="3"/>
      <c r="N45" s="3"/>
      <c r="P45" s="3">
        <f>P41/(P22+P30+P41)</f>
        <v>0</v>
      </c>
      <c r="Q45" s="3"/>
      <c r="R45" s="3"/>
    </row>
    <row r="46" spans="1:18" x14ac:dyDescent="0.2">
      <c r="B46" s="8"/>
      <c r="D46" s="3"/>
      <c r="E46" s="3"/>
      <c r="H46" s="3"/>
      <c r="I46" s="3"/>
      <c r="J46" s="3"/>
      <c r="K46" s="74"/>
      <c r="L46" s="3"/>
      <c r="M46" s="3"/>
      <c r="N46" s="3"/>
      <c r="P46" s="3"/>
      <c r="Q46" s="3"/>
      <c r="R46" s="3"/>
    </row>
    <row r="47" spans="1:18" x14ac:dyDescent="0.2">
      <c r="B47" s="9" t="s">
        <v>6</v>
      </c>
      <c r="C47" s="59"/>
      <c r="D47" s="10">
        <f>D44+D35+D24+D15</f>
        <v>16459025.402227961</v>
      </c>
      <c r="E47" s="10">
        <f>E44+E35+E24+E15</f>
        <v>2761.2649002002395</v>
      </c>
      <c r="H47" s="10">
        <f>H44+H35+H24+H15</f>
        <v>5826415.5203347886</v>
      </c>
      <c r="I47" s="10">
        <f>I44+I35+I24+I15</f>
        <v>974.55616764929766</v>
      </c>
      <c r="J47" s="67"/>
      <c r="K47" s="76"/>
      <c r="L47" s="10">
        <f>L44+L35+L24+L15</f>
        <v>6933693.1745281126</v>
      </c>
      <c r="M47" s="10">
        <f>M44+M35+M24+M15</f>
        <v>1033.2069392528299</v>
      </c>
      <c r="N47" s="67"/>
      <c r="P47" s="10">
        <f>P44+P35+P24+P15</f>
        <v>5391702.1200000001</v>
      </c>
      <c r="Q47" s="10">
        <f>Q44+Q35+Q24+Q15</f>
        <v>891.91300000000001</v>
      </c>
      <c r="R47" s="67"/>
    </row>
    <row r="52" spans="4:9" x14ac:dyDescent="0.2">
      <c r="D52" s="141"/>
      <c r="E52" s="141"/>
      <c r="I52" s="146"/>
    </row>
    <row r="53" spans="4:9" x14ac:dyDescent="0.2">
      <c r="D53" s="141"/>
      <c r="E53" s="141"/>
      <c r="I53" s="145"/>
    </row>
    <row r="54" spans="4:9" x14ac:dyDescent="0.2">
      <c r="I54" s="145"/>
    </row>
    <row r="55" spans="4:9" x14ac:dyDescent="0.2">
      <c r="D55" s="142"/>
      <c r="E55" s="142"/>
    </row>
  </sheetData>
  <mergeCells count="10">
    <mergeCell ref="H1:J1"/>
    <mergeCell ref="L1:N1"/>
    <mergeCell ref="B1:B2"/>
    <mergeCell ref="A1:A2"/>
    <mergeCell ref="P1:R1"/>
    <mergeCell ref="A38:A44"/>
    <mergeCell ref="A27:A35"/>
    <mergeCell ref="A17:A24"/>
    <mergeCell ref="A3:A15"/>
    <mergeCell ref="D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9"/>
  <sheetViews>
    <sheetView zoomScale="70" zoomScaleNormal="70"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A52" sqref="A52"/>
    </sheetView>
  </sheetViews>
  <sheetFormatPr defaultRowHeight="15" x14ac:dyDescent="0.2"/>
  <cols>
    <col min="1" max="1" width="57.140625" style="119" customWidth="1"/>
    <col min="2" max="2" width="14.28515625" style="118" customWidth="1"/>
    <col min="3" max="3" width="22.5703125" style="118" bestFit="1" customWidth="1"/>
    <col min="4" max="7" width="22" style="122" customWidth="1"/>
    <col min="8" max="11" width="22" style="125" customWidth="1"/>
    <col min="12" max="12" width="9.140625" style="103"/>
    <col min="13" max="13" width="14.85546875" style="103" bestFit="1" customWidth="1"/>
    <col min="14" max="16384" width="9.140625" style="103"/>
  </cols>
  <sheetData>
    <row r="1" spans="1:13" s="107" customFormat="1" ht="31.5" customHeight="1" x14ac:dyDescent="0.2">
      <c r="D1" s="232" t="s">
        <v>63</v>
      </c>
      <c r="E1" s="233"/>
      <c r="F1" s="233"/>
      <c r="G1" s="234"/>
      <c r="H1" s="235" t="s">
        <v>65</v>
      </c>
      <c r="I1" s="236"/>
      <c r="J1" s="236"/>
      <c r="K1" s="237"/>
    </row>
    <row r="2" spans="1:13" s="107" customFormat="1" ht="15.75" x14ac:dyDescent="0.2">
      <c r="D2" s="120" t="s">
        <v>396</v>
      </c>
      <c r="E2" s="129">
        <v>0.99779959663698947</v>
      </c>
      <c r="F2" s="129">
        <v>0.99266770753161171</v>
      </c>
      <c r="G2" s="129">
        <v>0.99105414802427527</v>
      </c>
      <c r="H2" s="123" t="s">
        <v>396</v>
      </c>
      <c r="I2" s="129">
        <v>0.99779959663698947</v>
      </c>
      <c r="J2" s="129">
        <v>0.99266770753161171</v>
      </c>
      <c r="K2" s="129">
        <v>0.99105414802427527</v>
      </c>
    </row>
    <row r="3" spans="1:13" s="107" customFormat="1" ht="15.75" x14ac:dyDescent="0.2">
      <c r="A3" s="104" t="s">
        <v>19</v>
      </c>
      <c r="B3" s="104" t="s">
        <v>20</v>
      </c>
      <c r="C3" s="104" t="s">
        <v>100</v>
      </c>
      <c r="D3" s="133" t="s">
        <v>121</v>
      </c>
      <c r="E3" s="133" t="s">
        <v>122</v>
      </c>
      <c r="F3" s="133" t="s">
        <v>123</v>
      </c>
      <c r="G3" s="133" t="s">
        <v>124</v>
      </c>
      <c r="H3" s="133" t="s">
        <v>121</v>
      </c>
      <c r="I3" s="133" t="s">
        <v>122</v>
      </c>
      <c r="J3" s="133" t="s">
        <v>123</v>
      </c>
      <c r="K3" s="133" t="s">
        <v>124</v>
      </c>
      <c r="M3" s="113" t="s">
        <v>397</v>
      </c>
    </row>
    <row r="4" spans="1:13" s="113" customFormat="1" x14ac:dyDescent="0.2">
      <c r="A4" s="114" t="s">
        <v>90</v>
      </c>
      <c r="B4" s="105" t="s">
        <v>4</v>
      </c>
      <c r="C4" s="108">
        <v>2018</v>
      </c>
      <c r="D4" s="121">
        <f>SUMIFS('Project Detail'!$L:$L, 'Project Detail'!$A:$A, 'LRAM &amp; LF Summary'!$A4, 'Project Detail'!$F:$F, 'LRAM &amp; LF Summary'!$B4, 'Project Detail'!$P:$P, 'LRAM &amp; LF Summary'!$C4)</f>
        <v>237.5873362766738</v>
      </c>
      <c r="E4" s="134">
        <f>D4*E$2</f>
        <v>237.06454830292188</v>
      </c>
      <c r="F4" s="134">
        <f t="shared" ref="F4:G4" si="0">E4*F$2</f>
        <v>235.32632170087848</v>
      </c>
      <c r="G4" s="134">
        <f t="shared" si="0"/>
        <v>233.22112726095065</v>
      </c>
      <c r="H4" s="124">
        <f>SUMIFS('Project Detail'!$N:$N, 'Project Detail'!$A:$A, 'LRAM &amp; LF Summary'!$A4, 'Project Detail'!$F:$F, 'LRAM &amp; LF Summary'!$B4, 'Project Detail'!$P:$P, 'LRAM &amp; LF Summary'!$C4)</f>
        <v>341459.80171449669</v>
      </c>
      <c r="I4" s="140">
        <f>H4*I$2</f>
        <v>340708.45241847122</v>
      </c>
      <c r="J4" s="140">
        <f t="shared" ref="J4" si="1">I4*J$2</f>
        <v>338210.27839888702</v>
      </c>
      <c r="K4" s="140">
        <f>J4*K$2</f>
        <v>335184.69931166194</v>
      </c>
      <c r="M4" s="165">
        <f>D4/SUMIFS($D$4:$D$13, $A$4:$A$13, A4)</f>
        <v>1</v>
      </c>
    </row>
    <row r="5" spans="1:13" s="113" customFormat="1" x14ac:dyDescent="0.2">
      <c r="A5" s="114" t="s">
        <v>101</v>
      </c>
      <c r="B5" s="105" t="s">
        <v>4</v>
      </c>
      <c r="C5" s="108">
        <v>2018</v>
      </c>
      <c r="D5" s="121">
        <f>SUMIFS('Project Detail'!$L:$L, 'Project Detail'!$A:$A, 'LRAM &amp; LF Summary'!$A5, 'Project Detail'!$F:$F, 'LRAM &amp; LF Summary'!$B5, 'Project Detail'!$P:$P, 'LRAM &amp; LF Summary'!$C5)</f>
        <v>111.25</v>
      </c>
      <c r="E5" s="134">
        <f t="shared" ref="E5:G5" si="2">D5*E$2</f>
        <v>111.00520512586507</v>
      </c>
      <c r="F5" s="134">
        <f t="shared" si="2"/>
        <v>110.1912824963688</v>
      </c>
      <c r="G5" s="134">
        <f t="shared" si="2"/>
        <v>109.20552759414102</v>
      </c>
      <c r="H5" s="124">
        <f>SUMIFS('Project Detail'!$N:$N, 'Project Detail'!$A:$A, 'LRAM &amp; LF Summary'!$A5, 'Project Detail'!$F:$F, 'LRAM &amp; LF Summary'!$B5, 'Project Detail'!$P:$P, 'LRAM &amp; LF Summary'!$C5)</f>
        <v>824296</v>
      </c>
      <c r="I5" s="140">
        <f t="shared" ref="I5:K5" si="3">H5*I$2</f>
        <v>822482.21630948386</v>
      </c>
      <c r="J5" s="140">
        <f t="shared" si="3"/>
        <v>816451.53614945454</v>
      </c>
      <c r="K5" s="140">
        <f t="shared" si="3"/>
        <v>809147.68156170845</v>
      </c>
      <c r="M5" s="165">
        <f t="shared" ref="M5:M13" si="4">D5/SUMIFS($D$4:$D$13, $A$4:$A$13, A5)</f>
        <v>1</v>
      </c>
    </row>
    <row r="6" spans="1:13" s="113" customFormat="1" x14ac:dyDescent="0.2">
      <c r="A6" s="114" t="s">
        <v>102</v>
      </c>
      <c r="B6" s="105" t="s">
        <v>1</v>
      </c>
      <c r="C6" s="108">
        <v>2018</v>
      </c>
      <c r="D6" s="121">
        <f>SUMIFS('Project Detail'!$L:$L, 'Project Detail'!$A:$A, 'LRAM &amp; LF Summary'!$A6, 'Project Detail'!$F:$F, 'LRAM &amp; LF Summary'!$B6, 'Project Detail'!$P:$P, 'LRAM &amp; LF Summary'!$C6)</f>
        <v>258.02967140230845</v>
      </c>
      <c r="E6" s="134">
        <f t="shared" ref="E6:G6" si="5">D6*E$2</f>
        <v>257.46190204559832</v>
      </c>
      <c r="F6" s="134">
        <f t="shared" si="5"/>
        <v>255.57411608033246</v>
      </c>
      <c r="G6" s="134">
        <f t="shared" si="5"/>
        <v>253.28778786905113</v>
      </c>
      <c r="H6" s="124">
        <f>SUMIFS('Project Detail'!$N:$N, 'Project Detail'!$A:$A, 'LRAM &amp; LF Summary'!$A6, 'Project Detail'!$F:$F, 'LRAM &amp; LF Summary'!$B6, 'Project Detail'!$P:$P, 'LRAM &amp; LF Summary'!$C6)</f>
        <v>1547569.2373519999</v>
      </c>
      <c r="I6" s="140">
        <f t="shared" ref="I6:K6" si="6">H6*I$2</f>
        <v>1544163.9607976389</v>
      </c>
      <c r="J6" s="140">
        <f t="shared" si="6"/>
        <v>1532841.6990179257</v>
      </c>
      <c r="K6" s="140">
        <f t="shared" si="6"/>
        <v>1519129.1240762929</v>
      </c>
      <c r="M6" s="165">
        <f t="shared" si="4"/>
        <v>0.13460919161311821</v>
      </c>
    </row>
    <row r="7" spans="1:13" s="113" customFormat="1" x14ac:dyDescent="0.2">
      <c r="A7" s="114" t="s">
        <v>102</v>
      </c>
      <c r="B7" s="105" t="s">
        <v>4</v>
      </c>
      <c r="C7" s="108">
        <v>2018</v>
      </c>
      <c r="D7" s="121">
        <f>SUMIFS('Project Detail'!$L:$L, 'Project Detail'!$A:$A, 'LRAM &amp; LF Summary'!$A7, 'Project Detail'!$F:$F, 'LRAM &amp; LF Summary'!$B7, 'Project Detail'!$P:$P, 'LRAM &amp; LF Summary'!$C7)</f>
        <v>1635.5586902246</v>
      </c>
      <c r="E7" s="134">
        <f t="shared" ref="E7:G7" si="7">D7*E$2</f>
        <v>1631.9598013822288</v>
      </c>
      <c r="F7" s="134">
        <f t="shared" si="7"/>
        <v>1619.9937948218414</v>
      </c>
      <c r="G7" s="134">
        <f t="shared" si="7"/>
        <v>1605.5015701317727</v>
      </c>
      <c r="H7" s="124">
        <f>SUMIFS('Project Detail'!$N:$N, 'Project Detail'!$A:$A, 'LRAM &amp; LF Summary'!$A7, 'Project Detail'!$F:$F, 'LRAM &amp; LF Summary'!$B7, 'Project Detail'!$P:$P, 'LRAM &amp; LF Summary'!$C7)</f>
        <v>10957302.463704001</v>
      </c>
      <c r="I7" s="140">
        <f t="shared" ref="I7:K7" si="8">H7*I$2</f>
        <v>10933191.978513343</v>
      </c>
      <c r="J7" s="140">
        <f t="shared" si="8"/>
        <v>10853026.617313847</v>
      </c>
      <c r="K7" s="140">
        <f t="shared" si="8"/>
        <v>10755937.047706757</v>
      </c>
      <c r="M7" s="165">
        <f t="shared" si="4"/>
        <v>0.85323998565916148</v>
      </c>
    </row>
    <row r="8" spans="1:13" s="113" customFormat="1" x14ac:dyDescent="0.2">
      <c r="A8" s="114" t="s">
        <v>102</v>
      </c>
      <c r="B8" s="105" t="s">
        <v>125</v>
      </c>
      <c r="C8" s="108">
        <v>2018</v>
      </c>
      <c r="D8" s="121">
        <f>SUMIFS('Project Detail'!$L:$L, 'Project Detail'!$A:$A, 'LRAM &amp; LF Summary'!$A8, 'Project Detail'!$F:$F, 'LRAM &amp; LF Summary'!$B8, 'Project Detail'!$P:$P, 'LRAM &amp; LF Summary'!$C8)</f>
        <v>23.291669447896922</v>
      </c>
      <c r="E8" s="134">
        <f t="shared" ref="E8:G8" si="9">D8*E$2</f>
        <v>23.240418380113638</v>
      </c>
      <c r="F8" s="134">
        <f t="shared" si="9"/>
        <v>23.07001283546294</v>
      </c>
      <c r="G8" s="134">
        <f t="shared" si="9"/>
        <v>22.86363191555882</v>
      </c>
      <c r="H8" s="124">
        <f>SUMIFS('Project Detail'!$N:$N, 'Project Detail'!$A:$A, 'LRAM &amp; LF Summary'!$A8, 'Project Detail'!$F:$F, 'LRAM &amp; LF Summary'!$B8, 'Project Detail'!$P:$P, 'LRAM &amp; LF Summary'!$C8)</f>
        <v>103788.5668</v>
      </c>
      <c r="I8" s="140">
        <f t="shared" ref="I8:K8" si="10">H8*I$2</f>
        <v>103560.19008857124</v>
      </c>
      <c r="J8" s="140">
        <f t="shared" si="10"/>
        <v>102800.85648675995</v>
      </c>
      <c r="K8" s="140">
        <f t="shared" si="10"/>
        <v>101881.21524165168</v>
      </c>
      <c r="M8" s="165">
        <f t="shared" si="4"/>
        <v>1.2150822727720291E-2</v>
      </c>
    </row>
    <row r="9" spans="1:13" s="113" customFormat="1" x14ac:dyDescent="0.2">
      <c r="A9" s="114" t="s">
        <v>93</v>
      </c>
      <c r="B9" s="105" t="s">
        <v>1</v>
      </c>
      <c r="C9" s="108">
        <v>2018</v>
      </c>
      <c r="D9" s="121">
        <f>SUMIFS('Project Detail'!$L:$L, 'Project Detail'!$A:$A, 'LRAM &amp; LF Summary'!$A9, 'Project Detail'!$F:$F, 'LRAM &amp; LF Summary'!$B9, 'Project Detail'!$P:$P, 'LRAM &amp; LF Summary'!$C9)</f>
        <v>1.539642673944468</v>
      </c>
      <c r="E9" s="134">
        <f t="shared" ref="E9:G9" si="11">D9*E$2</f>
        <v>1.536254839026886</v>
      </c>
      <c r="F9" s="134">
        <f t="shared" si="11"/>
        <v>1.5249905692411641</v>
      </c>
      <c r="G9" s="134">
        <f t="shared" si="11"/>
        <v>1.5113482293443563</v>
      </c>
      <c r="H9" s="124">
        <f>SUMIFS('Project Detail'!$N:$N, 'Project Detail'!$A:$A, 'LRAM &amp; LF Summary'!$A9, 'Project Detail'!$F:$F, 'LRAM &amp; LF Summary'!$B9, 'Project Detail'!$P:$P, 'LRAM &amp; LF Summary'!$C9)</f>
        <v>6162.10401860818</v>
      </c>
      <c r="I9" s="140">
        <f t="shared" ref="I9:K9" si="12">H9*I$2</f>
        <v>6148.5449042024138</v>
      </c>
      <c r="J9" s="140">
        <f t="shared" si="12"/>
        <v>6103.4619747097831</v>
      </c>
      <c r="K9" s="140">
        <f t="shared" si="12"/>
        <v>6048.8613073445649</v>
      </c>
      <c r="M9" s="165">
        <f t="shared" si="4"/>
        <v>1</v>
      </c>
    </row>
    <row r="10" spans="1:13" s="113" customFormat="1" x14ac:dyDescent="0.2">
      <c r="A10" s="114" t="s">
        <v>70</v>
      </c>
      <c r="B10" s="105" t="s">
        <v>13</v>
      </c>
      <c r="C10" s="108">
        <v>2018</v>
      </c>
      <c r="D10" s="121">
        <f>SUMIFS('Project Detail'!$L:$L, 'Project Detail'!$A:$A, 'LRAM &amp; LF Summary'!$A10, 'Project Detail'!$F:$F, 'LRAM &amp; LF Summary'!$B10, 'Project Detail'!$P:$P, 'LRAM &amp; LF Summary'!$C10)</f>
        <v>63.421883796231455</v>
      </c>
      <c r="E10" s="134">
        <f t="shared" ref="E10:G10" si="13">D10*E$2</f>
        <v>63.282330069837762</v>
      </c>
      <c r="F10" s="134">
        <f t="shared" si="13"/>
        <v>62.818325517684627</v>
      </c>
      <c r="G10" s="134">
        <f t="shared" si="13"/>
        <v>62.256362076240528</v>
      </c>
      <c r="H10" s="124">
        <f>SUMIFS('Project Detail'!$N:$N, 'Project Detail'!$A:$A, 'LRAM &amp; LF Summary'!$A10, 'Project Detail'!$F:$F, 'LRAM &amp; LF Summary'!$B10, 'Project Detail'!$P:$P, 'LRAM &amp; LF Summary'!$C10)</f>
        <v>244104.71960623155</v>
      </c>
      <c r="I10" s="140">
        <f t="shared" ref="I10:K10" si="14">H10*I$2</f>
        <v>243567.59076028326</v>
      </c>
      <c r="J10" s="140">
        <f t="shared" si="14"/>
        <v>241781.68194900814</v>
      </c>
      <c r="K10" s="140">
        <f t="shared" si="14"/>
        <v>239618.73881185055</v>
      </c>
      <c r="M10" s="165">
        <f t="shared" si="4"/>
        <v>1</v>
      </c>
    </row>
    <row r="11" spans="1:13" s="113" customFormat="1" x14ac:dyDescent="0.2">
      <c r="A11" s="114" t="s">
        <v>14</v>
      </c>
      <c r="B11" s="105" t="s">
        <v>13</v>
      </c>
      <c r="C11" s="108">
        <v>2018</v>
      </c>
      <c r="D11" s="121">
        <f>SUMIFS('Project Detail'!$L:$L, 'Project Detail'!$A:$A, 'LRAM &amp; LF Summary'!$A11, 'Project Detail'!$F:$F, 'LRAM &amp; LF Summary'!$B11, 'Project Detail'!$P:$P, 'LRAM &amp; LF Summary'!$C11)</f>
        <v>139.48705235206774</v>
      </c>
      <c r="E11" s="134">
        <f t="shared" ref="E11:G11" si="15">D11*E$2</f>
        <v>139.18012457297581</v>
      </c>
      <c r="F11" s="134">
        <f t="shared" si="15"/>
        <v>138.15961519382003</v>
      </c>
      <c r="G11" s="134">
        <f t="shared" si="15"/>
        <v>136.92365972727302</v>
      </c>
      <c r="H11" s="124">
        <f>SUMIFS('Project Detail'!$N:$N, 'Project Detail'!$A:$A, 'LRAM &amp; LF Summary'!$A11, 'Project Detail'!$F:$F, 'LRAM &amp; LF Summary'!$B11, 'Project Detail'!$P:$P, 'LRAM &amp; LF Summary'!$C11)</f>
        <v>1820084.512008609</v>
      </c>
      <c r="I11" s="140">
        <f t="shared" ref="I11:K11" si="16">H11*I$2</f>
        <v>1816079.591927422</v>
      </c>
      <c r="J11" s="140">
        <f t="shared" si="16"/>
        <v>1802763.5652135389</v>
      </c>
      <c r="K11" s="140">
        <f t="shared" si="16"/>
        <v>1786636.3092119088</v>
      </c>
      <c r="M11" s="165">
        <f t="shared" si="4"/>
        <v>1</v>
      </c>
    </row>
    <row r="12" spans="1:13" s="113" customFormat="1" x14ac:dyDescent="0.2">
      <c r="A12" s="114" t="s">
        <v>16</v>
      </c>
      <c r="B12" s="105" t="s">
        <v>13</v>
      </c>
      <c r="C12" s="108">
        <v>2018</v>
      </c>
      <c r="D12" s="121">
        <f>SUMIFS('Project Detail'!$L:$L, 'Project Detail'!$A:$A, 'LRAM &amp; LF Summary'!$A12, 'Project Detail'!$F:$F, 'LRAM &amp; LF Summary'!$B12, 'Project Detail'!$P:$P, 'LRAM &amp; LF Summary'!$C12)</f>
        <v>0.57346717711636497</v>
      </c>
      <c r="E12" s="134">
        <f t="shared" ref="E12:G12" si="17">D12*E$2</f>
        <v>0.57220531801126195</v>
      </c>
      <c r="F12" s="134">
        <f t="shared" si="17"/>
        <v>0.56800974126763626</v>
      </c>
      <c r="G12" s="134">
        <f t="shared" si="17"/>
        <v>0.56292841020148632</v>
      </c>
      <c r="H12" s="124">
        <f>SUMIFS('Project Detail'!$N:$N, 'Project Detail'!$A:$A, 'LRAM &amp; LF Summary'!$A12, 'Project Detail'!$F:$F, 'LRAM &amp; LF Summary'!$B12, 'Project Detail'!$P:$P, 'LRAM &amp; LF Summary'!$C12)</f>
        <v>15242.446384013461</v>
      </c>
      <c r="I12" s="140">
        <f t="shared" ref="I12:K12" si="18">H12*I$2</f>
        <v>15208.90685372957</v>
      </c>
      <c r="J12" s="140">
        <f t="shared" si="18"/>
        <v>15097.390700553549</v>
      </c>
      <c r="K12" s="140">
        <f t="shared" si="18"/>
        <v>14962.331678126715</v>
      </c>
      <c r="M12" s="165">
        <f t="shared" si="4"/>
        <v>1</v>
      </c>
    </row>
    <row r="13" spans="1:13" s="113" customFormat="1" x14ac:dyDescent="0.2">
      <c r="A13" s="114" t="s">
        <v>15</v>
      </c>
      <c r="B13" s="105" t="s">
        <v>13</v>
      </c>
      <c r="C13" s="108">
        <v>2018</v>
      </c>
      <c r="D13" s="121">
        <f>SUMIFS('Project Detail'!$L:$L, 'Project Detail'!$A:$A, 'LRAM &amp; LF Summary'!$A13, 'Project Detail'!$F:$F, 'LRAM &amp; LF Summary'!$B13, 'Project Detail'!$P:$P, 'LRAM &amp; LF Summary'!$C13)</f>
        <v>290.52417707400008</v>
      </c>
      <c r="E13" s="134">
        <f t="shared" ref="E13:G13" si="19">D13*E$2</f>
        <v>289.88490669773057</v>
      </c>
      <c r="F13" s="134">
        <f t="shared" si="19"/>
        <v>287.75938577965138</v>
      </c>
      <c r="G13" s="134">
        <f t="shared" si="19"/>
        <v>285.18513290984117</v>
      </c>
      <c r="H13" s="124">
        <f>SUMIFS('Project Detail'!$N:$N, 'Project Detail'!$A:$A, 'LRAM &amp; LF Summary'!$A13, 'Project Detail'!$F:$F, 'LRAM &amp; LF Summary'!$B13, 'Project Detail'!$P:$P, 'LRAM &amp; LF Summary'!$C13)</f>
        <v>599015.55434400076</v>
      </c>
      <c r="I13" s="140">
        <f t="shared" ref="I13:K13" si="20">H13*I$2</f>
        <v>597697.47850372666</v>
      </c>
      <c r="J13" s="140">
        <f t="shared" si="20"/>
        <v>593314.98578371911</v>
      </c>
      <c r="K13" s="140">
        <f t="shared" si="20"/>
        <v>588007.27774591872</v>
      </c>
      <c r="M13" s="165">
        <f t="shared" si="4"/>
        <v>1</v>
      </c>
    </row>
    <row r="14" spans="1:13" s="113" customFormat="1" x14ac:dyDescent="0.2">
      <c r="A14" s="114" t="s">
        <v>94</v>
      </c>
      <c r="B14" s="105" t="s">
        <v>1</v>
      </c>
      <c r="C14" s="108">
        <v>2019</v>
      </c>
      <c r="D14" s="162"/>
      <c r="E14" s="121">
        <f>SUMIFS('Project Detail'!$L:$L, 'Project Detail'!$A:$A, 'LRAM &amp; LF Summary'!$A14, 'Project Detail'!$F:$F, 'LRAM &amp; LF Summary'!$B14, 'Project Detail'!$P:$P, 'LRAM &amp; LF Summary'!$C14)</f>
        <v>7.0276499999999995</v>
      </c>
      <c r="F14" s="134">
        <f t="shared" ref="F14:G14" si="21">E14*F$2</f>
        <v>6.9761212148345306</v>
      </c>
      <c r="G14" s="134">
        <f t="shared" si="21"/>
        <v>6.913713867081908</v>
      </c>
      <c r="H14" s="163"/>
      <c r="I14" s="124">
        <f>SUMIFS('Project Detail'!$N:$N, 'Project Detail'!$A:$A, 'LRAM &amp; LF Summary'!$A14, 'Project Detail'!$F:$F, 'LRAM &amp; LF Summary'!$B14, 'Project Detail'!$P:$P, 'LRAM &amp; LF Summary'!$C14)</f>
        <v>61323.885000000009</v>
      </c>
      <c r="J14" s="140">
        <f t="shared" ref="J14:K14" si="22">I14*J$2</f>
        <v>60874.240339882199</v>
      </c>
      <c r="K14" s="140">
        <f t="shared" si="22"/>
        <v>60329.668396666922</v>
      </c>
      <c r="M14" s="165">
        <f>E14/SUMIFS($E$14:$E$23, $A$14:$A$23, A14)</f>
        <v>1</v>
      </c>
    </row>
    <row r="15" spans="1:13" s="113" customFormat="1" x14ac:dyDescent="0.2">
      <c r="A15" s="114" t="s">
        <v>90</v>
      </c>
      <c r="B15" s="105" t="s">
        <v>4</v>
      </c>
      <c r="C15" s="108">
        <v>2019</v>
      </c>
      <c r="D15" s="162"/>
      <c r="E15" s="121">
        <f>SUMIFS('Project Detail'!$L:$L, 'Project Detail'!$A:$A, 'LRAM &amp; LF Summary'!$A15, 'Project Detail'!$F:$F, 'LRAM &amp; LF Summary'!$B15, 'Project Detail'!$P:$P, 'LRAM &amp; LF Summary'!$C15)</f>
        <v>10.943999999999999</v>
      </c>
      <c r="F15" s="134">
        <f t="shared" ref="F15:G15" si="23">E15*F$2</f>
        <v>10.863755391225958</v>
      </c>
      <c r="G15" s="134">
        <f t="shared" si="23"/>
        <v>10.766569843595569</v>
      </c>
      <c r="H15" s="163"/>
      <c r="I15" s="124">
        <f>SUMIFS('Project Detail'!$N:$N, 'Project Detail'!$A:$A, 'LRAM &amp; LF Summary'!$A15, 'Project Detail'!$F:$F, 'LRAM &amp; LF Summary'!$B15, 'Project Detail'!$P:$P, 'LRAM &amp; LF Summary'!$C15)</f>
        <v>34471.32</v>
      </c>
      <c r="J15" s="140">
        <f t="shared" ref="J15:K15" si="24">I15*J$2</f>
        <v>34218.5661999886</v>
      </c>
      <c r="K15" s="140">
        <f t="shared" si="24"/>
        <v>33912.451971941962</v>
      </c>
      <c r="M15" s="165">
        <f t="shared" ref="M15:M23" si="25">E15/SUMIFS($E$14:$E$23, $A$14:$A$23, A15)</f>
        <v>1</v>
      </c>
    </row>
    <row r="16" spans="1:13" s="113" customFormat="1" x14ac:dyDescent="0.2">
      <c r="A16" s="114" t="s">
        <v>102</v>
      </c>
      <c r="B16" s="105" t="s">
        <v>1</v>
      </c>
      <c r="C16" s="108">
        <v>2019</v>
      </c>
      <c r="D16" s="162"/>
      <c r="E16" s="121">
        <f>SUMIFS('Project Detail'!$L:$L, 'Project Detail'!$A:$A, 'LRAM &amp; LF Summary'!$A16, 'Project Detail'!$F:$F, 'LRAM &amp; LF Summary'!$B16, 'Project Detail'!$P:$P, 'LRAM &amp; LF Summary'!$C16)</f>
        <v>180.96385884379939</v>
      </c>
      <c r="F16" s="134">
        <f t="shared" ref="F16:G16" si="26">E16*F$2</f>
        <v>179.63697890454853</v>
      </c>
      <c r="G16" s="134">
        <f t="shared" si="26"/>
        <v>178.02997308190206</v>
      </c>
      <c r="H16" s="163"/>
      <c r="I16" s="124">
        <f>SUMIFS('Project Detail'!$N:$N, 'Project Detail'!$A:$A, 'LRAM &amp; LF Summary'!$A16, 'Project Detail'!$F:$F, 'LRAM &amp; LF Summary'!$B16, 'Project Detail'!$P:$P, 'LRAM &amp; LF Summary'!$C16)</f>
        <v>1005594.881913885</v>
      </c>
      <c r="J16" s="140">
        <f t="shared" ref="J16:K16" si="27">I16*J$2</f>
        <v>998221.56613497797</v>
      </c>
      <c r="K16" s="140">
        <f t="shared" si="27"/>
        <v>989291.62376535835</v>
      </c>
      <c r="M16" s="165">
        <f t="shared" si="25"/>
        <v>0.19510699550173699</v>
      </c>
    </row>
    <row r="17" spans="1:13" s="113" customFormat="1" x14ac:dyDescent="0.2">
      <c r="A17" s="114" t="s">
        <v>102</v>
      </c>
      <c r="B17" s="105" t="s">
        <v>4</v>
      </c>
      <c r="C17" s="108">
        <v>2019</v>
      </c>
      <c r="D17" s="162"/>
      <c r="E17" s="121">
        <f>SUMIFS('Project Detail'!$L:$L, 'Project Detail'!$A:$A, 'LRAM &amp; LF Summary'!$A17, 'Project Detail'!$F:$F, 'LRAM &amp; LF Summary'!$B17, 'Project Detail'!$P:$P, 'LRAM &amp; LF Summary'!$C17)</f>
        <v>716.10913326699506</v>
      </c>
      <c r="F17" s="134">
        <f t="shared" ref="F17:G17" si="28">E17*F$2</f>
        <v>710.8584116625974</v>
      </c>
      <c r="G17" s="134">
        <f t="shared" si="28"/>
        <v>704.49917753616501</v>
      </c>
      <c r="H17" s="163"/>
      <c r="I17" s="124">
        <f>SUMIFS('Project Detail'!$N:$N, 'Project Detail'!$A:$A, 'LRAM &amp; LF Summary'!$A17, 'Project Detail'!$F:$F, 'LRAM &amp; LF Summary'!$B17, 'Project Detail'!$P:$P, 'LRAM &amp; LF Summary'!$C17)</f>
        <v>4414153.1398247788</v>
      </c>
      <c r="J17" s="140">
        <f t="shared" ref="J17:K17" si="29">I17*J$2</f>
        <v>4381787.2780033294</v>
      </c>
      <c r="K17" s="140">
        <f t="shared" si="29"/>
        <v>4342588.4576251982</v>
      </c>
      <c r="M17" s="165">
        <f t="shared" si="25"/>
        <v>0.77207627166966619</v>
      </c>
    </row>
    <row r="18" spans="1:13" s="113" customFormat="1" x14ac:dyDescent="0.2">
      <c r="A18" s="114" t="s">
        <v>102</v>
      </c>
      <c r="B18" s="105" t="s">
        <v>125</v>
      </c>
      <c r="C18" s="108">
        <v>2019</v>
      </c>
      <c r="D18" s="162"/>
      <c r="E18" s="121">
        <f>SUMIFS('Project Detail'!$L:$L, 'Project Detail'!$A:$A, 'LRAM &amp; LF Summary'!$A18, 'Project Detail'!$F:$F, 'LRAM &amp; LF Summary'!$B18, 'Project Detail'!$P:$P, 'LRAM &amp; LF Summary'!$C18)</f>
        <v>30.437876366437052</v>
      </c>
      <c r="F18" s="134">
        <f t="shared" ref="F18:G18" si="30">E18*F$2</f>
        <v>30.214696954801692</v>
      </c>
      <c r="G18" s="134">
        <f t="shared" si="30"/>
        <v>29.944400748352656</v>
      </c>
      <c r="H18" s="163"/>
      <c r="I18" s="124">
        <f>SUMIFS('Project Detail'!$N:$N, 'Project Detail'!$A:$A, 'LRAM &amp; LF Summary'!$A18, 'Project Detail'!$F:$F, 'LRAM &amp; LF Summary'!$B18, 'Project Detail'!$P:$P, 'LRAM &amp; LF Summary'!$C18)</f>
        <v>137848.21633158863</v>
      </c>
      <c r="J18" s="140">
        <f t="shared" ref="J18:K18" si="31">I18*J$2</f>
        <v>136837.47289319977</v>
      </c>
      <c r="K18" s="140">
        <f t="shared" si="31"/>
        <v>135613.34511596497</v>
      </c>
      <c r="M18" s="165">
        <f t="shared" si="25"/>
        <v>3.2816732828596755E-2</v>
      </c>
    </row>
    <row r="19" spans="1:13" s="113" customFormat="1" x14ac:dyDescent="0.2">
      <c r="A19" s="114" t="s">
        <v>93</v>
      </c>
      <c r="B19" s="105" t="s">
        <v>1</v>
      </c>
      <c r="C19" s="108">
        <v>2019</v>
      </c>
      <c r="D19" s="162"/>
      <c r="E19" s="121">
        <f>SUMIFS('Project Detail'!$L:$L, 'Project Detail'!$A:$A, 'LRAM &amp; LF Summary'!$A19, 'Project Detail'!$F:$F, 'LRAM &amp; LF Summary'!$B19, 'Project Detail'!$P:$P, 'LRAM &amp; LF Summary'!$C19)</f>
        <v>13.634483596901239</v>
      </c>
      <c r="F19" s="134">
        <f t="shared" ref="F19:G19" si="32">E19*F$2</f>
        <v>13.534511575513317</v>
      </c>
      <c r="G19" s="134">
        <f t="shared" si="32"/>
        <v>13.413433838395042</v>
      </c>
      <c r="H19" s="163"/>
      <c r="I19" s="124">
        <f>SUMIFS('Project Detail'!$N:$N, 'Project Detail'!$A:$A, 'LRAM &amp; LF Summary'!$A19, 'Project Detail'!$F:$F, 'LRAM &amp; LF Summary'!$B19, 'Project Detail'!$P:$P, 'LRAM &amp; LF Summary'!$C19)</f>
        <v>48284.690129645387</v>
      </c>
      <c r="J19" s="140">
        <f t="shared" ref="J19:K19" si="33">I19*J$2</f>
        <v>47930.652659869324</v>
      </c>
      <c r="K19" s="140">
        <f t="shared" si="33"/>
        <v>47501.872136074257</v>
      </c>
      <c r="M19" s="165">
        <f t="shared" si="25"/>
        <v>1</v>
      </c>
    </row>
    <row r="20" spans="1:13" s="113" customFormat="1" x14ac:dyDescent="0.2">
      <c r="A20" s="114" t="s">
        <v>70</v>
      </c>
      <c r="B20" s="105" t="s">
        <v>13</v>
      </c>
      <c r="C20" s="108">
        <v>2019</v>
      </c>
      <c r="D20" s="162"/>
      <c r="E20" s="121">
        <f>SUMIFS('Project Detail'!$L:$L, 'Project Detail'!$A:$A, 'LRAM &amp; LF Summary'!$A20, 'Project Detail'!$F:$F, 'LRAM &amp; LF Summary'!$B20, 'Project Detail'!$P:$P, 'LRAM &amp; LF Summary'!$C20)</f>
        <v>1.861778158835292</v>
      </c>
      <c r="F20" s="134">
        <f t="shared" ref="F20:G20" si="34">E20*F$2</f>
        <v>1.8481270568634542</v>
      </c>
      <c r="G20" s="134">
        <f t="shared" si="34"/>
        <v>1.831593985780422</v>
      </c>
      <c r="H20" s="163"/>
      <c r="I20" s="124">
        <f>SUMIFS('Project Detail'!$N:$N, 'Project Detail'!$A:$A, 'LRAM &amp; LF Summary'!$A20, 'Project Detail'!$F:$F, 'LRAM &amp; LF Summary'!$B20, 'Project Detail'!$P:$P, 'LRAM &amp; LF Summary'!$C20)</f>
        <v>6814.1080613371678</v>
      </c>
      <c r="J20" s="140">
        <f t="shared" ref="J20:K20" si="35">I20*J$2</f>
        <v>6764.1450281202415</v>
      </c>
      <c r="K20" s="140">
        <f t="shared" si="35"/>
        <v>6703.6339879563438</v>
      </c>
      <c r="M20" s="165">
        <f t="shared" si="25"/>
        <v>1</v>
      </c>
    </row>
    <row r="21" spans="1:13" s="113" customFormat="1" x14ac:dyDescent="0.2">
      <c r="A21" s="114" t="s">
        <v>14</v>
      </c>
      <c r="B21" s="105" t="s">
        <v>13</v>
      </c>
      <c r="C21" s="108">
        <v>2019</v>
      </c>
      <c r="D21" s="162"/>
      <c r="E21" s="121">
        <f>SUMIFS('Project Detail'!$L:$L, 'Project Detail'!$A:$A, 'LRAM &amp; LF Summary'!$A21, 'Project Detail'!$F:$F, 'LRAM &amp; LF Summary'!$B21, 'Project Detail'!$P:$P, 'LRAM &amp; LF Summary'!$C21)</f>
        <v>0</v>
      </c>
      <c r="F21" s="134">
        <f t="shared" ref="F21:G21" si="36">E21*F$2</f>
        <v>0</v>
      </c>
      <c r="G21" s="134">
        <f t="shared" si="36"/>
        <v>0</v>
      </c>
      <c r="H21" s="163"/>
      <c r="I21" s="124">
        <f>SUMIFS('Project Detail'!$N:$N, 'Project Detail'!$A:$A, 'LRAM &amp; LF Summary'!$A21, 'Project Detail'!$F:$F, 'LRAM &amp; LF Summary'!$B21, 'Project Detail'!$P:$P, 'LRAM &amp; LF Summary'!$C21)</f>
        <v>0</v>
      </c>
      <c r="J21" s="140">
        <f t="shared" ref="J21:K21" si="37">I21*J$2</f>
        <v>0</v>
      </c>
      <c r="K21" s="140">
        <f t="shared" si="37"/>
        <v>0</v>
      </c>
      <c r="M21" s="165" t="e">
        <f t="shared" si="25"/>
        <v>#DIV/0!</v>
      </c>
    </row>
    <row r="22" spans="1:13" s="113" customFormat="1" x14ac:dyDescent="0.2">
      <c r="A22" s="114" t="s">
        <v>16</v>
      </c>
      <c r="B22" s="105" t="s">
        <v>13</v>
      </c>
      <c r="C22" s="108">
        <v>2019</v>
      </c>
      <c r="D22" s="162"/>
      <c r="E22" s="121">
        <f>SUMIFS('Project Detail'!$L:$L, 'Project Detail'!$A:$A, 'LRAM &amp; LF Summary'!$A22, 'Project Detail'!$F:$F, 'LRAM &amp; LF Summary'!$B22, 'Project Detail'!$P:$P, 'LRAM &amp; LF Summary'!$C22)</f>
        <v>3.6933206833246706</v>
      </c>
      <c r="F22" s="134">
        <f t="shared" ref="F22:G22" si="38">E22*F$2</f>
        <v>3.6662401758949863</v>
      </c>
      <c r="G22" s="134">
        <f t="shared" si="38"/>
        <v>3.6334425339739749</v>
      </c>
      <c r="H22" s="163"/>
      <c r="I22" s="124">
        <f>SUMIFS('Project Detail'!$N:$N, 'Project Detail'!$A:$A, 'LRAM &amp; LF Summary'!$A22, 'Project Detail'!$F:$F, 'LRAM &amp; LF Summary'!$B22, 'Project Detail'!$P:$P, 'LRAM &amp; LF Summary'!$C22)</f>
        <v>99655.278898331715</v>
      </c>
      <c r="J22" s="140">
        <f t="shared" ref="J22:K22" si="39">I22*J$2</f>
        <v>98924.577247430338</v>
      </c>
      <c r="K22" s="140">
        <f t="shared" si="39"/>
        <v>98039.612622613684</v>
      </c>
      <c r="M22" s="165">
        <f t="shared" si="25"/>
        <v>1</v>
      </c>
    </row>
    <row r="23" spans="1:13" s="113" customFormat="1" x14ac:dyDescent="0.2">
      <c r="A23" s="114" t="s">
        <v>15</v>
      </c>
      <c r="B23" s="105" t="s">
        <v>13</v>
      </c>
      <c r="C23" s="108">
        <v>2019</v>
      </c>
      <c r="D23" s="162"/>
      <c r="E23" s="121">
        <f>SUMIFS('Project Detail'!$L:$L, 'Project Detail'!$A:$A, 'LRAM &amp; LF Summary'!$A23, 'Project Detail'!$F:$F, 'LRAM &amp; LF Summary'!$B23, 'Project Detail'!$P:$P, 'LRAM &amp; LF Summary'!$C23)</f>
        <v>9.8831999999999951</v>
      </c>
      <c r="F23" s="134">
        <f t="shared" ref="F23:G23" si="40">E23*F$2</f>
        <v>9.8107334870764191</v>
      </c>
      <c r="G23" s="134">
        <f t="shared" si="40"/>
        <v>9.7229681175277474</v>
      </c>
      <c r="H23" s="163"/>
      <c r="I23" s="124">
        <f>SUMIFS('Project Detail'!$N:$N, 'Project Detail'!$A:$A, 'LRAM &amp; LF Summary'!$A23, 'Project Detail'!$F:$F, 'LRAM &amp; LF Summary'!$B23, 'Project Detail'!$P:$P, 'LRAM &amp; LF Summary'!$C23)</f>
        <v>18270</v>
      </c>
      <c r="J23" s="140">
        <f t="shared" ref="J23:K23" si="41">I23*J$2</f>
        <v>18136.039016602546</v>
      </c>
      <c r="K23" s="140">
        <f t="shared" si="41"/>
        <v>17973.796696134053</v>
      </c>
      <c r="M23" s="165">
        <f t="shared" si="25"/>
        <v>1</v>
      </c>
    </row>
    <row r="24" spans="1:13" s="113" customFormat="1" x14ac:dyDescent="0.2">
      <c r="A24" s="114" t="s">
        <v>90</v>
      </c>
      <c r="B24" s="105" t="s">
        <v>4</v>
      </c>
      <c r="C24" s="108">
        <v>2020</v>
      </c>
      <c r="D24" s="162"/>
      <c r="E24" s="162"/>
      <c r="F24" s="121">
        <f>SUMIFS('Project Detail'!$L:$L, 'Project Detail'!$A:$A, 'LRAM &amp; LF Summary'!$A24, 'Project Detail'!$F:$F, 'LRAM &amp; LF Summary'!$B24, 'Project Detail'!$P:$P, 'LRAM &amp; LF Summary'!$C24)</f>
        <v>118.047</v>
      </c>
      <c r="G24" s="134">
        <f t="shared" ref="G24" si="42">F24*G$2</f>
        <v>116.99096901182162</v>
      </c>
      <c r="H24" s="163"/>
      <c r="I24" s="163"/>
      <c r="J24" s="124">
        <f>SUMIFS('Project Detail'!$N:$N, 'Project Detail'!$A:$A, 'LRAM &amp; LF Summary'!$A24, 'Project Detail'!$F:$F, 'LRAM &amp; LF Summary'!$B24, 'Project Detail'!$P:$P, 'LRAM &amp; LF Summary'!$C24)</f>
        <v>395201.51999999996</v>
      </c>
      <c r="K24" s="140">
        <f t="shared" ref="K24" si="43">J24*K$2</f>
        <v>391666.10570149857</v>
      </c>
      <c r="M24" s="165">
        <f>F24/SUMIFS($F$24:$F$32, $A$24:$A$32, A24)</f>
        <v>1</v>
      </c>
    </row>
    <row r="25" spans="1:13" s="113" customFormat="1" x14ac:dyDescent="0.2">
      <c r="A25" s="114" t="s">
        <v>101</v>
      </c>
      <c r="B25" s="105" t="s">
        <v>4</v>
      </c>
      <c r="C25" s="108">
        <v>2020</v>
      </c>
      <c r="D25" s="162"/>
      <c r="E25" s="162"/>
      <c r="F25" s="121">
        <f>SUMIFS('Project Detail'!$L:$L, 'Project Detail'!$A:$A, 'LRAM &amp; LF Summary'!$A25, 'Project Detail'!$F:$F, 'LRAM &amp; LF Summary'!$B25, 'Project Detail'!$P:$P, 'LRAM &amp; LF Summary'!$C25)</f>
        <v>720.9</v>
      </c>
      <c r="G25" s="134">
        <f t="shared" ref="G25" si="44">F25*G$2</f>
        <v>714.45093531070006</v>
      </c>
      <c r="H25" s="163"/>
      <c r="I25" s="163"/>
      <c r="J25" s="124">
        <f>SUMIFS('Project Detail'!$N:$N, 'Project Detail'!$A:$A, 'LRAM &amp; LF Summary'!$A25, 'Project Detail'!$F:$F, 'LRAM &amp; LF Summary'!$B25, 'Project Detail'!$P:$P, 'LRAM &amp; LF Summary'!$C25)</f>
        <v>4837096</v>
      </c>
      <c r="K25" s="140">
        <f t="shared" ref="K25" si="45">J25*K$2</f>
        <v>4793824.0551916296</v>
      </c>
      <c r="M25" s="165">
        <f t="shared" ref="M25:M32" si="46">F25/SUMIFS($F$24:$F$32, $A$24:$A$32, A25)</f>
        <v>1</v>
      </c>
    </row>
    <row r="26" spans="1:13" s="113" customFormat="1" x14ac:dyDescent="0.2">
      <c r="A26" s="114" t="s">
        <v>102</v>
      </c>
      <c r="B26" s="105" t="s">
        <v>1</v>
      </c>
      <c r="C26" s="108">
        <v>2020</v>
      </c>
      <c r="D26" s="162"/>
      <c r="E26" s="162"/>
      <c r="F26" s="121">
        <f>SUMIFS('Project Detail'!$L:$L, 'Project Detail'!$A:$A, 'LRAM &amp; LF Summary'!$A26, 'Project Detail'!$F:$F, 'LRAM &amp; LF Summary'!$B26, 'Project Detail'!$P:$P, 'LRAM &amp; LF Summary'!$C26)</f>
        <v>1.3299392528300489</v>
      </c>
      <c r="G26" s="134">
        <f t="shared" ref="G26" si="47">F26*G$2</f>
        <v>1.3180418131375253</v>
      </c>
      <c r="H26" s="163"/>
      <c r="I26" s="163"/>
      <c r="J26" s="124">
        <f>SUMIFS('Project Detail'!$N:$N, 'Project Detail'!$A:$A, 'LRAM &amp; LF Summary'!$A26, 'Project Detail'!$F:$F, 'LRAM &amp; LF Summary'!$B26, 'Project Detail'!$P:$P, 'LRAM &amp; LF Summary'!$C26)</f>
        <v>130628.5445281126</v>
      </c>
      <c r="K26" s="140">
        <f t="shared" ref="K26" si="48">J26*K$2</f>
        <v>129459.96090495973</v>
      </c>
      <c r="M26" s="165">
        <f t="shared" si="46"/>
        <v>6.8461514587779522E-3</v>
      </c>
    </row>
    <row r="27" spans="1:13" s="113" customFormat="1" x14ac:dyDescent="0.2">
      <c r="A27" s="114" t="s">
        <v>102</v>
      </c>
      <c r="B27" s="105" t="s">
        <v>4</v>
      </c>
      <c r="C27" s="108">
        <v>2020</v>
      </c>
      <c r="D27" s="162"/>
      <c r="E27" s="162"/>
      <c r="F27" s="121">
        <f>SUMIFS('Project Detail'!$L:$L, 'Project Detail'!$A:$A, 'LRAM &amp; LF Summary'!$A27, 'Project Detail'!$F:$F, 'LRAM &amp; LF Summary'!$B27, 'Project Detail'!$P:$P, 'LRAM &amp; LF Summary'!$C27)</f>
        <v>192.9309182286147</v>
      </c>
      <c r="G27" s="134">
        <f t="shared" ref="G27" si="49">F27*G$2</f>
        <v>191.20498679260086</v>
      </c>
      <c r="H27" s="163"/>
      <c r="I27" s="163"/>
      <c r="J27" s="124">
        <f>SUMIFS('Project Detail'!$N:$N, 'Project Detail'!$A:$A, 'LRAM &amp; LF Summary'!$A27, 'Project Detail'!$F:$F, 'LRAM &amp; LF Summary'!$B27, 'Project Detail'!$P:$P, 'LRAM &amp; LF Summary'!$C27)</f>
        <v>1570767.1053606577</v>
      </c>
      <c r="K27" s="140">
        <f t="shared" ref="K27" si="50">J27*K$2</f>
        <v>1556715.2553477637</v>
      </c>
      <c r="M27" s="165">
        <f t="shared" si="46"/>
        <v>0.99315384854122202</v>
      </c>
    </row>
    <row r="28" spans="1:13" s="113" customFormat="1" x14ac:dyDescent="0.2">
      <c r="A28" s="114" t="s">
        <v>102</v>
      </c>
      <c r="B28" s="105" t="s">
        <v>125</v>
      </c>
      <c r="C28" s="108">
        <v>2020</v>
      </c>
      <c r="D28" s="162"/>
      <c r="E28" s="162"/>
      <c r="F28" s="121">
        <f>SUMIFS('Project Detail'!$L:$L, 'Project Detail'!$A:$A, 'LRAM &amp; LF Summary'!$A28, 'Project Detail'!$F:$F, 'LRAM &amp; LF Summary'!$B28, 'Project Detail'!$P:$P, 'LRAM &amp; LF Summary'!$C28)</f>
        <v>0</v>
      </c>
      <c r="G28" s="134">
        <f t="shared" ref="G28" si="51">F28*G$2</f>
        <v>0</v>
      </c>
      <c r="H28" s="163"/>
      <c r="I28" s="163"/>
      <c r="J28" s="124">
        <f>SUMIFS('Project Detail'!$N:$N, 'Project Detail'!$A:$A, 'LRAM &amp; LF Summary'!$A28, 'Project Detail'!$F:$F, 'LRAM &amp; LF Summary'!$B28, 'Project Detail'!$P:$P, 'LRAM &amp; LF Summary'!$C28)</f>
        <v>0</v>
      </c>
      <c r="K28" s="140">
        <f t="shared" ref="K28" si="52">J28*K$2</f>
        <v>0</v>
      </c>
      <c r="M28" s="165">
        <f t="shared" si="46"/>
        <v>0</v>
      </c>
    </row>
    <row r="29" spans="1:13" s="113" customFormat="1" x14ac:dyDescent="0.2">
      <c r="A29" s="114" t="s">
        <v>70</v>
      </c>
      <c r="B29" s="105" t="s">
        <v>13</v>
      </c>
      <c r="C29" s="108">
        <v>2020</v>
      </c>
      <c r="D29" s="162"/>
      <c r="E29" s="162"/>
      <c r="F29" s="121">
        <f>SUMIFS('Project Detail'!$L:$L, 'Project Detail'!$A:$A, 'LRAM &amp; LF Summary'!$A29, 'Project Detail'!$F:$F, 'LRAM &amp; LF Summary'!$B29, 'Project Detail'!$P:$P, 'LRAM &amp; LF Summary'!$C29)</f>
        <v>0</v>
      </c>
      <c r="G29" s="134">
        <f t="shared" ref="G29" si="53">F29*G$2</f>
        <v>0</v>
      </c>
      <c r="H29" s="163"/>
      <c r="I29" s="163"/>
      <c r="J29" s="124">
        <f>SUMIFS('Project Detail'!$N:$N, 'Project Detail'!$A:$A, 'LRAM &amp; LF Summary'!$A29, 'Project Detail'!$F:$F, 'LRAM &amp; LF Summary'!$B29, 'Project Detail'!$P:$P, 'LRAM &amp; LF Summary'!$C29)</f>
        <v>0</v>
      </c>
      <c r="K29" s="140">
        <f t="shared" ref="K29" si="54">J29*K$2</f>
        <v>0</v>
      </c>
      <c r="M29" s="165" t="e">
        <f t="shared" si="46"/>
        <v>#DIV/0!</v>
      </c>
    </row>
    <row r="30" spans="1:13" s="113" customFormat="1" x14ac:dyDescent="0.2">
      <c r="A30" s="114" t="s">
        <v>14</v>
      </c>
      <c r="B30" s="105" t="s">
        <v>13</v>
      </c>
      <c r="C30" s="108">
        <v>2020</v>
      </c>
      <c r="D30" s="162"/>
      <c r="E30" s="162"/>
      <c r="F30" s="121">
        <f>SUMIFS('Project Detail'!$L:$L, 'Project Detail'!$A:$A, 'LRAM &amp; LF Summary'!$A30, 'Project Detail'!$F:$F, 'LRAM &amp; LF Summary'!$B30, 'Project Detail'!$P:$P, 'LRAM &amp; LF Summary'!$C30)</f>
        <v>0</v>
      </c>
      <c r="G30" s="134">
        <f t="shared" ref="G30" si="55">F30*G$2</f>
        <v>0</v>
      </c>
      <c r="H30" s="163"/>
      <c r="I30" s="163"/>
      <c r="J30" s="124">
        <f>SUMIFS('Project Detail'!$N:$N, 'Project Detail'!$A:$A, 'LRAM &amp; LF Summary'!$A30, 'Project Detail'!$F:$F, 'LRAM &amp; LF Summary'!$B30, 'Project Detail'!$P:$P, 'LRAM &amp; LF Summary'!$C30)</f>
        <v>0</v>
      </c>
      <c r="K30" s="140">
        <f t="shared" ref="K30" si="56">J30*K$2</f>
        <v>0</v>
      </c>
      <c r="M30" s="165" t="e">
        <f t="shared" si="46"/>
        <v>#DIV/0!</v>
      </c>
    </row>
    <row r="31" spans="1:13" s="113" customFormat="1" x14ac:dyDescent="0.2">
      <c r="A31" s="114" t="s">
        <v>16</v>
      </c>
      <c r="B31" s="105" t="s">
        <v>13</v>
      </c>
      <c r="C31" s="108">
        <v>2020</v>
      </c>
      <c r="D31" s="162"/>
      <c r="E31" s="162"/>
      <c r="F31" s="121">
        <f>SUMIFS('Project Detail'!$L:$L, 'Project Detail'!$A:$A, 'LRAM &amp; LF Summary'!$A31, 'Project Detail'!$F:$F, 'LRAM &amp; LF Summary'!$B31, 'Project Detail'!$P:$P, 'LRAM &amp; LF Summary'!$C31)</f>
        <v>0</v>
      </c>
      <c r="G31" s="134">
        <f t="shared" ref="G31" si="57">F31*G$2</f>
        <v>0</v>
      </c>
      <c r="H31" s="163"/>
      <c r="I31" s="163"/>
      <c r="J31" s="124">
        <f>SUMIFS('Project Detail'!$N:$N, 'Project Detail'!$A:$A, 'LRAM &amp; LF Summary'!$A31, 'Project Detail'!$F:$F, 'LRAM &amp; LF Summary'!$B31, 'Project Detail'!$P:$P, 'LRAM &amp; LF Summary'!$C31)</f>
        <v>0</v>
      </c>
      <c r="K31" s="140">
        <f t="shared" ref="K31" si="58">J31*K$2</f>
        <v>0</v>
      </c>
      <c r="M31" s="165" t="e">
        <f t="shared" si="46"/>
        <v>#DIV/0!</v>
      </c>
    </row>
    <row r="32" spans="1:13" s="113" customFormat="1" x14ac:dyDescent="0.2">
      <c r="A32" s="114" t="s">
        <v>15</v>
      </c>
      <c r="B32" s="105" t="s">
        <v>13</v>
      </c>
      <c r="C32" s="108">
        <v>2020</v>
      </c>
      <c r="D32" s="162"/>
      <c r="E32" s="162"/>
      <c r="F32" s="121">
        <f>SUMIFS('Project Detail'!$L:$L, 'Project Detail'!$A:$A, 'LRAM &amp; LF Summary'!$A32, 'Project Detail'!$F:$F, 'LRAM &amp; LF Summary'!$B32, 'Project Detail'!$P:$P, 'LRAM &amp; LF Summary'!$C32)</f>
        <v>0</v>
      </c>
      <c r="G32" s="134">
        <f t="shared" ref="G32" si="59">F32*G$2</f>
        <v>0</v>
      </c>
      <c r="H32" s="163"/>
      <c r="I32" s="163"/>
      <c r="J32" s="124">
        <f>SUMIFS('Project Detail'!$N:$N, 'Project Detail'!$A:$A, 'LRAM &amp; LF Summary'!$A32, 'Project Detail'!$F:$F, 'LRAM &amp; LF Summary'!$B32, 'Project Detail'!$P:$P, 'LRAM &amp; LF Summary'!$C32)</f>
        <v>0</v>
      </c>
      <c r="K32" s="140">
        <f t="shared" ref="K32" si="60">J32*K$2</f>
        <v>0</v>
      </c>
      <c r="M32" s="165" t="e">
        <f t="shared" si="46"/>
        <v>#DIV/0!</v>
      </c>
    </row>
    <row r="33" spans="1:13" s="113" customFormat="1" x14ac:dyDescent="0.2">
      <c r="A33" s="114" t="s">
        <v>90</v>
      </c>
      <c r="B33" s="105" t="s">
        <v>4</v>
      </c>
      <c r="C33" s="108">
        <v>2021</v>
      </c>
      <c r="D33" s="162"/>
      <c r="E33" s="162"/>
      <c r="F33" s="162"/>
      <c r="G33" s="121">
        <f>SUMIFS('Project Detail'!$L:$L, 'Project Detail'!$A:$A, 'LRAM &amp; LF Summary'!$A33, 'Project Detail'!$F:$F, 'LRAM &amp; LF Summary'!$B33, 'Project Detail'!$P:$P, 'LRAM &amp; LF Summary'!$C33)</f>
        <v>54.092999999999996</v>
      </c>
      <c r="H33" s="163"/>
      <c r="I33" s="163"/>
      <c r="J33" s="163"/>
      <c r="K33" s="124">
        <f>SUMIFS('Project Detail'!$N:$N, 'Project Detail'!$A:$A, 'LRAM &amp; LF Summary'!$A33, 'Project Detail'!$F:$F, 'LRAM &amp; LF Summary'!$B33, 'Project Detail'!$P:$P, 'LRAM &amp; LF Summary'!$C33)</f>
        <v>525688.7699999999</v>
      </c>
      <c r="M33" s="165">
        <f>G33/SUMIFS($G$33:$G$40, $A$33:$A$40, A33)</f>
        <v>1</v>
      </c>
    </row>
    <row r="34" spans="1:13" s="113" customFormat="1" x14ac:dyDescent="0.2">
      <c r="A34" s="114" t="s">
        <v>101</v>
      </c>
      <c r="B34" s="105" t="s">
        <v>4</v>
      </c>
      <c r="C34" s="108">
        <v>2021</v>
      </c>
      <c r="D34" s="162"/>
      <c r="E34" s="162"/>
      <c r="F34" s="162"/>
      <c r="G34" s="121">
        <f>SUMIFS('Project Detail'!$L:$L, 'Project Detail'!$A:$A, 'LRAM &amp; LF Summary'!$A34, 'Project Detail'!$F:$F, 'LRAM &amp; LF Summary'!$B34, 'Project Detail'!$P:$P, 'LRAM &amp; LF Summary'!$C34)</f>
        <v>801</v>
      </c>
      <c r="H34" s="163"/>
      <c r="I34" s="163"/>
      <c r="J34" s="163"/>
      <c r="K34" s="124">
        <f>SUMIFS('Project Detail'!$N:$N, 'Project Detail'!$A:$A, 'LRAM &amp; LF Summary'!$A34, 'Project Detail'!$F:$F, 'LRAM &amp; LF Summary'!$B34, 'Project Detail'!$P:$P, 'LRAM &amp; LF Summary'!$C34)</f>
        <v>4685780</v>
      </c>
      <c r="M34" s="165">
        <f t="shared" ref="M34:M40" si="61">G34/SUMIFS($G$33:$G$40, $A$33:$A$40, A34)</f>
        <v>1</v>
      </c>
    </row>
    <row r="35" spans="1:13" s="113" customFormat="1" x14ac:dyDescent="0.2">
      <c r="A35" s="114" t="s">
        <v>102</v>
      </c>
      <c r="B35" s="105" t="s">
        <v>4</v>
      </c>
      <c r="C35" s="108">
        <v>2021</v>
      </c>
      <c r="D35" s="162"/>
      <c r="E35" s="162"/>
      <c r="F35" s="162"/>
      <c r="G35" s="121">
        <f>SUMIFS('Project Detail'!$L:$L, 'Project Detail'!$A:$A, 'LRAM &amp; LF Summary'!$A35, 'Project Detail'!$F:$F, 'LRAM &amp; LF Summary'!$B35, 'Project Detail'!$P:$P, 'LRAM &amp; LF Summary'!$C35)</f>
        <v>36.818038275347071</v>
      </c>
      <c r="H35" s="163"/>
      <c r="I35" s="163"/>
      <c r="J35" s="163"/>
      <c r="K35" s="124">
        <f>SUMIFS('Project Detail'!$N:$N, 'Project Detail'!$A:$A, 'LRAM &amp; LF Summary'!$A35, 'Project Detail'!$F:$F, 'LRAM &amp; LF Summary'!$B35, 'Project Detail'!$P:$P, 'LRAM &amp; LF Summary'!$C35)</f>
        <v>180233.3506912599</v>
      </c>
      <c r="M35" s="165">
        <f t="shared" si="61"/>
        <v>1</v>
      </c>
    </row>
    <row r="36" spans="1:13" s="113" customFormat="1" x14ac:dyDescent="0.2">
      <c r="A36" s="114" t="s">
        <v>102</v>
      </c>
      <c r="B36" s="105" t="s">
        <v>125</v>
      </c>
      <c r="C36" s="108">
        <v>2021</v>
      </c>
      <c r="D36" s="162"/>
      <c r="E36" s="162"/>
      <c r="F36" s="162"/>
      <c r="G36" s="121">
        <f>SUMIFS('Project Detail'!$L:$L, 'Project Detail'!$A:$A, 'LRAM &amp; LF Summary'!$A36, 'Project Detail'!$F:$F, 'LRAM &amp; LF Summary'!$B36, 'Project Detail'!$P:$P, 'LRAM &amp; LF Summary'!$C36)</f>
        <v>0</v>
      </c>
      <c r="H36" s="163"/>
      <c r="I36" s="163"/>
      <c r="J36" s="163"/>
      <c r="K36" s="124">
        <f>SUMIFS('Project Detail'!$N:$N, 'Project Detail'!$A:$A, 'LRAM &amp; LF Summary'!$A36, 'Project Detail'!$F:$F, 'LRAM &amp; LF Summary'!$B36, 'Project Detail'!$P:$P, 'LRAM &amp; LF Summary'!$C36)</f>
        <v>0</v>
      </c>
      <c r="M36" s="165">
        <f t="shared" si="61"/>
        <v>0</v>
      </c>
    </row>
    <row r="37" spans="1:13" s="113" customFormat="1" x14ac:dyDescent="0.2">
      <c r="A37" s="114" t="s">
        <v>70</v>
      </c>
      <c r="B37" s="105" t="s">
        <v>13</v>
      </c>
      <c r="C37" s="108">
        <v>2021</v>
      </c>
      <c r="D37" s="162"/>
      <c r="E37" s="162"/>
      <c r="F37" s="162"/>
      <c r="G37" s="121">
        <f>SUMIFS('Project Detail'!$L:$L, 'Project Detail'!$A:$A, 'LRAM &amp; LF Summary'!$A37, 'Project Detail'!$F:$F, 'LRAM &amp; LF Summary'!$B37, 'Project Detail'!$P:$P, 'LRAM &amp; LF Summary'!$C37)</f>
        <v>0</v>
      </c>
      <c r="H37" s="163"/>
      <c r="I37" s="163"/>
      <c r="J37" s="163"/>
      <c r="K37" s="124">
        <f>SUMIFS('Project Detail'!$N:$N, 'Project Detail'!$A:$A, 'LRAM &amp; LF Summary'!$A37, 'Project Detail'!$F:$F, 'LRAM &amp; LF Summary'!$B37, 'Project Detail'!$P:$P, 'LRAM &amp; LF Summary'!$C37)</f>
        <v>0</v>
      </c>
      <c r="M37" s="165" t="e">
        <f t="shared" si="61"/>
        <v>#DIV/0!</v>
      </c>
    </row>
    <row r="38" spans="1:13" s="113" customFormat="1" x14ac:dyDescent="0.2">
      <c r="A38" s="114" t="s">
        <v>14</v>
      </c>
      <c r="B38" s="105" t="s">
        <v>13</v>
      </c>
      <c r="C38" s="108">
        <v>2021</v>
      </c>
      <c r="D38" s="162"/>
      <c r="E38" s="162"/>
      <c r="F38" s="162"/>
      <c r="G38" s="121">
        <f>SUMIFS('Project Detail'!$L:$L, 'Project Detail'!$A:$A, 'LRAM &amp; LF Summary'!$A38, 'Project Detail'!$F:$F, 'LRAM &amp; LF Summary'!$B38, 'Project Detail'!$P:$P, 'LRAM &amp; LF Summary'!$C38)</f>
        <v>0</v>
      </c>
      <c r="H38" s="163"/>
      <c r="I38" s="163"/>
      <c r="J38" s="163"/>
      <c r="K38" s="124">
        <f>SUMIFS('Project Detail'!$N:$N, 'Project Detail'!$A:$A, 'LRAM &amp; LF Summary'!$A38, 'Project Detail'!$F:$F, 'LRAM &amp; LF Summary'!$B38, 'Project Detail'!$P:$P, 'LRAM &amp; LF Summary'!$C38)</f>
        <v>0</v>
      </c>
      <c r="M38" s="165" t="e">
        <f t="shared" si="61"/>
        <v>#DIV/0!</v>
      </c>
    </row>
    <row r="39" spans="1:13" s="113" customFormat="1" x14ac:dyDescent="0.2">
      <c r="A39" s="114" t="s">
        <v>16</v>
      </c>
      <c r="B39" s="105" t="s">
        <v>13</v>
      </c>
      <c r="C39" s="108">
        <v>2021</v>
      </c>
      <c r="D39" s="162"/>
      <c r="E39" s="162"/>
      <c r="F39" s="162"/>
      <c r="G39" s="121">
        <f>SUMIFS('Project Detail'!$L:$L, 'Project Detail'!$A:$A, 'LRAM &amp; LF Summary'!$A39, 'Project Detail'!$F:$F, 'LRAM &amp; LF Summary'!$B39, 'Project Detail'!$P:$P, 'LRAM &amp; LF Summary'!$C39)</f>
        <v>0</v>
      </c>
      <c r="H39" s="163"/>
      <c r="I39" s="163"/>
      <c r="J39" s="163"/>
      <c r="K39" s="124">
        <f>SUMIFS('Project Detail'!$N:$N, 'Project Detail'!$A:$A, 'LRAM &amp; LF Summary'!$A39, 'Project Detail'!$F:$F, 'LRAM &amp; LF Summary'!$B39, 'Project Detail'!$P:$P, 'LRAM &amp; LF Summary'!$C39)</f>
        <v>0</v>
      </c>
      <c r="M39" s="165" t="e">
        <f t="shared" si="61"/>
        <v>#DIV/0!</v>
      </c>
    </row>
    <row r="40" spans="1:13" s="113" customFormat="1" x14ac:dyDescent="0.2">
      <c r="A40" s="114" t="s">
        <v>15</v>
      </c>
      <c r="B40" s="105" t="s">
        <v>13</v>
      </c>
      <c r="C40" s="108">
        <v>2021</v>
      </c>
      <c r="D40" s="162"/>
      <c r="E40" s="162"/>
      <c r="F40" s="162"/>
      <c r="G40" s="121">
        <f>SUMIFS('Project Detail'!$L:$L, 'Project Detail'!$A:$A, 'LRAM &amp; LF Summary'!$A40, 'Project Detail'!$F:$F, 'LRAM &amp; LF Summary'!$B40, 'Project Detail'!$P:$P, 'LRAM &amp; LF Summary'!$C40)</f>
        <v>0</v>
      </c>
      <c r="H40" s="163"/>
      <c r="I40" s="163"/>
      <c r="J40" s="163"/>
      <c r="K40" s="124">
        <f>SUMIFS('Project Detail'!$N:$N, 'Project Detail'!$A:$A, 'LRAM &amp; LF Summary'!$A40, 'Project Detail'!$F:$F, 'LRAM &amp; LF Summary'!$B40, 'Project Detail'!$P:$P, 'LRAM &amp; LF Summary'!$C40)</f>
        <v>0</v>
      </c>
      <c r="M40" s="165" t="e">
        <f t="shared" si="61"/>
        <v>#DIV/0!</v>
      </c>
    </row>
    <row r="41" spans="1:13" s="113" customFormat="1" x14ac:dyDescent="0.2">
      <c r="A41"/>
      <c r="B41"/>
      <c r="C41"/>
      <c r="D41"/>
      <c r="E41"/>
      <c r="F41"/>
      <c r="G41"/>
      <c r="H41"/>
      <c r="I41"/>
      <c r="J41"/>
      <c r="K41"/>
    </row>
    <row r="42" spans="1:13" s="139" customFormat="1" ht="15.75" x14ac:dyDescent="0.2">
      <c r="A42" s="135" t="s">
        <v>127</v>
      </c>
      <c r="B42" s="136"/>
      <c r="C42" s="137"/>
      <c r="D42" s="138">
        <f>SUM(D4:D40)</f>
        <v>2761.2635904248391</v>
      </c>
      <c r="E42" s="138">
        <f t="shared" ref="E42:K42" si="62">SUM(E4:E40)</f>
        <v>3729.7429976506028</v>
      </c>
      <c r="F42" s="138">
        <f t="shared" si="62"/>
        <v>4735.6032886413504</v>
      </c>
      <c r="G42" s="138">
        <f t="shared" si="62"/>
        <v>5585.1503208807571</v>
      </c>
      <c r="H42" s="138">
        <f t="shared" si="62"/>
        <v>16459025.405931961</v>
      </c>
      <c r="I42" s="138">
        <f t="shared" si="62"/>
        <v>22249224.431236438</v>
      </c>
      <c r="J42" s="138">
        <f t="shared" si="62"/>
        <v>29019779.78040057</v>
      </c>
      <c r="K42" s="138">
        <f t="shared" si="62"/>
        <v>34151875.246808238</v>
      </c>
    </row>
    <row r="43" spans="1:13" s="139" customFormat="1" ht="15.75" x14ac:dyDescent="0.2">
      <c r="A43" s="135"/>
      <c r="B43" s="136"/>
      <c r="C43" s="137"/>
      <c r="D43" s="138"/>
      <c r="E43" s="138"/>
      <c r="F43" s="138"/>
      <c r="G43" s="138"/>
      <c r="H43" s="138"/>
      <c r="I43" s="138"/>
      <c r="J43" s="138"/>
      <c r="K43" s="138"/>
    </row>
    <row r="44" spans="1:13" s="139" customFormat="1" ht="15.75" x14ac:dyDescent="0.2">
      <c r="A44" s="135" t="s">
        <v>395</v>
      </c>
      <c r="B44" s="136"/>
      <c r="C44" s="137"/>
      <c r="D44" s="138">
        <f>SUMIF($C4:$C40, D$3, D4:D40)</f>
        <v>2761.2635904248391</v>
      </c>
      <c r="E44" s="138">
        <f t="shared" ref="E44:K44" si="63">SUMIF($C4:$C40, E$3, E4:E40)</f>
        <v>974.55530091629271</v>
      </c>
      <c r="F44" s="138">
        <f t="shared" si="63"/>
        <v>1033.2078574814448</v>
      </c>
      <c r="G44" s="138">
        <f t="shared" si="63"/>
        <v>891.91103827534698</v>
      </c>
      <c r="H44" s="138">
        <f t="shared" si="63"/>
        <v>16459025.405931961</v>
      </c>
      <c r="I44" s="138">
        <f t="shared" si="63"/>
        <v>5826415.5201595658</v>
      </c>
      <c r="J44" s="138">
        <f t="shared" si="63"/>
        <v>6933693.1698887702</v>
      </c>
      <c r="K44" s="138">
        <f t="shared" si="63"/>
        <v>5391702.1206912594</v>
      </c>
    </row>
    <row r="45" spans="1:13" s="139" customFormat="1" ht="15.75" x14ac:dyDescent="0.2">
      <c r="A45" s="135" t="s">
        <v>128</v>
      </c>
      <c r="B45" s="136"/>
      <c r="C45" s="137"/>
      <c r="D45" s="138">
        <f>'Program Summary'!E47</f>
        <v>2761.2649002002395</v>
      </c>
      <c r="E45" s="138">
        <f>'Program Summary'!I47</f>
        <v>974.55616764929766</v>
      </c>
      <c r="F45" s="138">
        <f>'Program Summary'!M47</f>
        <v>1033.2069392528299</v>
      </c>
      <c r="G45" s="138">
        <f>'Program Summary'!Q47</f>
        <v>891.91300000000001</v>
      </c>
      <c r="H45" s="138">
        <f>'Program Summary'!D47</f>
        <v>16459025.402227961</v>
      </c>
      <c r="I45" s="138">
        <f>'Program Summary'!H47</f>
        <v>5826415.5203347886</v>
      </c>
      <c r="J45" s="138">
        <f>'Program Summary'!L47</f>
        <v>6933693.1745281126</v>
      </c>
      <c r="K45" s="138">
        <f>'Program Summary'!P47</f>
        <v>5391702.1200000001</v>
      </c>
    </row>
    <row r="46" spans="1:13" s="139" customFormat="1" ht="15.75" x14ac:dyDescent="0.2">
      <c r="A46" s="135" t="s">
        <v>129</v>
      </c>
      <c r="B46" s="136"/>
      <c r="C46" s="137"/>
      <c r="D46" s="138">
        <f t="shared" ref="D46:K46" si="64">D45-D44</f>
        <v>1.3097754003865703E-3</v>
      </c>
      <c r="E46" s="138">
        <f t="shared" si="64"/>
        <v>8.6673300495476724E-4</v>
      </c>
      <c r="F46" s="138">
        <f t="shared" si="64"/>
        <v>-9.1822861486434704E-4</v>
      </c>
      <c r="G46" s="138">
        <f t="shared" si="64"/>
        <v>1.9617246530287957E-3</v>
      </c>
      <c r="H46" s="138">
        <f t="shared" si="64"/>
        <v>-3.7040002644062042E-3</v>
      </c>
      <c r="I46" s="138">
        <f t="shared" si="64"/>
        <v>1.7522275447845459E-4</v>
      </c>
      <c r="J46" s="138">
        <f t="shared" si="64"/>
        <v>4.6393424272537231E-3</v>
      </c>
      <c r="K46" s="138">
        <f t="shared" si="64"/>
        <v>-6.9125927984714508E-4</v>
      </c>
      <c r="L46" s="164"/>
    </row>
    <row r="47" spans="1:13" s="139" customFormat="1" ht="15.75" x14ac:dyDescent="0.2">
      <c r="A47" s="135"/>
      <c r="B47" s="136"/>
      <c r="C47" s="137"/>
      <c r="D47" s="138"/>
      <c r="E47" s="138"/>
      <c r="F47" s="138"/>
      <c r="G47" s="138"/>
      <c r="H47" s="138"/>
      <c r="I47" s="138"/>
      <c r="J47" s="138"/>
      <c r="K47" s="138"/>
    </row>
    <row r="48" spans="1:13" s="139" customFormat="1" ht="15.75" x14ac:dyDescent="0.2">
      <c r="A48" s="135" t="s">
        <v>398</v>
      </c>
      <c r="B48" s="136"/>
      <c r="C48" s="137">
        <v>2018</v>
      </c>
      <c r="D48" s="138"/>
      <c r="E48" s="138"/>
      <c r="F48" s="138"/>
      <c r="G48" s="138"/>
      <c r="H48" s="138">
        <f>SUMIF($C$4:$C$40, $C48, H$4:H$40)</f>
        <v>16459025.405931961</v>
      </c>
      <c r="I48" s="138">
        <f t="shared" ref="I48:K51" si="65">SUMIF($C$4:$C$40, $C48, I$4:I$40)</f>
        <v>16422808.911076874</v>
      </c>
      <c r="J48" s="138">
        <f t="shared" si="65"/>
        <v>16302392.072988404</v>
      </c>
      <c r="K48" s="138">
        <f t="shared" si="65"/>
        <v>16156553.286653223</v>
      </c>
    </row>
    <row r="49" spans="1:11" s="139" customFormat="1" ht="15.75" x14ac:dyDescent="0.2">
      <c r="A49" s="135"/>
      <c r="B49" s="136"/>
      <c r="C49" s="137">
        <v>2019</v>
      </c>
      <c r="D49" s="138"/>
      <c r="E49" s="138"/>
      <c r="F49" s="138"/>
      <c r="G49" s="138"/>
      <c r="H49" s="138">
        <f t="shared" ref="H49:H50" si="66">SUMIF($C$4:$C$40, $C49, H$4:H$40)</f>
        <v>0</v>
      </c>
      <c r="I49" s="138">
        <f t="shared" si="65"/>
        <v>5826415.5201595658</v>
      </c>
      <c r="J49" s="138">
        <f t="shared" si="65"/>
        <v>5783694.537523401</v>
      </c>
      <c r="K49" s="138">
        <f t="shared" si="65"/>
        <v>5731954.4623179091</v>
      </c>
    </row>
    <row r="50" spans="1:11" s="139" customFormat="1" ht="15.75" x14ac:dyDescent="0.2">
      <c r="A50" s="135"/>
      <c r="B50" s="136"/>
      <c r="C50" s="137">
        <v>2020</v>
      </c>
      <c r="D50" s="138"/>
      <c r="E50" s="138"/>
      <c r="F50" s="138"/>
      <c r="G50" s="138"/>
      <c r="H50" s="138">
        <f t="shared" si="66"/>
        <v>0</v>
      </c>
      <c r="I50" s="138">
        <f t="shared" si="65"/>
        <v>0</v>
      </c>
      <c r="J50" s="138">
        <f t="shared" si="65"/>
        <v>6933693.1698887702</v>
      </c>
      <c r="K50" s="138">
        <f t="shared" si="65"/>
        <v>6871665.377145851</v>
      </c>
    </row>
    <row r="51" spans="1:11" s="139" customFormat="1" ht="15.75" x14ac:dyDescent="0.2">
      <c r="A51" s="135"/>
      <c r="B51" s="136"/>
      <c r="C51" s="137">
        <v>2021</v>
      </c>
      <c r="D51" s="138"/>
      <c r="E51" s="138"/>
      <c r="F51" s="138"/>
      <c r="G51" s="138"/>
      <c r="H51" s="138">
        <f>SUMIF($C$4:$C$40, $C51, H$4:H$40)</f>
        <v>0</v>
      </c>
      <c r="I51" s="138">
        <f t="shared" si="65"/>
        <v>0</v>
      </c>
      <c r="J51" s="138">
        <f t="shared" si="65"/>
        <v>0</v>
      </c>
      <c r="K51" s="138">
        <f t="shared" si="65"/>
        <v>5391702.1206912594</v>
      </c>
    </row>
    <row r="52" spans="1:11" s="113" customFormat="1" x14ac:dyDescent="0.2">
      <c r="A52"/>
      <c r="B52"/>
      <c r="C52"/>
      <c r="D52"/>
      <c r="E52"/>
      <c r="F52"/>
      <c r="G52"/>
      <c r="H52"/>
      <c r="I52"/>
      <c r="J52"/>
      <c r="K52"/>
    </row>
    <row r="53" spans="1:11" s="113" customFormat="1" x14ac:dyDescent="0.2">
      <c r="A53"/>
      <c r="B53"/>
      <c r="C53"/>
      <c r="D53"/>
      <c r="E53"/>
      <c r="F53"/>
      <c r="G53"/>
      <c r="H53"/>
      <c r="I53"/>
      <c r="J53"/>
      <c r="K53"/>
    </row>
    <row r="54" spans="1:11" s="113" customFormat="1" x14ac:dyDescent="0.2">
      <c r="A54"/>
      <c r="B54"/>
      <c r="C54"/>
      <c r="D54"/>
      <c r="E54"/>
      <c r="F54"/>
      <c r="G54"/>
      <c r="H54"/>
      <c r="I54"/>
      <c r="J54"/>
      <c r="K54"/>
    </row>
    <row r="55" spans="1:11" s="113" customFormat="1" x14ac:dyDescent="0.2">
      <c r="A55"/>
      <c r="B55"/>
      <c r="C55"/>
      <c r="D55"/>
      <c r="E55"/>
      <c r="F55"/>
      <c r="G55"/>
      <c r="H55"/>
      <c r="I55"/>
      <c r="J55"/>
      <c r="K55"/>
    </row>
    <row r="56" spans="1:11" s="113" customFormat="1" x14ac:dyDescent="0.2">
      <c r="A56"/>
      <c r="B56"/>
      <c r="C56"/>
      <c r="D56"/>
      <c r="E56"/>
      <c r="F56"/>
      <c r="G56"/>
      <c r="H56"/>
      <c r="I56"/>
      <c r="J56"/>
      <c r="K56"/>
    </row>
    <row r="57" spans="1:11" s="113" customFormat="1" x14ac:dyDescent="0.2">
      <c r="A57"/>
      <c r="B57"/>
      <c r="C57"/>
      <c r="D57"/>
      <c r="E57"/>
      <c r="F57"/>
      <c r="G57"/>
      <c r="H57"/>
      <c r="I57"/>
      <c r="J57"/>
      <c r="K57"/>
    </row>
    <row r="58" spans="1:11" s="113" customFormat="1" x14ac:dyDescent="0.2">
      <c r="A58"/>
      <c r="B58"/>
      <c r="C58"/>
      <c r="D58"/>
      <c r="E58"/>
      <c r="F58"/>
      <c r="G58"/>
      <c r="H58"/>
      <c r="I58"/>
      <c r="J58"/>
      <c r="K58"/>
    </row>
    <row r="59" spans="1:11" s="113" customFormat="1" x14ac:dyDescent="0.2">
      <c r="A59"/>
      <c r="B59"/>
      <c r="C59"/>
      <c r="D59"/>
      <c r="E59"/>
      <c r="F59"/>
      <c r="G59"/>
      <c r="H59"/>
      <c r="I59"/>
      <c r="J59"/>
      <c r="K59"/>
    </row>
    <row r="60" spans="1:11" s="113" customFormat="1" x14ac:dyDescent="0.2">
      <c r="A60"/>
      <c r="B60"/>
      <c r="C60"/>
      <c r="D60"/>
      <c r="E60"/>
      <c r="F60"/>
      <c r="G60"/>
      <c r="H60"/>
      <c r="I60"/>
      <c r="J60"/>
      <c r="K60"/>
    </row>
    <row r="61" spans="1:11" s="113" customFormat="1" x14ac:dyDescent="0.2">
      <c r="A61"/>
      <c r="B61"/>
      <c r="C61"/>
      <c r="D61"/>
      <c r="E61"/>
      <c r="F61"/>
      <c r="G61"/>
      <c r="H61"/>
      <c r="I61"/>
      <c r="J61"/>
      <c r="K61"/>
    </row>
    <row r="62" spans="1:11" s="113" customFormat="1" x14ac:dyDescent="0.2">
      <c r="A62"/>
      <c r="B62"/>
      <c r="C62"/>
      <c r="D62"/>
      <c r="E62"/>
      <c r="F62"/>
      <c r="G62"/>
      <c r="H62"/>
      <c r="I62"/>
      <c r="J62"/>
      <c r="K62"/>
    </row>
    <row r="63" spans="1:11" s="113" customFormat="1" x14ac:dyDescent="0.2">
      <c r="A63"/>
      <c r="B63"/>
      <c r="C63"/>
      <c r="D63"/>
      <c r="E63"/>
      <c r="F63"/>
      <c r="G63"/>
      <c r="H63"/>
      <c r="I63"/>
      <c r="J63"/>
      <c r="K63"/>
    </row>
    <row r="64" spans="1:11" s="113" customFormat="1" x14ac:dyDescent="0.2">
      <c r="A64"/>
      <c r="B64"/>
      <c r="C64"/>
      <c r="D64"/>
      <c r="E64"/>
      <c r="F64"/>
      <c r="G64"/>
      <c r="H64"/>
      <c r="I64"/>
      <c r="J64"/>
      <c r="K64"/>
    </row>
    <row r="65" spans="1:11" s="113" customFormat="1" x14ac:dyDescent="0.2">
      <c r="A65"/>
      <c r="B65"/>
      <c r="C65"/>
      <c r="D65"/>
      <c r="E65"/>
      <c r="F65"/>
      <c r="G65"/>
      <c r="H65"/>
      <c r="I65"/>
      <c r="J65"/>
      <c r="K65"/>
    </row>
    <row r="66" spans="1:11" s="113" customFormat="1" x14ac:dyDescent="0.2">
      <c r="A66"/>
      <c r="B66"/>
      <c r="C66"/>
      <c r="D66"/>
      <c r="E66"/>
      <c r="F66"/>
      <c r="G66"/>
      <c r="H66"/>
      <c r="I66"/>
      <c r="J66"/>
      <c r="K66"/>
    </row>
    <row r="67" spans="1:11" s="113" customFormat="1" x14ac:dyDescent="0.2">
      <c r="A67"/>
      <c r="B67"/>
      <c r="C67"/>
      <c r="D67"/>
      <c r="E67"/>
      <c r="F67"/>
      <c r="G67"/>
      <c r="H67"/>
      <c r="I67"/>
      <c r="J67"/>
      <c r="K67"/>
    </row>
    <row r="68" spans="1:11" s="113" customFormat="1" x14ac:dyDescent="0.2">
      <c r="A68"/>
      <c r="B68"/>
      <c r="C68"/>
      <c r="D68"/>
      <c r="E68"/>
      <c r="F68"/>
      <c r="G68"/>
      <c r="H68"/>
      <c r="I68"/>
      <c r="J68"/>
      <c r="K68"/>
    </row>
    <row r="69" spans="1:11" s="113" customFormat="1" x14ac:dyDescent="0.2">
      <c r="A69"/>
      <c r="B69"/>
      <c r="C69"/>
      <c r="D69"/>
      <c r="E69"/>
      <c r="F69"/>
      <c r="G69"/>
      <c r="H69"/>
      <c r="I69"/>
      <c r="J69"/>
      <c r="K69"/>
    </row>
    <row r="70" spans="1:11" s="113" customFormat="1" x14ac:dyDescent="0.2">
      <c r="A70"/>
      <c r="B70"/>
      <c r="C70"/>
      <c r="D70"/>
      <c r="E70"/>
      <c r="F70"/>
      <c r="G70"/>
      <c r="H70"/>
      <c r="I70"/>
      <c r="J70"/>
      <c r="K70"/>
    </row>
    <row r="71" spans="1:11" s="113" customFormat="1" x14ac:dyDescent="0.2">
      <c r="A71"/>
      <c r="B71"/>
      <c r="C71"/>
      <c r="D71"/>
      <c r="E71"/>
      <c r="F71"/>
      <c r="G71"/>
      <c r="H71"/>
      <c r="I71"/>
      <c r="J71"/>
      <c r="K71"/>
    </row>
    <row r="72" spans="1:11" s="113" customFormat="1" x14ac:dyDescent="0.2">
      <c r="A72"/>
      <c r="B72"/>
      <c r="C72"/>
      <c r="D72"/>
      <c r="E72"/>
      <c r="F72"/>
      <c r="G72"/>
      <c r="H72"/>
      <c r="I72"/>
      <c r="J72"/>
      <c r="K72"/>
    </row>
    <row r="73" spans="1:11" s="113" customFormat="1" x14ac:dyDescent="0.2">
      <c r="A73"/>
      <c r="B73"/>
      <c r="C73"/>
      <c r="D73"/>
      <c r="E73"/>
      <c r="F73"/>
      <c r="G73"/>
      <c r="H73"/>
      <c r="I73"/>
      <c r="J73"/>
      <c r="K73"/>
    </row>
    <row r="74" spans="1:11" s="113" customFormat="1" x14ac:dyDescent="0.2">
      <c r="A74"/>
      <c r="B74"/>
      <c r="C74"/>
      <c r="D74"/>
      <c r="E74"/>
      <c r="F74"/>
      <c r="G74"/>
      <c r="H74"/>
      <c r="I74"/>
      <c r="J74"/>
      <c r="K74"/>
    </row>
    <row r="75" spans="1:11" s="113" customFormat="1" x14ac:dyDescent="0.2">
      <c r="A75"/>
      <c r="B75"/>
      <c r="C75"/>
      <c r="D75"/>
      <c r="E75"/>
      <c r="F75"/>
      <c r="G75"/>
      <c r="H75"/>
      <c r="I75"/>
      <c r="J75"/>
      <c r="K75"/>
    </row>
    <row r="76" spans="1:11" s="113" customFormat="1" x14ac:dyDescent="0.2">
      <c r="A76"/>
      <c r="B76"/>
      <c r="C76"/>
      <c r="D76"/>
      <c r="E76"/>
      <c r="F76"/>
      <c r="G76"/>
      <c r="H76"/>
      <c r="I76"/>
      <c r="J76"/>
      <c r="K76"/>
    </row>
    <row r="77" spans="1:11" s="113" customFormat="1" x14ac:dyDescent="0.2">
      <c r="A77"/>
      <c r="B77"/>
      <c r="C77"/>
      <c r="D77"/>
      <c r="E77"/>
      <c r="F77"/>
      <c r="G77"/>
      <c r="H77"/>
      <c r="I77"/>
      <c r="J77"/>
      <c r="K77"/>
    </row>
    <row r="78" spans="1:11" s="113" customFormat="1" x14ac:dyDescent="0.2">
      <c r="A78"/>
      <c r="B78"/>
      <c r="C78"/>
      <c r="D78"/>
      <c r="E78"/>
      <c r="F78"/>
      <c r="G78"/>
      <c r="H78"/>
      <c r="I78"/>
      <c r="J78"/>
      <c r="K78"/>
    </row>
    <row r="79" spans="1:11" s="113" customFormat="1" x14ac:dyDescent="0.2">
      <c r="A79"/>
      <c r="B79"/>
      <c r="C79"/>
      <c r="D79"/>
      <c r="E79"/>
      <c r="F79"/>
      <c r="G79"/>
      <c r="H79"/>
      <c r="I79"/>
      <c r="J79"/>
      <c r="K79"/>
    </row>
    <row r="80" spans="1:11" s="113" customFormat="1" x14ac:dyDescent="0.2">
      <c r="A80"/>
      <c r="B80"/>
      <c r="C80"/>
      <c r="D80"/>
      <c r="E80"/>
      <c r="F80"/>
      <c r="G80"/>
      <c r="H80"/>
      <c r="I80"/>
      <c r="J80"/>
      <c r="K80"/>
    </row>
    <row r="81" spans="1:11" s="113" customFormat="1" x14ac:dyDescent="0.2">
      <c r="A81"/>
      <c r="B81"/>
      <c r="C81"/>
      <c r="D81"/>
      <c r="E81"/>
      <c r="F81"/>
      <c r="G81"/>
      <c r="H81"/>
      <c r="I81"/>
      <c r="J81"/>
      <c r="K81"/>
    </row>
    <row r="82" spans="1:11" s="113" customFormat="1" x14ac:dyDescent="0.2">
      <c r="A82"/>
      <c r="B82"/>
      <c r="C82"/>
      <c r="D82"/>
      <c r="E82"/>
      <c r="F82"/>
      <c r="G82"/>
      <c r="H82"/>
      <c r="I82"/>
      <c r="J82"/>
      <c r="K82"/>
    </row>
    <row r="83" spans="1:11" s="113" customFormat="1" x14ac:dyDescent="0.2">
      <c r="A83"/>
      <c r="B83"/>
      <c r="C83"/>
      <c r="D83"/>
      <c r="E83"/>
      <c r="F83"/>
      <c r="G83"/>
      <c r="H83"/>
      <c r="I83"/>
      <c r="J83"/>
      <c r="K83"/>
    </row>
    <row r="84" spans="1:11" s="113" customFormat="1" x14ac:dyDescent="0.2">
      <c r="A84"/>
      <c r="B84"/>
      <c r="C84"/>
      <c r="D84"/>
      <c r="E84"/>
      <c r="F84"/>
      <c r="G84"/>
      <c r="H84"/>
      <c r="I84"/>
      <c r="J84"/>
      <c r="K84"/>
    </row>
    <row r="85" spans="1:11" s="113" customFormat="1" x14ac:dyDescent="0.2">
      <c r="A85"/>
      <c r="B85"/>
      <c r="C85"/>
      <c r="D85"/>
      <c r="E85"/>
      <c r="F85"/>
      <c r="G85"/>
      <c r="H85"/>
      <c r="I85"/>
      <c r="J85"/>
      <c r="K85"/>
    </row>
    <row r="86" spans="1:11" s="113" customFormat="1" x14ac:dyDescent="0.2">
      <c r="A86"/>
      <c r="B86"/>
      <c r="C86"/>
      <c r="D86"/>
      <c r="E86"/>
      <c r="F86"/>
      <c r="G86"/>
      <c r="H86"/>
      <c r="I86"/>
      <c r="J86"/>
      <c r="K86"/>
    </row>
    <row r="87" spans="1:11" s="113" customFormat="1" x14ac:dyDescent="0.2">
      <c r="A87"/>
      <c r="B87"/>
      <c r="C87"/>
      <c r="D87"/>
      <c r="E87"/>
      <c r="F87"/>
      <c r="G87"/>
      <c r="H87"/>
      <c r="I87"/>
      <c r="J87"/>
      <c r="K87"/>
    </row>
    <row r="88" spans="1:11" s="113" customFormat="1" x14ac:dyDescent="0.2">
      <c r="A88"/>
      <c r="B88"/>
      <c r="C88"/>
      <c r="D88"/>
      <c r="E88"/>
      <c r="F88"/>
      <c r="G88"/>
      <c r="H88"/>
      <c r="I88"/>
      <c r="J88"/>
      <c r="K88"/>
    </row>
    <row r="89" spans="1:11" s="113" customFormat="1" x14ac:dyDescent="0.2">
      <c r="A89"/>
      <c r="B89"/>
      <c r="C89"/>
      <c r="D89"/>
      <c r="E89"/>
      <c r="F89"/>
      <c r="G89"/>
      <c r="H89"/>
      <c r="I89"/>
      <c r="J89"/>
      <c r="K89"/>
    </row>
    <row r="90" spans="1:11" s="113" customFormat="1" x14ac:dyDescent="0.2">
      <c r="A90"/>
      <c r="B90"/>
      <c r="C90"/>
      <c r="D90"/>
      <c r="E90"/>
      <c r="F90"/>
      <c r="G90"/>
      <c r="H90"/>
      <c r="I90"/>
      <c r="J90"/>
      <c r="K90"/>
    </row>
    <row r="91" spans="1:11" s="113" customFormat="1" x14ac:dyDescent="0.2">
      <c r="A91"/>
      <c r="B91"/>
      <c r="C91"/>
      <c r="D91"/>
      <c r="E91"/>
      <c r="F91"/>
      <c r="G91"/>
      <c r="H91"/>
      <c r="I91"/>
      <c r="J91"/>
      <c r="K91"/>
    </row>
    <row r="92" spans="1:11" s="113" customFormat="1" x14ac:dyDescent="0.2">
      <c r="A92"/>
      <c r="B92"/>
      <c r="C92"/>
      <c r="D92"/>
      <c r="E92"/>
      <c r="F92"/>
      <c r="G92"/>
      <c r="H92"/>
      <c r="I92"/>
      <c r="J92"/>
      <c r="K92"/>
    </row>
    <row r="93" spans="1:11" s="113" customFormat="1" x14ac:dyDescent="0.2">
      <c r="A93"/>
      <c r="B93"/>
      <c r="C93"/>
      <c r="D93"/>
      <c r="E93"/>
      <c r="F93"/>
      <c r="G93"/>
      <c r="H93"/>
      <c r="I93"/>
      <c r="J93"/>
      <c r="K93"/>
    </row>
    <row r="94" spans="1:11" s="113" customFormat="1" x14ac:dyDescent="0.2">
      <c r="A94"/>
      <c r="B94"/>
      <c r="C94"/>
      <c r="D94"/>
      <c r="E94"/>
      <c r="F94"/>
      <c r="G94"/>
      <c r="H94"/>
      <c r="I94"/>
      <c r="J94"/>
      <c r="K94"/>
    </row>
    <row r="95" spans="1:11" s="113" customFormat="1" x14ac:dyDescent="0.2">
      <c r="A95"/>
      <c r="B95"/>
      <c r="C95"/>
      <c r="D95"/>
      <c r="E95"/>
      <c r="F95"/>
      <c r="G95"/>
      <c r="H95"/>
      <c r="I95"/>
      <c r="J95"/>
      <c r="K95"/>
    </row>
    <row r="96" spans="1:11" s="113" customFormat="1" x14ac:dyDescent="0.2">
      <c r="A96"/>
      <c r="B96"/>
      <c r="C96"/>
      <c r="D96"/>
      <c r="E96"/>
      <c r="F96"/>
      <c r="G96"/>
      <c r="H96"/>
      <c r="I96"/>
      <c r="J96"/>
      <c r="K96"/>
    </row>
    <row r="97" spans="1:11" s="113" customFormat="1" x14ac:dyDescent="0.2">
      <c r="A97"/>
      <c r="B97"/>
      <c r="C97"/>
      <c r="D97"/>
      <c r="E97"/>
      <c r="F97"/>
      <c r="G97"/>
      <c r="H97"/>
      <c r="I97"/>
      <c r="J97"/>
      <c r="K97"/>
    </row>
    <row r="98" spans="1:11" s="113" customFormat="1" x14ac:dyDescent="0.2">
      <c r="A98"/>
      <c r="B98"/>
      <c r="C98"/>
      <c r="D98"/>
      <c r="E98"/>
      <c r="F98"/>
      <c r="G98"/>
      <c r="H98"/>
      <c r="I98"/>
      <c r="J98"/>
      <c r="K98"/>
    </row>
    <row r="99" spans="1:11" s="113" customFormat="1" x14ac:dyDescent="0.2">
      <c r="A99"/>
      <c r="B99"/>
      <c r="C99"/>
      <c r="D99"/>
      <c r="E99"/>
      <c r="F99"/>
      <c r="G99"/>
      <c r="H99"/>
      <c r="I99"/>
      <c r="J99"/>
      <c r="K99"/>
    </row>
    <row r="100" spans="1:11" s="113" customFormat="1" x14ac:dyDescent="0.2">
      <c r="A100"/>
      <c r="B100"/>
      <c r="C100"/>
      <c r="D100"/>
      <c r="E100"/>
      <c r="F100"/>
      <c r="G100"/>
      <c r="H100"/>
      <c r="I100"/>
      <c r="J100"/>
      <c r="K100"/>
    </row>
    <row r="101" spans="1:11" s="113" customFormat="1" x14ac:dyDescent="0.2">
      <c r="A101"/>
      <c r="B101"/>
      <c r="C101"/>
      <c r="D101"/>
      <c r="E101"/>
      <c r="F101"/>
      <c r="G101"/>
      <c r="H101"/>
      <c r="I101"/>
      <c r="J101"/>
      <c r="K101"/>
    </row>
    <row r="102" spans="1:11" s="113" customFormat="1" x14ac:dyDescent="0.2">
      <c r="A102"/>
      <c r="B102"/>
      <c r="C102"/>
      <c r="D102"/>
      <c r="E102"/>
      <c r="F102"/>
      <c r="G102"/>
      <c r="H102"/>
      <c r="I102"/>
      <c r="J102"/>
      <c r="K102"/>
    </row>
    <row r="103" spans="1:11" s="113" customFormat="1" x14ac:dyDescent="0.2">
      <c r="A103"/>
      <c r="B103"/>
      <c r="C103"/>
      <c r="D103"/>
      <c r="E103"/>
      <c r="F103"/>
      <c r="G103"/>
      <c r="H103"/>
      <c r="I103"/>
      <c r="J103"/>
      <c r="K103"/>
    </row>
    <row r="104" spans="1:11" s="113" customFormat="1" x14ac:dyDescent="0.2">
      <c r="A104"/>
      <c r="B104"/>
      <c r="C104"/>
      <c r="D104"/>
      <c r="E104"/>
      <c r="F104"/>
      <c r="G104"/>
      <c r="H104"/>
      <c r="I104"/>
      <c r="J104"/>
      <c r="K104"/>
    </row>
    <row r="105" spans="1:11" s="113" customFormat="1" x14ac:dyDescent="0.2">
      <c r="A105"/>
      <c r="B105"/>
      <c r="C105"/>
      <c r="D105"/>
      <c r="E105"/>
      <c r="F105"/>
      <c r="G105"/>
      <c r="H105"/>
      <c r="I105"/>
      <c r="J105"/>
      <c r="K105"/>
    </row>
    <row r="106" spans="1:11" s="113" customFormat="1" x14ac:dyDescent="0.2">
      <c r="A106"/>
      <c r="B106"/>
      <c r="C106"/>
      <c r="D106"/>
      <c r="E106"/>
      <c r="F106"/>
      <c r="G106"/>
      <c r="H106"/>
      <c r="I106"/>
      <c r="J106"/>
      <c r="K106"/>
    </row>
    <row r="107" spans="1:11" s="113" customFormat="1" x14ac:dyDescent="0.2">
      <c r="A107"/>
      <c r="B107"/>
      <c r="C107"/>
      <c r="D107"/>
      <c r="E107"/>
      <c r="F107"/>
      <c r="G107"/>
      <c r="H107"/>
      <c r="I107"/>
      <c r="J107"/>
      <c r="K107"/>
    </row>
    <row r="108" spans="1:11" s="113" customFormat="1" x14ac:dyDescent="0.2">
      <c r="A108"/>
      <c r="B108"/>
      <c r="C108"/>
      <c r="D108"/>
      <c r="E108"/>
      <c r="F108"/>
      <c r="G108"/>
      <c r="H108"/>
      <c r="I108"/>
      <c r="J108"/>
      <c r="K108"/>
    </row>
    <row r="109" spans="1:11" s="113" customFormat="1" x14ac:dyDescent="0.2">
      <c r="A109"/>
      <c r="B109"/>
      <c r="C109"/>
      <c r="D109"/>
      <c r="E109"/>
      <c r="F109"/>
      <c r="G109"/>
      <c r="H109"/>
      <c r="I109"/>
      <c r="J109"/>
      <c r="K109"/>
    </row>
    <row r="110" spans="1:11" s="113" customFormat="1" x14ac:dyDescent="0.2">
      <c r="A110"/>
      <c r="B110"/>
      <c r="C110"/>
      <c r="D110"/>
      <c r="E110"/>
      <c r="F110"/>
      <c r="G110"/>
      <c r="H110"/>
      <c r="I110"/>
      <c r="J110"/>
      <c r="K110"/>
    </row>
    <row r="111" spans="1:11" s="113" customFormat="1" x14ac:dyDescent="0.2">
      <c r="A111"/>
      <c r="B111"/>
      <c r="C111"/>
      <c r="D111"/>
      <c r="E111"/>
      <c r="F111"/>
      <c r="G111"/>
      <c r="H111"/>
      <c r="I111"/>
      <c r="J111"/>
      <c r="K111"/>
    </row>
    <row r="112" spans="1:11" s="113" customFormat="1" x14ac:dyDescent="0.2">
      <c r="A112"/>
      <c r="B112"/>
      <c r="C112"/>
      <c r="D112"/>
      <c r="E112"/>
      <c r="F112"/>
      <c r="G112"/>
      <c r="H112"/>
      <c r="I112"/>
      <c r="J112"/>
      <c r="K112"/>
    </row>
    <row r="113" spans="1:11" s="113" customFormat="1" x14ac:dyDescent="0.2">
      <c r="A113"/>
      <c r="B113"/>
      <c r="C113"/>
      <c r="D113"/>
      <c r="E113"/>
      <c r="F113"/>
      <c r="G113"/>
      <c r="H113"/>
      <c r="I113"/>
      <c r="J113"/>
      <c r="K113"/>
    </row>
    <row r="114" spans="1:11" s="113" customFormat="1" x14ac:dyDescent="0.2">
      <c r="A114"/>
      <c r="B114"/>
      <c r="C114"/>
      <c r="D114"/>
      <c r="E114"/>
      <c r="F114"/>
      <c r="G114"/>
      <c r="H114"/>
      <c r="I114"/>
      <c r="J114"/>
      <c r="K114"/>
    </row>
    <row r="115" spans="1:11" s="113" customFormat="1" x14ac:dyDescent="0.2">
      <c r="A115"/>
      <c r="B115"/>
      <c r="C115"/>
      <c r="D115"/>
      <c r="E115"/>
      <c r="F115"/>
      <c r="G115"/>
      <c r="H115"/>
      <c r="I115"/>
      <c r="J115"/>
      <c r="K115"/>
    </row>
    <row r="116" spans="1:11" s="113" customFormat="1" x14ac:dyDescent="0.2">
      <c r="A116"/>
      <c r="B116"/>
      <c r="C116"/>
      <c r="D116"/>
      <c r="E116"/>
      <c r="F116"/>
      <c r="G116"/>
      <c r="H116"/>
      <c r="I116"/>
      <c r="J116"/>
      <c r="K116"/>
    </row>
    <row r="117" spans="1:11" s="113" customFormat="1" x14ac:dyDescent="0.2">
      <c r="A117"/>
      <c r="B117"/>
      <c r="C117"/>
      <c r="D117"/>
      <c r="E117"/>
      <c r="F117"/>
      <c r="G117"/>
      <c r="H117"/>
      <c r="I117"/>
      <c r="J117"/>
      <c r="K117"/>
    </row>
    <row r="118" spans="1:11" s="113" customFormat="1" x14ac:dyDescent="0.2">
      <c r="A118"/>
      <c r="B118"/>
      <c r="C118"/>
      <c r="D118"/>
      <c r="E118"/>
      <c r="F118"/>
      <c r="G118"/>
      <c r="H118"/>
      <c r="I118"/>
      <c r="J118"/>
      <c r="K118"/>
    </row>
    <row r="119" spans="1:11" s="113" customFormat="1" x14ac:dyDescent="0.2">
      <c r="A119"/>
      <c r="B119"/>
      <c r="C119"/>
      <c r="D119"/>
      <c r="E119"/>
      <c r="F119"/>
      <c r="G119"/>
      <c r="H119"/>
      <c r="I119"/>
      <c r="J119"/>
      <c r="K119"/>
    </row>
    <row r="120" spans="1:11" s="113" customFormat="1" x14ac:dyDescent="0.2">
      <c r="A120"/>
      <c r="B120"/>
      <c r="C120"/>
      <c r="D120"/>
      <c r="E120"/>
      <c r="F120"/>
      <c r="G120"/>
      <c r="H120"/>
      <c r="I120"/>
      <c r="J120"/>
      <c r="K120"/>
    </row>
    <row r="121" spans="1:11" s="113" customFormat="1" x14ac:dyDescent="0.2">
      <c r="A121"/>
      <c r="B121"/>
      <c r="C121"/>
      <c r="D121"/>
      <c r="E121"/>
      <c r="F121"/>
      <c r="G121"/>
      <c r="H121"/>
      <c r="I121"/>
      <c r="J121"/>
      <c r="K121"/>
    </row>
    <row r="122" spans="1:11" s="113" customFormat="1" x14ac:dyDescent="0.2">
      <c r="A122"/>
      <c r="B122"/>
      <c r="C122"/>
      <c r="D122"/>
      <c r="E122"/>
      <c r="F122"/>
      <c r="G122"/>
      <c r="H122"/>
      <c r="I122"/>
      <c r="J122"/>
      <c r="K122"/>
    </row>
    <row r="123" spans="1:11" s="113" customFormat="1" x14ac:dyDescent="0.2">
      <c r="A123"/>
      <c r="B123"/>
      <c r="C123"/>
      <c r="D123"/>
      <c r="E123"/>
      <c r="F123"/>
      <c r="G123"/>
      <c r="H123"/>
      <c r="I123"/>
      <c r="J123"/>
      <c r="K123"/>
    </row>
    <row r="124" spans="1:11" s="113" customFormat="1" x14ac:dyDescent="0.2">
      <c r="A124"/>
      <c r="B124"/>
      <c r="C124"/>
      <c r="D124"/>
      <c r="E124"/>
      <c r="F124"/>
      <c r="G124"/>
      <c r="H124"/>
      <c r="I124"/>
      <c r="J124"/>
      <c r="K124"/>
    </row>
    <row r="125" spans="1:11" s="113" customFormat="1" x14ac:dyDescent="0.2">
      <c r="A125"/>
      <c r="B125"/>
      <c r="C125"/>
      <c r="D125"/>
      <c r="E125"/>
      <c r="F125"/>
      <c r="G125"/>
      <c r="H125"/>
      <c r="I125"/>
      <c r="J125"/>
      <c r="K125"/>
    </row>
    <row r="126" spans="1:11" s="113" customFormat="1" x14ac:dyDescent="0.2">
      <c r="A126"/>
      <c r="B126"/>
      <c r="C126"/>
      <c r="D126"/>
      <c r="E126"/>
      <c r="F126"/>
      <c r="G126"/>
      <c r="H126"/>
      <c r="I126"/>
      <c r="J126"/>
      <c r="K126"/>
    </row>
    <row r="127" spans="1:11" s="113" customFormat="1" x14ac:dyDescent="0.2">
      <c r="A127"/>
      <c r="B127"/>
      <c r="C127"/>
      <c r="D127"/>
      <c r="E127"/>
      <c r="F127"/>
      <c r="G127"/>
      <c r="H127"/>
      <c r="I127"/>
      <c r="J127"/>
      <c r="K127"/>
    </row>
    <row r="128" spans="1:11" s="113" customFormat="1" x14ac:dyDescent="0.2">
      <c r="A128"/>
      <c r="B128"/>
      <c r="C128"/>
      <c r="D128"/>
      <c r="E128"/>
      <c r="F128"/>
      <c r="G128"/>
      <c r="H128"/>
      <c r="I128"/>
      <c r="J128"/>
      <c r="K128"/>
    </row>
    <row r="129" spans="1:11" s="113" customFormat="1" x14ac:dyDescent="0.2">
      <c r="A129"/>
      <c r="B129"/>
      <c r="C129"/>
      <c r="D129"/>
      <c r="E129"/>
      <c r="F129"/>
      <c r="G129"/>
      <c r="H129"/>
      <c r="I129"/>
      <c r="J129"/>
      <c r="K129"/>
    </row>
    <row r="130" spans="1:11" s="113" customFormat="1" x14ac:dyDescent="0.2">
      <c r="A130"/>
      <c r="B130"/>
      <c r="C130"/>
      <c r="D130"/>
      <c r="E130"/>
      <c r="F130"/>
      <c r="G130"/>
      <c r="H130"/>
      <c r="I130"/>
      <c r="J130"/>
      <c r="K130"/>
    </row>
    <row r="131" spans="1:11" s="113" customFormat="1" x14ac:dyDescent="0.2">
      <c r="A131"/>
      <c r="B131"/>
      <c r="C131"/>
      <c r="D131"/>
      <c r="E131"/>
      <c r="F131"/>
      <c r="G131"/>
      <c r="H131"/>
      <c r="I131"/>
      <c r="J131"/>
      <c r="K131"/>
    </row>
    <row r="132" spans="1:11" s="113" customFormat="1" x14ac:dyDescent="0.2">
      <c r="A132"/>
      <c r="B132"/>
      <c r="C132"/>
      <c r="D132"/>
      <c r="E132"/>
      <c r="F132"/>
      <c r="G132"/>
      <c r="H132"/>
      <c r="I132"/>
      <c r="J132"/>
      <c r="K132"/>
    </row>
    <row r="133" spans="1:11" s="113" customFormat="1" x14ac:dyDescent="0.2">
      <c r="A133"/>
      <c r="B133"/>
      <c r="C133"/>
      <c r="D133"/>
      <c r="E133"/>
      <c r="F133"/>
      <c r="G133"/>
      <c r="H133"/>
      <c r="I133"/>
      <c r="J133"/>
      <c r="K133"/>
    </row>
    <row r="134" spans="1:11" s="113" customFormat="1" x14ac:dyDescent="0.2">
      <c r="A134"/>
      <c r="B134"/>
      <c r="C134"/>
      <c r="D134"/>
      <c r="E134"/>
      <c r="F134"/>
      <c r="G134"/>
      <c r="H134"/>
      <c r="I134"/>
      <c r="J134"/>
      <c r="K134"/>
    </row>
    <row r="135" spans="1:11" s="113" customFormat="1" x14ac:dyDescent="0.2">
      <c r="A135"/>
      <c r="B135"/>
      <c r="C135"/>
      <c r="D135"/>
      <c r="E135"/>
      <c r="F135"/>
      <c r="G135"/>
      <c r="H135"/>
      <c r="I135"/>
      <c r="J135"/>
      <c r="K135"/>
    </row>
    <row r="136" spans="1:11" s="113" customFormat="1" x14ac:dyDescent="0.2">
      <c r="A136"/>
      <c r="B136"/>
      <c r="C136"/>
      <c r="D136"/>
      <c r="E136"/>
      <c r="F136"/>
      <c r="G136"/>
      <c r="H136"/>
      <c r="I136"/>
      <c r="J136"/>
      <c r="K136"/>
    </row>
    <row r="137" spans="1:11" s="113" customFormat="1" x14ac:dyDescent="0.2">
      <c r="A137"/>
      <c r="B137"/>
      <c r="C137"/>
      <c r="D137"/>
      <c r="E137"/>
      <c r="F137"/>
      <c r="G137"/>
      <c r="H137"/>
      <c r="I137"/>
      <c r="J137"/>
      <c r="K137"/>
    </row>
    <row r="138" spans="1:11" s="113" customFormat="1" x14ac:dyDescent="0.2">
      <c r="A138"/>
      <c r="B138"/>
      <c r="C138"/>
      <c r="D138"/>
      <c r="E138"/>
      <c r="F138"/>
      <c r="G138"/>
      <c r="H138"/>
      <c r="I138"/>
      <c r="J138"/>
      <c r="K138"/>
    </row>
    <row r="139" spans="1:11" s="113" customFormat="1" x14ac:dyDescent="0.2">
      <c r="A139"/>
      <c r="B139"/>
      <c r="C139"/>
      <c r="D139"/>
      <c r="E139"/>
      <c r="F139"/>
      <c r="G139"/>
      <c r="H139"/>
      <c r="I139"/>
      <c r="J139"/>
      <c r="K139"/>
    </row>
    <row r="140" spans="1:11" s="113" customFormat="1" x14ac:dyDescent="0.2">
      <c r="A140"/>
      <c r="B140"/>
      <c r="C140"/>
      <c r="D140"/>
      <c r="E140"/>
      <c r="F140"/>
      <c r="G140"/>
      <c r="H140"/>
      <c r="I140"/>
      <c r="J140"/>
      <c r="K140"/>
    </row>
    <row r="141" spans="1:11" s="113" customFormat="1" x14ac:dyDescent="0.2">
      <c r="A141"/>
      <c r="B141"/>
      <c r="C141"/>
      <c r="D141"/>
      <c r="E141"/>
      <c r="F141"/>
      <c r="G141"/>
      <c r="H141"/>
      <c r="I141"/>
      <c r="J141"/>
      <c r="K141"/>
    </row>
    <row r="142" spans="1:11" s="113" customFormat="1" x14ac:dyDescent="0.2">
      <c r="A142"/>
      <c r="B142"/>
      <c r="C142"/>
      <c r="D142"/>
      <c r="E142"/>
      <c r="F142"/>
      <c r="G142"/>
      <c r="H142"/>
      <c r="I142"/>
      <c r="J142"/>
      <c r="K142"/>
    </row>
    <row r="143" spans="1:11" s="113" customFormat="1" x14ac:dyDescent="0.2">
      <c r="A143"/>
      <c r="B143"/>
      <c r="C143"/>
      <c r="D143"/>
      <c r="E143"/>
      <c r="F143"/>
      <c r="G143"/>
      <c r="H143"/>
      <c r="I143"/>
      <c r="J143"/>
      <c r="K143"/>
    </row>
    <row r="144" spans="1:11" s="113" customFormat="1" x14ac:dyDescent="0.2">
      <c r="A144"/>
      <c r="B144"/>
      <c r="C144"/>
      <c r="D144"/>
      <c r="E144"/>
      <c r="F144"/>
      <c r="G144"/>
      <c r="H144"/>
      <c r="I144"/>
      <c r="J144"/>
      <c r="K144"/>
    </row>
    <row r="145" spans="1:11" s="113" customFormat="1" x14ac:dyDescent="0.2">
      <c r="A145"/>
      <c r="B145"/>
      <c r="C145"/>
      <c r="D145"/>
      <c r="E145"/>
      <c r="F145"/>
      <c r="G145"/>
      <c r="H145"/>
      <c r="I145"/>
      <c r="J145"/>
      <c r="K145"/>
    </row>
    <row r="146" spans="1:11" s="113" customFormat="1" x14ac:dyDescent="0.2">
      <c r="A146"/>
      <c r="B146"/>
      <c r="C146"/>
      <c r="D146"/>
      <c r="E146"/>
      <c r="F146"/>
      <c r="G146"/>
      <c r="H146"/>
      <c r="I146"/>
      <c r="J146"/>
      <c r="K146"/>
    </row>
    <row r="147" spans="1:11" s="113" customFormat="1" x14ac:dyDescent="0.2">
      <c r="A147"/>
      <c r="B147"/>
      <c r="C147"/>
      <c r="D147"/>
      <c r="E147"/>
      <c r="F147"/>
      <c r="G147"/>
      <c r="H147"/>
      <c r="I147"/>
      <c r="J147"/>
      <c r="K147"/>
    </row>
    <row r="148" spans="1:11" s="113" customFormat="1" x14ac:dyDescent="0.2">
      <c r="A148"/>
      <c r="B148"/>
      <c r="C148"/>
      <c r="D148"/>
      <c r="E148"/>
      <c r="F148"/>
      <c r="G148"/>
      <c r="H148"/>
      <c r="I148"/>
      <c r="J148"/>
      <c r="K148"/>
    </row>
    <row r="149" spans="1:11" s="113" customFormat="1" x14ac:dyDescent="0.2">
      <c r="A149"/>
      <c r="B149"/>
      <c r="C149"/>
      <c r="D149"/>
      <c r="E149"/>
      <c r="F149"/>
      <c r="G149"/>
      <c r="H149"/>
      <c r="I149"/>
      <c r="J149"/>
      <c r="K149"/>
    </row>
    <row r="150" spans="1:11" s="113" customFormat="1" x14ac:dyDescent="0.2">
      <c r="A150"/>
      <c r="B150"/>
      <c r="C150"/>
      <c r="D150"/>
      <c r="E150"/>
      <c r="F150"/>
      <c r="G150"/>
      <c r="H150"/>
      <c r="I150"/>
      <c r="J150"/>
      <c r="K150"/>
    </row>
    <row r="151" spans="1:11" s="113" customFormat="1" x14ac:dyDescent="0.2">
      <c r="A151"/>
      <c r="B151"/>
      <c r="C151"/>
      <c r="D151"/>
      <c r="E151"/>
      <c r="F151"/>
      <c r="G151"/>
      <c r="H151"/>
      <c r="I151"/>
      <c r="J151"/>
      <c r="K151"/>
    </row>
    <row r="152" spans="1:11" s="113" customFormat="1" x14ac:dyDescent="0.2">
      <c r="A152"/>
      <c r="B152"/>
      <c r="C152"/>
      <c r="D152"/>
      <c r="E152"/>
      <c r="F152"/>
      <c r="G152"/>
      <c r="H152"/>
      <c r="I152"/>
      <c r="J152"/>
      <c r="K152"/>
    </row>
    <row r="153" spans="1:11" s="113" customFormat="1" x14ac:dyDescent="0.2">
      <c r="A153"/>
      <c r="B153"/>
      <c r="C153"/>
      <c r="D153"/>
      <c r="E153"/>
      <c r="F153"/>
      <c r="G153"/>
      <c r="H153"/>
      <c r="I153"/>
      <c r="J153"/>
      <c r="K153"/>
    </row>
    <row r="154" spans="1:11" s="113" customFormat="1" x14ac:dyDescent="0.2">
      <c r="A154"/>
      <c r="B154"/>
      <c r="C154"/>
      <c r="D154"/>
      <c r="E154"/>
      <c r="F154"/>
      <c r="G154"/>
      <c r="H154"/>
      <c r="I154"/>
      <c r="J154"/>
      <c r="K154"/>
    </row>
    <row r="155" spans="1:11" s="113" customFormat="1" x14ac:dyDescent="0.2">
      <c r="A155"/>
      <c r="B155"/>
      <c r="C155"/>
      <c r="D155"/>
      <c r="E155"/>
      <c r="F155"/>
      <c r="G155"/>
      <c r="H155"/>
      <c r="I155"/>
      <c r="J155"/>
      <c r="K155"/>
    </row>
    <row r="156" spans="1:11" s="113" customFormat="1" x14ac:dyDescent="0.2">
      <c r="A156"/>
      <c r="B156"/>
      <c r="C156"/>
      <c r="D156"/>
      <c r="E156"/>
      <c r="F156"/>
      <c r="G156"/>
      <c r="H156"/>
      <c r="I156"/>
      <c r="J156"/>
      <c r="K156"/>
    </row>
    <row r="157" spans="1:11" s="113" customFormat="1" x14ac:dyDescent="0.2">
      <c r="A157"/>
      <c r="B157"/>
      <c r="C157"/>
      <c r="D157"/>
      <c r="E157"/>
      <c r="F157"/>
      <c r="G157"/>
      <c r="H157"/>
      <c r="I157"/>
      <c r="J157"/>
      <c r="K157"/>
    </row>
    <row r="158" spans="1:11" s="113" customFormat="1" x14ac:dyDescent="0.2">
      <c r="A158"/>
      <c r="B158"/>
      <c r="C158"/>
      <c r="D158"/>
      <c r="E158"/>
      <c r="F158"/>
      <c r="G158"/>
      <c r="H158"/>
      <c r="I158"/>
      <c r="J158"/>
      <c r="K158"/>
    </row>
    <row r="159" spans="1:11" s="113" customFormat="1" x14ac:dyDescent="0.2">
      <c r="A159"/>
      <c r="B159"/>
      <c r="C159"/>
      <c r="D159"/>
      <c r="E159"/>
      <c r="F159"/>
      <c r="G159"/>
      <c r="H159"/>
      <c r="I159"/>
      <c r="J159"/>
      <c r="K159"/>
    </row>
    <row r="160" spans="1:11" s="113" customFormat="1" x14ac:dyDescent="0.2">
      <c r="A160"/>
      <c r="B160"/>
      <c r="C160"/>
      <c r="D160"/>
      <c r="E160"/>
      <c r="F160"/>
      <c r="G160"/>
      <c r="H160"/>
      <c r="I160"/>
      <c r="J160"/>
      <c r="K160"/>
    </row>
    <row r="161" spans="1:11" s="113" customFormat="1" x14ac:dyDescent="0.2">
      <c r="A161"/>
      <c r="B161"/>
      <c r="C161"/>
      <c r="D161"/>
      <c r="E161"/>
      <c r="F161"/>
      <c r="G161"/>
      <c r="H161"/>
      <c r="I161"/>
      <c r="J161"/>
      <c r="K161"/>
    </row>
    <row r="162" spans="1:11" s="113" customFormat="1" x14ac:dyDescent="0.2">
      <c r="A162"/>
      <c r="B162"/>
      <c r="C162"/>
      <c r="D162"/>
      <c r="E162"/>
      <c r="F162"/>
      <c r="G162"/>
      <c r="H162"/>
      <c r="I162"/>
      <c r="J162"/>
      <c r="K162"/>
    </row>
    <row r="163" spans="1:11" s="113" customFormat="1" x14ac:dyDescent="0.2">
      <c r="A163"/>
      <c r="B163"/>
      <c r="C163"/>
      <c r="D163"/>
      <c r="E163"/>
      <c r="F163"/>
      <c r="G163"/>
      <c r="H163"/>
      <c r="I163"/>
      <c r="J163"/>
      <c r="K163"/>
    </row>
    <row r="164" spans="1:11" s="113" customFormat="1" x14ac:dyDescent="0.2">
      <c r="A164"/>
      <c r="B164"/>
      <c r="C164"/>
      <c r="D164"/>
      <c r="E164"/>
      <c r="F164"/>
      <c r="G164"/>
      <c r="H164"/>
      <c r="I164"/>
      <c r="J164"/>
      <c r="K164"/>
    </row>
    <row r="165" spans="1:11" s="113" customFormat="1" x14ac:dyDescent="0.2">
      <c r="A165"/>
      <c r="B165"/>
      <c r="C165"/>
      <c r="D165"/>
      <c r="E165"/>
      <c r="F165"/>
      <c r="G165"/>
      <c r="H165"/>
      <c r="I165"/>
      <c r="J165"/>
      <c r="K165"/>
    </row>
    <row r="166" spans="1:11" s="113" customFormat="1" x14ac:dyDescent="0.2">
      <c r="A166"/>
      <c r="B166"/>
      <c r="C166"/>
      <c r="D166"/>
      <c r="E166"/>
      <c r="F166"/>
      <c r="G166"/>
      <c r="H166"/>
      <c r="I166"/>
      <c r="J166"/>
      <c r="K166"/>
    </row>
    <row r="167" spans="1:11" s="113" customFormat="1" x14ac:dyDescent="0.2">
      <c r="A167"/>
      <c r="B167"/>
      <c r="C167"/>
      <c r="D167"/>
      <c r="E167"/>
      <c r="F167"/>
      <c r="G167"/>
      <c r="H167"/>
      <c r="I167"/>
      <c r="J167"/>
      <c r="K167"/>
    </row>
    <row r="168" spans="1:11" s="113" customFormat="1" x14ac:dyDescent="0.2">
      <c r="A168"/>
      <c r="B168"/>
      <c r="C168"/>
      <c r="D168"/>
      <c r="E168"/>
      <c r="F168"/>
      <c r="G168"/>
      <c r="H168"/>
      <c r="I168"/>
      <c r="J168"/>
      <c r="K168"/>
    </row>
    <row r="169" spans="1:11" s="113" customFormat="1" x14ac:dyDescent="0.2">
      <c r="A169"/>
      <c r="B169"/>
      <c r="C169"/>
      <c r="D169"/>
      <c r="E169"/>
      <c r="F169"/>
      <c r="G169"/>
      <c r="H169"/>
      <c r="I169"/>
      <c r="J169"/>
      <c r="K169"/>
    </row>
    <row r="170" spans="1:11" s="113" customFormat="1" x14ac:dyDescent="0.2">
      <c r="A170"/>
      <c r="B170"/>
      <c r="C170"/>
      <c r="D170"/>
      <c r="E170"/>
      <c r="F170"/>
      <c r="G170"/>
      <c r="H170"/>
      <c r="I170"/>
      <c r="J170"/>
      <c r="K170"/>
    </row>
    <row r="171" spans="1:11" s="113" customFormat="1" x14ac:dyDescent="0.2">
      <c r="A171"/>
      <c r="B171"/>
      <c r="C171"/>
      <c r="D171"/>
      <c r="E171"/>
      <c r="F171"/>
      <c r="G171"/>
      <c r="H171"/>
      <c r="I171"/>
      <c r="J171"/>
      <c r="K171"/>
    </row>
    <row r="172" spans="1:11" s="113" customFormat="1" x14ac:dyDescent="0.2">
      <c r="A172"/>
      <c r="B172"/>
      <c r="C172"/>
      <c r="D172"/>
      <c r="E172"/>
      <c r="F172"/>
      <c r="G172"/>
      <c r="H172"/>
      <c r="I172"/>
      <c r="J172"/>
      <c r="K172"/>
    </row>
    <row r="173" spans="1:11" s="113" customFormat="1" x14ac:dyDescent="0.2">
      <c r="A173"/>
      <c r="B173"/>
      <c r="C173"/>
      <c r="D173"/>
      <c r="E173"/>
      <c r="F173"/>
      <c r="G173"/>
      <c r="H173"/>
      <c r="I173"/>
      <c r="J173"/>
      <c r="K173"/>
    </row>
    <row r="174" spans="1:11" s="113" customFormat="1" x14ac:dyDescent="0.2">
      <c r="A174"/>
      <c r="B174"/>
      <c r="C174"/>
      <c r="D174"/>
      <c r="E174"/>
      <c r="F174"/>
      <c r="G174"/>
      <c r="H174"/>
      <c r="I174"/>
      <c r="J174"/>
      <c r="K174"/>
    </row>
    <row r="175" spans="1:11" s="113" customFormat="1" x14ac:dyDescent="0.2">
      <c r="A175"/>
      <c r="B175"/>
      <c r="C175"/>
      <c r="D175"/>
      <c r="E175"/>
      <c r="F175"/>
      <c r="G175"/>
      <c r="H175"/>
      <c r="I175"/>
      <c r="J175"/>
      <c r="K175"/>
    </row>
    <row r="176" spans="1:11" s="113" customFormat="1" x14ac:dyDescent="0.2">
      <c r="A176"/>
      <c r="B176"/>
      <c r="C176"/>
      <c r="D176"/>
      <c r="E176"/>
      <c r="F176"/>
      <c r="G176"/>
      <c r="H176"/>
      <c r="I176"/>
      <c r="J176"/>
      <c r="K176"/>
    </row>
    <row r="177" spans="1:11" s="113" customFormat="1" x14ac:dyDescent="0.2">
      <c r="A177"/>
      <c r="B177"/>
      <c r="C177"/>
      <c r="D177"/>
      <c r="E177"/>
      <c r="F177"/>
      <c r="G177"/>
      <c r="H177"/>
      <c r="I177"/>
      <c r="J177"/>
      <c r="K177"/>
    </row>
    <row r="178" spans="1:11" s="113" customFormat="1" x14ac:dyDescent="0.2">
      <c r="A178"/>
      <c r="B178"/>
      <c r="C178"/>
      <c r="D178"/>
      <c r="E178"/>
      <c r="F178"/>
      <c r="G178"/>
      <c r="H178"/>
      <c r="I178"/>
      <c r="J178"/>
      <c r="K178"/>
    </row>
    <row r="179" spans="1:11" s="113" customFormat="1" x14ac:dyDescent="0.2">
      <c r="A179"/>
      <c r="B179"/>
      <c r="C179"/>
      <c r="D179"/>
      <c r="E179"/>
      <c r="F179"/>
      <c r="G179"/>
      <c r="H179"/>
      <c r="I179"/>
      <c r="J179"/>
      <c r="K179"/>
    </row>
    <row r="180" spans="1:11" s="113" customFormat="1" x14ac:dyDescent="0.2">
      <c r="A180"/>
      <c r="B180"/>
      <c r="C180"/>
      <c r="D180"/>
      <c r="E180"/>
      <c r="F180"/>
      <c r="G180"/>
      <c r="H180"/>
      <c r="I180"/>
      <c r="J180"/>
      <c r="K180"/>
    </row>
    <row r="181" spans="1:11" s="113" customFormat="1" x14ac:dyDescent="0.2">
      <c r="A181"/>
      <c r="B181"/>
      <c r="C181"/>
      <c r="D181"/>
      <c r="E181"/>
      <c r="F181"/>
      <c r="G181"/>
      <c r="H181"/>
      <c r="I181"/>
      <c r="J181"/>
      <c r="K181"/>
    </row>
    <row r="182" spans="1:11" s="113" customFormat="1" x14ac:dyDescent="0.2">
      <c r="A182"/>
      <c r="B182"/>
      <c r="C182"/>
      <c r="D182"/>
      <c r="E182"/>
      <c r="F182"/>
      <c r="G182"/>
      <c r="H182"/>
      <c r="I182"/>
      <c r="J182"/>
      <c r="K182"/>
    </row>
    <row r="183" spans="1:11" s="113" customFormat="1" x14ac:dyDescent="0.2">
      <c r="A183"/>
      <c r="B183"/>
      <c r="C183"/>
      <c r="D183"/>
      <c r="E183"/>
      <c r="F183"/>
      <c r="G183"/>
      <c r="H183"/>
      <c r="I183"/>
      <c r="J183"/>
      <c r="K183"/>
    </row>
    <row r="184" spans="1:11" s="113" customFormat="1" x14ac:dyDescent="0.2">
      <c r="A184"/>
      <c r="B184"/>
      <c r="C184"/>
      <c r="D184"/>
      <c r="E184"/>
      <c r="F184"/>
      <c r="G184"/>
      <c r="H184"/>
      <c r="I184"/>
      <c r="J184"/>
      <c r="K184"/>
    </row>
    <row r="185" spans="1:11" s="113" customFormat="1" x14ac:dyDescent="0.2">
      <c r="A185"/>
      <c r="B185"/>
      <c r="C185"/>
      <c r="D185"/>
      <c r="E185"/>
      <c r="F185"/>
      <c r="G185"/>
      <c r="H185"/>
      <c r="I185"/>
      <c r="J185"/>
      <c r="K185"/>
    </row>
    <row r="186" spans="1:11" s="113" customFormat="1" x14ac:dyDescent="0.2">
      <c r="A186"/>
      <c r="B186"/>
      <c r="C186"/>
      <c r="D186"/>
      <c r="E186"/>
      <c r="F186"/>
      <c r="G186"/>
      <c r="H186"/>
      <c r="I186"/>
      <c r="J186"/>
      <c r="K186"/>
    </row>
    <row r="187" spans="1:11" s="113" customFormat="1" x14ac:dyDescent="0.2">
      <c r="A187"/>
      <c r="B187"/>
      <c r="C187"/>
      <c r="D187"/>
      <c r="E187"/>
      <c r="F187"/>
      <c r="G187"/>
      <c r="H187"/>
      <c r="I187"/>
      <c r="J187"/>
      <c r="K187"/>
    </row>
    <row r="188" spans="1:11" s="113" customFormat="1" x14ac:dyDescent="0.2">
      <c r="A188"/>
      <c r="B188"/>
      <c r="C188"/>
      <c r="D188"/>
      <c r="E188"/>
      <c r="F188"/>
      <c r="G188"/>
      <c r="H188"/>
      <c r="I188"/>
      <c r="J188"/>
      <c r="K188"/>
    </row>
    <row r="189" spans="1:11" s="113" customFormat="1" x14ac:dyDescent="0.2">
      <c r="A189"/>
      <c r="B189"/>
      <c r="C189"/>
      <c r="D189"/>
      <c r="E189"/>
      <c r="F189"/>
      <c r="G189"/>
      <c r="H189"/>
      <c r="I189"/>
      <c r="J189"/>
      <c r="K189"/>
    </row>
    <row r="190" spans="1:11" s="113" customFormat="1" x14ac:dyDescent="0.2">
      <c r="A190"/>
      <c r="B190"/>
      <c r="C190"/>
      <c r="D190"/>
      <c r="E190"/>
      <c r="F190"/>
      <c r="G190"/>
      <c r="H190"/>
      <c r="I190"/>
      <c r="J190"/>
      <c r="K190"/>
    </row>
    <row r="191" spans="1:11" s="113" customFormat="1" x14ac:dyDescent="0.2">
      <c r="A191"/>
      <c r="B191"/>
      <c r="C191"/>
      <c r="D191"/>
      <c r="E191"/>
      <c r="F191"/>
      <c r="G191"/>
      <c r="H191"/>
      <c r="I191"/>
      <c r="J191"/>
      <c r="K191"/>
    </row>
    <row r="192" spans="1:11" s="113" customFormat="1" x14ac:dyDescent="0.2">
      <c r="A192"/>
      <c r="B192"/>
      <c r="C192"/>
      <c r="D192"/>
      <c r="E192"/>
      <c r="F192"/>
      <c r="G192"/>
      <c r="H192"/>
      <c r="I192"/>
      <c r="J192"/>
      <c r="K192"/>
    </row>
    <row r="193" spans="1:11" s="113" customFormat="1" x14ac:dyDescent="0.2">
      <c r="A193"/>
      <c r="B193"/>
      <c r="C193"/>
      <c r="D193"/>
      <c r="E193"/>
      <c r="F193"/>
      <c r="G193"/>
      <c r="H193"/>
      <c r="I193"/>
      <c r="J193"/>
      <c r="K193"/>
    </row>
    <row r="194" spans="1:11" s="113" customFormat="1" x14ac:dyDescent="0.2">
      <c r="A194"/>
      <c r="B194"/>
      <c r="C194"/>
      <c r="D194"/>
      <c r="E194"/>
      <c r="F194"/>
      <c r="G194"/>
      <c r="H194"/>
      <c r="I194"/>
      <c r="J194"/>
      <c r="K194"/>
    </row>
    <row r="195" spans="1:11" s="113" customFormat="1" x14ac:dyDescent="0.2">
      <c r="A195"/>
      <c r="B195"/>
      <c r="C195"/>
      <c r="D195"/>
      <c r="E195"/>
      <c r="F195"/>
      <c r="G195"/>
      <c r="H195"/>
      <c r="I195"/>
      <c r="J195"/>
      <c r="K195"/>
    </row>
    <row r="196" spans="1:11" s="113" customFormat="1" x14ac:dyDescent="0.2">
      <c r="A196"/>
      <c r="B196"/>
      <c r="C196"/>
      <c r="D196"/>
      <c r="E196"/>
      <c r="F196"/>
      <c r="G196"/>
      <c r="H196"/>
      <c r="I196"/>
      <c r="J196"/>
      <c r="K196"/>
    </row>
    <row r="197" spans="1:11" s="113" customFormat="1" x14ac:dyDescent="0.2">
      <c r="A197"/>
      <c r="B197"/>
      <c r="C197"/>
      <c r="D197"/>
      <c r="E197"/>
      <c r="F197"/>
      <c r="G197"/>
      <c r="H197"/>
      <c r="I197"/>
      <c r="J197"/>
      <c r="K197"/>
    </row>
    <row r="198" spans="1:11" s="113" customFormat="1" x14ac:dyDescent="0.2">
      <c r="A198"/>
      <c r="B198"/>
      <c r="C198"/>
      <c r="D198"/>
      <c r="E198"/>
      <c r="F198"/>
      <c r="G198"/>
      <c r="H198"/>
      <c r="I198"/>
      <c r="J198"/>
      <c r="K198"/>
    </row>
    <row r="199" spans="1:11" s="113" customFormat="1" x14ac:dyDescent="0.2">
      <c r="A199"/>
      <c r="B199"/>
      <c r="C199"/>
      <c r="D199"/>
      <c r="E199"/>
      <c r="F199"/>
      <c r="G199"/>
      <c r="H199"/>
      <c r="I199"/>
      <c r="J199"/>
      <c r="K199"/>
    </row>
    <row r="200" spans="1:11" s="113" customFormat="1" x14ac:dyDescent="0.2">
      <c r="A200"/>
      <c r="B200"/>
      <c r="C200"/>
      <c r="D200"/>
      <c r="E200"/>
      <c r="F200"/>
      <c r="G200"/>
      <c r="H200"/>
      <c r="I200"/>
      <c r="J200"/>
      <c r="K200"/>
    </row>
    <row r="201" spans="1:11" s="113" customFormat="1" x14ac:dyDescent="0.2">
      <c r="A201"/>
      <c r="B201"/>
      <c r="C201"/>
      <c r="D201"/>
      <c r="E201"/>
      <c r="F201"/>
      <c r="G201"/>
      <c r="H201"/>
      <c r="I201"/>
      <c r="J201"/>
      <c r="K201"/>
    </row>
    <row r="202" spans="1:11" s="113" customFormat="1" x14ac:dyDescent="0.2">
      <c r="A202"/>
      <c r="B202"/>
      <c r="C202"/>
      <c r="D202"/>
      <c r="E202"/>
      <c r="F202"/>
      <c r="G202"/>
      <c r="H202"/>
      <c r="I202"/>
      <c r="J202"/>
      <c r="K202"/>
    </row>
    <row r="203" spans="1:11" s="113" customFormat="1" x14ac:dyDescent="0.2">
      <c r="A203"/>
      <c r="B203"/>
      <c r="C203"/>
      <c r="D203"/>
      <c r="E203"/>
      <c r="F203"/>
      <c r="G203"/>
      <c r="H203"/>
      <c r="I203"/>
      <c r="J203"/>
      <c r="K203"/>
    </row>
    <row r="204" spans="1:11" s="113" customFormat="1" x14ac:dyDescent="0.2">
      <c r="A204"/>
      <c r="B204"/>
      <c r="C204"/>
      <c r="D204"/>
      <c r="E204"/>
      <c r="F204"/>
      <c r="G204"/>
      <c r="H204"/>
      <c r="I204"/>
      <c r="J204"/>
      <c r="K204"/>
    </row>
    <row r="205" spans="1:11" s="113" customFormat="1" x14ac:dyDescent="0.2">
      <c r="A205"/>
      <c r="B205"/>
      <c r="C205"/>
      <c r="D205"/>
      <c r="E205"/>
      <c r="F205"/>
      <c r="G205"/>
      <c r="H205"/>
      <c r="I205"/>
      <c r="J205"/>
      <c r="K205"/>
    </row>
    <row r="206" spans="1:11" s="113" customFormat="1" x14ac:dyDescent="0.2">
      <c r="A206"/>
      <c r="B206"/>
      <c r="C206"/>
      <c r="D206"/>
      <c r="E206"/>
      <c r="F206"/>
      <c r="G206"/>
      <c r="H206"/>
      <c r="I206"/>
      <c r="J206"/>
      <c r="K206"/>
    </row>
    <row r="207" spans="1:11" s="113" customFormat="1" x14ac:dyDescent="0.2">
      <c r="A207"/>
      <c r="B207"/>
      <c r="C207"/>
      <c r="D207"/>
      <c r="E207"/>
      <c r="F207"/>
      <c r="G207"/>
      <c r="H207"/>
      <c r="I207"/>
      <c r="J207"/>
      <c r="K207"/>
    </row>
    <row r="208" spans="1:11" s="113" customFormat="1" x14ac:dyDescent="0.2">
      <c r="A208"/>
      <c r="B208"/>
      <c r="C208"/>
      <c r="D208"/>
      <c r="E208"/>
      <c r="F208"/>
      <c r="G208"/>
      <c r="H208"/>
      <c r="I208"/>
      <c r="J208"/>
      <c r="K208"/>
    </row>
    <row r="209" spans="1:11" s="113" customFormat="1" x14ac:dyDescent="0.2">
      <c r="A209"/>
      <c r="B209"/>
      <c r="C209"/>
      <c r="D209"/>
      <c r="E209"/>
      <c r="F209"/>
      <c r="G209"/>
      <c r="H209"/>
      <c r="I209"/>
      <c r="J209"/>
      <c r="K209"/>
    </row>
    <row r="210" spans="1:11" s="113" customFormat="1" x14ac:dyDescent="0.2">
      <c r="A210"/>
      <c r="B210"/>
      <c r="C210"/>
      <c r="D210"/>
      <c r="E210"/>
      <c r="F210"/>
      <c r="G210"/>
      <c r="H210"/>
      <c r="I210"/>
      <c r="J210"/>
      <c r="K210"/>
    </row>
    <row r="211" spans="1:11" s="113" customFormat="1" x14ac:dyDescent="0.2">
      <c r="A211"/>
      <c r="B211"/>
      <c r="C211"/>
      <c r="D211"/>
      <c r="E211"/>
      <c r="F211"/>
      <c r="G211"/>
      <c r="H211"/>
      <c r="I211"/>
      <c r="J211"/>
      <c r="K211"/>
    </row>
    <row r="212" spans="1:11" s="113" customFormat="1" x14ac:dyDescent="0.2">
      <c r="A212"/>
      <c r="B212"/>
      <c r="C212"/>
      <c r="D212"/>
      <c r="E212"/>
      <c r="F212"/>
      <c r="G212"/>
      <c r="H212"/>
      <c r="I212"/>
      <c r="J212"/>
      <c r="K212"/>
    </row>
    <row r="213" spans="1:11" s="113" customFormat="1" x14ac:dyDescent="0.2">
      <c r="A213"/>
      <c r="B213"/>
      <c r="C213"/>
      <c r="D213"/>
      <c r="E213"/>
      <c r="F213"/>
      <c r="G213"/>
      <c r="H213"/>
      <c r="I213"/>
      <c r="J213"/>
      <c r="K213"/>
    </row>
    <row r="214" spans="1:11" s="113" customFormat="1" x14ac:dyDescent="0.2">
      <c r="A214"/>
      <c r="B214"/>
      <c r="C214"/>
      <c r="D214"/>
      <c r="E214"/>
      <c r="F214"/>
      <c r="G214"/>
      <c r="H214"/>
      <c r="I214"/>
      <c r="J214"/>
      <c r="K214"/>
    </row>
    <row r="215" spans="1:11" s="113" customFormat="1" x14ac:dyDescent="0.2">
      <c r="A215"/>
      <c r="B215"/>
      <c r="C215"/>
      <c r="D215"/>
      <c r="E215"/>
      <c r="F215"/>
      <c r="G215"/>
      <c r="H215"/>
      <c r="I215"/>
      <c r="J215"/>
      <c r="K215"/>
    </row>
    <row r="216" spans="1:11" s="113" customFormat="1" x14ac:dyDescent="0.2">
      <c r="A216"/>
      <c r="B216"/>
      <c r="C216"/>
      <c r="D216"/>
      <c r="E216"/>
      <c r="F216"/>
      <c r="G216"/>
      <c r="H216"/>
      <c r="I216"/>
      <c r="J216"/>
      <c r="K216"/>
    </row>
    <row r="217" spans="1:11" s="113" customFormat="1" x14ac:dyDescent="0.2">
      <c r="A217"/>
      <c r="B217"/>
      <c r="C217"/>
      <c r="D217"/>
      <c r="E217"/>
      <c r="F217"/>
      <c r="G217"/>
      <c r="H217"/>
      <c r="I217"/>
      <c r="J217"/>
      <c r="K217"/>
    </row>
    <row r="218" spans="1:11" s="113" customFormat="1" x14ac:dyDescent="0.2">
      <c r="A218"/>
      <c r="B218"/>
      <c r="C218"/>
      <c r="D218"/>
      <c r="E218"/>
      <c r="F218"/>
      <c r="G218"/>
      <c r="H218"/>
      <c r="I218"/>
      <c r="J218"/>
      <c r="K218"/>
    </row>
    <row r="219" spans="1:11" s="113" customFormat="1" x14ac:dyDescent="0.2">
      <c r="A219"/>
      <c r="B219"/>
      <c r="C219"/>
      <c r="D219"/>
      <c r="E219"/>
      <c r="F219"/>
      <c r="G219"/>
      <c r="H219"/>
      <c r="I219"/>
      <c r="J219"/>
      <c r="K219"/>
    </row>
    <row r="220" spans="1:11" s="113" customFormat="1" x14ac:dyDescent="0.2">
      <c r="A220"/>
      <c r="B220"/>
      <c r="C220"/>
      <c r="D220"/>
      <c r="E220"/>
      <c r="F220"/>
      <c r="G220"/>
      <c r="H220"/>
      <c r="I220"/>
      <c r="J220"/>
      <c r="K220"/>
    </row>
    <row r="221" spans="1:11" s="113" customFormat="1" x14ac:dyDescent="0.2">
      <c r="A221"/>
      <c r="B221"/>
      <c r="C221"/>
      <c r="D221"/>
      <c r="E221"/>
      <c r="F221"/>
      <c r="G221"/>
      <c r="H221"/>
      <c r="I221"/>
      <c r="J221"/>
      <c r="K221"/>
    </row>
    <row r="222" spans="1:11" s="113" customFormat="1" x14ac:dyDescent="0.2">
      <c r="A222"/>
      <c r="B222"/>
      <c r="C222"/>
      <c r="D222"/>
      <c r="E222"/>
      <c r="F222"/>
      <c r="G222"/>
      <c r="H222"/>
      <c r="I222"/>
      <c r="J222"/>
      <c r="K222"/>
    </row>
    <row r="223" spans="1:11" s="113" customFormat="1" x14ac:dyDescent="0.2">
      <c r="A223"/>
      <c r="B223"/>
      <c r="C223"/>
      <c r="D223"/>
      <c r="E223"/>
      <c r="F223"/>
      <c r="G223"/>
      <c r="H223"/>
      <c r="I223"/>
      <c r="J223"/>
      <c r="K223"/>
    </row>
    <row r="224" spans="1:11" s="113" customFormat="1" x14ac:dyDescent="0.2">
      <c r="A224"/>
      <c r="B224"/>
      <c r="C224"/>
      <c r="D224"/>
      <c r="E224"/>
      <c r="F224"/>
      <c r="G224"/>
      <c r="H224"/>
      <c r="I224"/>
      <c r="J224"/>
      <c r="K224"/>
    </row>
    <row r="225" spans="1:11" s="113" customFormat="1" x14ac:dyDescent="0.2">
      <c r="A225"/>
      <c r="B225"/>
      <c r="C225"/>
      <c r="D225"/>
      <c r="E225"/>
      <c r="F225"/>
      <c r="G225"/>
      <c r="H225"/>
      <c r="I225"/>
      <c r="J225"/>
      <c r="K225"/>
    </row>
    <row r="226" spans="1:11" s="113" customFormat="1" x14ac:dyDescent="0.2">
      <c r="A226"/>
      <c r="B226"/>
      <c r="C226"/>
      <c r="D226"/>
      <c r="E226"/>
      <c r="F226"/>
      <c r="G226"/>
      <c r="H226"/>
      <c r="I226"/>
      <c r="J226"/>
      <c r="K226"/>
    </row>
    <row r="227" spans="1:11" s="113" customFormat="1" x14ac:dyDescent="0.2">
      <c r="A227"/>
      <c r="B227"/>
      <c r="C227"/>
      <c r="D227"/>
      <c r="E227"/>
      <c r="F227"/>
      <c r="G227"/>
      <c r="H227"/>
      <c r="I227"/>
      <c r="J227"/>
      <c r="K227"/>
    </row>
    <row r="228" spans="1:11" s="113" customFormat="1" x14ac:dyDescent="0.2">
      <c r="A228"/>
      <c r="B228"/>
      <c r="C228"/>
      <c r="D228"/>
      <c r="E228"/>
      <c r="F228"/>
      <c r="G228"/>
      <c r="H228"/>
      <c r="I228"/>
      <c r="J228"/>
      <c r="K228"/>
    </row>
    <row r="229" spans="1:11" s="113" customFormat="1" x14ac:dyDescent="0.2">
      <c r="A229"/>
      <c r="B229"/>
      <c r="C229"/>
      <c r="D229"/>
      <c r="E229"/>
      <c r="F229"/>
      <c r="G229"/>
      <c r="H229"/>
      <c r="I229"/>
      <c r="J229"/>
      <c r="K229"/>
    </row>
    <row r="230" spans="1:11" s="113" customFormat="1" x14ac:dyDescent="0.2">
      <c r="A230"/>
      <c r="B230"/>
      <c r="C230"/>
      <c r="D230"/>
      <c r="E230"/>
      <c r="F230"/>
      <c r="G230"/>
      <c r="H230"/>
      <c r="I230"/>
      <c r="J230"/>
      <c r="K230"/>
    </row>
    <row r="231" spans="1:11" s="113" customFormat="1" x14ac:dyDescent="0.2">
      <c r="A231"/>
      <c r="B231"/>
      <c r="C231"/>
      <c r="D231"/>
      <c r="E231"/>
      <c r="F231"/>
      <c r="G231"/>
      <c r="H231"/>
      <c r="I231"/>
      <c r="J231"/>
      <c r="K231"/>
    </row>
    <row r="232" spans="1:11" s="113" customFormat="1" x14ac:dyDescent="0.2">
      <c r="A232"/>
      <c r="B232"/>
      <c r="C232"/>
      <c r="D232"/>
      <c r="E232"/>
      <c r="F232"/>
      <c r="G232"/>
      <c r="H232"/>
      <c r="I232"/>
      <c r="J232"/>
      <c r="K232"/>
    </row>
    <row r="233" spans="1:11" s="113" customFormat="1" x14ac:dyDescent="0.2">
      <c r="A233"/>
      <c r="B233"/>
      <c r="C233"/>
      <c r="D233"/>
      <c r="E233"/>
      <c r="F233"/>
      <c r="G233"/>
      <c r="H233"/>
      <c r="I233"/>
      <c r="J233"/>
      <c r="K233"/>
    </row>
    <row r="234" spans="1:11" s="113" customFormat="1" x14ac:dyDescent="0.2">
      <c r="A234"/>
      <c r="B234"/>
      <c r="C234"/>
      <c r="D234"/>
      <c r="E234"/>
      <c r="F234"/>
      <c r="G234"/>
      <c r="H234"/>
      <c r="I234"/>
      <c r="J234"/>
      <c r="K234"/>
    </row>
    <row r="235" spans="1:11" s="113" customFormat="1" x14ac:dyDescent="0.2">
      <c r="A235"/>
      <c r="B235"/>
      <c r="C235"/>
      <c r="D235"/>
      <c r="E235"/>
      <c r="F235"/>
      <c r="G235"/>
      <c r="H235"/>
      <c r="I235"/>
      <c r="J235"/>
      <c r="K235"/>
    </row>
    <row r="236" spans="1:11" s="113" customFormat="1" x14ac:dyDescent="0.2">
      <c r="A236"/>
      <c r="B236"/>
      <c r="C236"/>
      <c r="D236"/>
      <c r="E236"/>
      <c r="F236"/>
      <c r="G236"/>
      <c r="H236"/>
      <c r="I236"/>
      <c r="J236"/>
      <c r="K236"/>
    </row>
    <row r="237" spans="1:11" s="113" customFormat="1" x14ac:dyDescent="0.2">
      <c r="A237"/>
      <c r="B237"/>
      <c r="C237"/>
      <c r="D237"/>
      <c r="E237"/>
      <c r="F237"/>
      <c r="G237"/>
      <c r="H237"/>
      <c r="I237"/>
      <c r="J237"/>
      <c r="K237"/>
    </row>
    <row r="238" spans="1:11" s="113" customFormat="1" x14ac:dyDescent="0.2">
      <c r="A238"/>
      <c r="B238"/>
      <c r="C238"/>
      <c r="D238"/>
      <c r="E238"/>
      <c r="F238"/>
      <c r="G238"/>
      <c r="H238"/>
      <c r="I238"/>
      <c r="J238"/>
      <c r="K238"/>
    </row>
    <row r="239" spans="1:11" s="113" customFormat="1" x14ac:dyDescent="0.2">
      <c r="A239"/>
      <c r="B239"/>
      <c r="C239"/>
      <c r="D239"/>
      <c r="E239"/>
      <c r="F239"/>
      <c r="G239"/>
      <c r="H239"/>
      <c r="I239"/>
      <c r="J239"/>
      <c r="K239"/>
    </row>
    <row r="240" spans="1:11" s="113" customFormat="1" x14ac:dyDescent="0.2">
      <c r="A240"/>
      <c r="B240"/>
      <c r="C240"/>
      <c r="D240"/>
      <c r="E240"/>
      <c r="F240"/>
      <c r="G240"/>
      <c r="H240"/>
      <c r="I240"/>
      <c r="J240"/>
      <c r="K240"/>
    </row>
    <row r="241" spans="1:11" s="113" customFormat="1" x14ac:dyDescent="0.2">
      <c r="A241"/>
      <c r="B241"/>
      <c r="C241"/>
      <c r="D241"/>
      <c r="E241"/>
      <c r="F241"/>
      <c r="G241"/>
      <c r="H241"/>
      <c r="I241"/>
      <c r="J241"/>
      <c r="K241"/>
    </row>
    <row r="242" spans="1:11" s="113" customFormat="1" x14ac:dyDescent="0.2">
      <c r="A242"/>
      <c r="B242"/>
      <c r="C242"/>
      <c r="D242"/>
      <c r="E242"/>
      <c r="F242"/>
      <c r="G242"/>
      <c r="H242"/>
      <c r="I242"/>
      <c r="J242"/>
      <c r="K242"/>
    </row>
    <row r="243" spans="1:11" s="113" customFormat="1" x14ac:dyDescent="0.2">
      <c r="A243"/>
      <c r="B243"/>
      <c r="C243"/>
      <c r="D243"/>
      <c r="E243"/>
      <c r="F243"/>
      <c r="G243"/>
      <c r="H243"/>
      <c r="I243"/>
      <c r="J243"/>
      <c r="K243"/>
    </row>
    <row r="244" spans="1:11" s="113" customFormat="1" x14ac:dyDescent="0.2">
      <c r="A244"/>
      <c r="B244"/>
      <c r="C244"/>
      <c r="D244"/>
      <c r="E244"/>
      <c r="F244"/>
      <c r="G244"/>
      <c r="H244"/>
      <c r="I244"/>
      <c r="J244"/>
      <c r="K244"/>
    </row>
    <row r="245" spans="1:11" s="113" customFormat="1" x14ac:dyDescent="0.2">
      <c r="A245"/>
      <c r="B245"/>
      <c r="C245"/>
      <c r="D245"/>
      <c r="E245"/>
      <c r="F245"/>
      <c r="G245"/>
      <c r="H245"/>
      <c r="I245"/>
      <c r="J245"/>
      <c r="K245"/>
    </row>
    <row r="246" spans="1:11" s="113" customFormat="1" x14ac:dyDescent="0.2">
      <c r="A246"/>
      <c r="B246"/>
      <c r="C246"/>
      <c r="D246"/>
      <c r="E246"/>
      <c r="F246"/>
      <c r="G246"/>
      <c r="H246"/>
      <c r="I246"/>
      <c r="J246"/>
      <c r="K246"/>
    </row>
    <row r="247" spans="1:11" s="113" customFormat="1" x14ac:dyDescent="0.2">
      <c r="A247"/>
      <c r="B247"/>
      <c r="C247"/>
      <c r="D247"/>
      <c r="E247"/>
      <c r="F247"/>
      <c r="G247"/>
      <c r="H247"/>
      <c r="I247"/>
      <c r="J247"/>
      <c r="K247"/>
    </row>
    <row r="248" spans="1:11" s="113" customFormat="1" x14ac:dyDescent="0.2">
      <c r="A248"/>
      <c r="B248"/>
      <c r="C248"/>
      <c r="D248"/>
      <c r="E248"/>
      <c r="F248"/>
      <c r="G248"/>
      <c r="H248"/>
      <c r="I248"/>
      <c r="J248"/>
      <c r="K248"/>
    </row>
    <row r="249" spans="1:11" s="113" customFormat="1" x14ac:dyDescent="0.2">
      <c r="A249"/>
      <c r="B249"/>
      <c r="C249"/>
      <c r="D249"/>
      <c r="E249"/>
      <c r="F249"/>
      <c r="G249"/>
      <c r="H249"/>
      <c r="I249"/>
      <c r="J249"/>
      <c r="K249"/>
    </row>
    <row r="250" spans="1:11" s="113" customFormat="1" x14ac:dyDescent="0.2">
      <c r="A250"/>
      <c r="B250"/>
      <c r="C250"/>
      <c r="D250"/>
      <c r="E250"/>
      <c r="F250"/>
      <c r="G250"/>
      <c r="H250"/>
      <c r="I250"/>
      <c r="J250"/>
      <c r="K250"/>
    </row>
    <row r="251" spans="1:11" s="113" customFormat="1" x14ac:dyDescent="0.2">
      <c r="A251"/>
      <c r="B251"/>
      <c r="C251"/>
      <c r="D251"/>
      <c r="E251"/>
      <c r="F251"/>
      <c r="G251"/>
      <c r="H251"/>
      <c r="I251"/>
      <c r="J251"/>
      <c r="K251"/>
    </row>
    <row r="252" spans="1:11" s="113" customFormat="1" x14ac:dyDescent="0.2">
      <c r="A252"/>
      <c r="B252"/>
      <c r="C252"/>
      <c r="D252"/>
      <c r="E252"/>
      <c r="F252"/>
      <c r="G252"/>
      <c r="H252"/>
      <c r="I252"/>
      <c r="J252"/>
      <c r="K252"/>
    </row>
    <row r="253" spans="1:11" s="113" customFormat="1" x14ac:dyDescent="0.2">
      <c r="A253"/>
      <c r="B253"/>
      <c r="C253"/>
      <c r="D253"/>
      <c r="E253"/>
      <c r="F253"/>
      <c r="G253"/>
      <c r="H253"/>
      <c r="I253"/>
      <c r="J253"/>
      <c r="K253"/>
    </row>
    <row r="254" spans="1:11" s="113" customFormat="1" x14ac:dyDescent="0.2">
      <c r="A254"/>
      <c r="B254"/>
      <c r="C254"/>
      <c r="D254"/>
      <c r="E254"/>
      <c r="F254"/>
      <c r="G254"/>
      <c r="H254"/>
      <c r="I254"/>
      <c r="J254"/>
      <c r="K254"/>
    </row>
    <row r="255" spans="1:11" s="113" customFormat="1" x14ac:dyDescent="0.2">
      <c r="A255"/>
      <c r="B255"/>
      <c r="C255"/>
      <c r="D255"/>
      <c r="E255"/>
      <c r="F255"/>
      <c r="G255"/>
      <c r="H255"/>
      <c r="I255"/>
      <c r="J255"/>
      <c r="K255"/>
    </row>
    <row r="256" spans="1:11" s="113" customFormat="1" x14ac:dyDescent="0.2">
      <c r="A256"/>
      <c r="B256"/>
      <c r="C256"/>
      <c r="D256"/>
      <c r="E256"/>
      <c r="F256"/>
      <c r="G256"/>
      <c r="H256"/>
      <c r="I256"/>
      <c r="J256"/>
      <c r="K256"/>
    </row>
    <row r="257" spans="1:11" s="113" customFormat="1" x14ac:dyDescent="0.2">
      <c r="A257"/>
      <c r="B257"/>
      <c r="C257"/>
      <c r="D257"/>
      <c r="E257"/>
      <c r="F257"/>
      <c r="G257"/>
      <c r="H257"/>
      <c r="I257"/>
      <c r="J257"/>
      <c r="K257"/>
    </row>
    <row r="258" spans="1:11" s="113" customFormat="1" x14ac:dyDescent="0.2">
      <c r="A258"/>
      <c r="B258"/>
      <c r="C258"/>
      <c r="D258"/>
      <c r="E258"/>
      <c r="F258"/>
      <c r="G258"/>
      <c r="H258"/>
      <c r="I258"/>
      <c r="J258"/>
      <c r="K258"/>
    </row>
    <row r="259" spans="1:11" s="113" customFormat="1" x14ac:dyDescent="0.2">
      <c r="A259"/>
      <c r="B259"/>
      <c r="C259"/>
      <c r="D259"/>
      <c r="E259"/>
      <c r="F259"/>
      <c r="G259"/>
      <c r="H259"/>
      <c r="I259"/>
      <c r="J259"/>
      <c r="K259"/>
    </row>
    <row r="260" spans="1:11" s="113" customFormat="1" x14ac:dyDescent="0.2">
      <c r="A260"/>
      <c r="B260"/>
      <c r="C260"/>
      <c r="D260"/>
      <c r="E260"/>
      <c r="F260"/>
      <c r="G260"/>
      <c r="H260"/>
      <c r="I260"/>
      <c r="J260"/>
      <c r="K260"/>
    </row>
    <row r="261" spans="1:11" s="113" customFormat="1" x14ac:dyDescent="0.2">
      <c r="A261"/>
      <c r="B261"/>
      <c r="C261"/>
      <c r="D261"/>
      <c r="E261"/>
      <c r="F261"/>
      <c r="G261"/>
      <c r="H261"/>
      <c r="I261"/>
      <c r="J261"/>
      <c r="K261"/>
    </row>
    <row r="262" spans="1:11" s="113" customFormat="1" x14ac:dyDescent="0.2">
      <c r="A262"/>
      <c r="B262"/>
      <c r="C262"/>
      <c r="D262"/>
      <c r="E262"/>
      <c r="F262"/>
      <c r="G262"/>
      <c r="H262"/>
      <c r="I262"/>
      <c r="J262"/>
      <c r="K262"/>
    </row>
    <row r="263" spans="1:11" s="113" customFormat="1" x14ac:dyDescent="0.2">
      <c r="A263"/>
      <c r="B263"/>
      <c r="C263"/>
      <c r="D263"/>
      <c r="E263"/>
      <c r="F263"/>
      <c r="G263"/>
      <c r="H263"/>
      <c r="I263"/>
      <c r="J263"/>
      <c r="K263"/>
    </row>
    <row r="264" spans="1:11" s="113" customFormat="1" x14ac:dyDescent="0.2">
      <c r="A264"/>
      <c r="B264"/>
      <c r="C264"/>
      <c r="D264"/>
      <c r="E264"/>
      <c r="F264"/>
      <c r="G264"/>
      <c r="H264"/>
      <c r="I264"/>
      <c r="J264"/>
      <c r="K264"/>
    </row>
    <row r="265" spans="1:11" s="113" customFormat="1" x14ac:dyDescent="0.2">
      <c r="A265"/>
      <c r="B265"/>
      <c r="C265"/>
      <c r="D265"/>
      <c r="E265"/>
      <c r="F265"/>
      <c r="G265"/>
      <c r="H265"/>
      <c r="I265"/>
      <c r="J265"/>
      <c r="K265"/>
    </row>
    <row r="266" spans="1:11" s="113" customFormat="1" x14ac:dyDescent="0.2">
      <c r="A266"/>
      <c r="B266"/>
      <c r="C266"/>
      <c r="D266"/>
      <c r="E266"/>
      <c r="F266"/>
      <c r="G266"/>
      <c r="H266"/>
      <c r="I266"/>
      <c r="J266"/>
      <c r="K266"/>
    </row>
    <row r="267" spans="1:11" s="113" customFormat="1" x14ac:dyDescent="0.2">
      <c r="A267"/>
      <c r="B267"/>
      <c r="C267"/>
      <c r="D267"/>
      <c r="E267"/>
      <c r="F267"/>
      <c r="G267"/>
      <c r="H267"/>
      <c r="I267"/>
      <c r="J267"/>
      <c r="K267"/>
    </row>
    <row r="268" spans="1:11" s="113" customFormat="1" x14ac:dyDescent="0.2">
      <c r="A268"/>
      <c r="B268"/>
      <c r="C268"/>
      <c r="D268"/>
      <c r="E268"/>
      <c r="F268"/>
      <c r="G268"/>
      <c r="H268"/>
      <c r="I268"/>
      <c r="J268"/>
      <c r="K268"/>
    </row>
    <row r="269" spans="1:11" s="113" customFormat="1" x14ac:dyDescent="0.2">
      <c r="A269"/>
      <c r="B269"/>
      <c r="C269"/>
      <c r="D269"/>
      <c r="E269"/>
      <c r="F269"/>
      <c r="G269"/>
      <c r="H269"/>
      <c r="I269"/>
      <c r="J269"/>
      <c r="K269"/>
    </row>
    <row r="270" spans="1:11" s="113" customFormat="1" x14ac:dyDescent="0.2">
      <c r="A270"/>
      <c r="B270"/>
      <c r="C270"/>
      <c r="D270"/>
      <c r="E270"/>
      <c r="F270"/>
      <c r="G270"/>
      <c r="H270"/>
      <c r="I270"/>
      <c r="J270"/>
      <c r="K270"/>
    </row>
    <row r="271" spans="1:11" s="113" customFormat="1" x14ac:dyDescent="0.2">
      <c r="A271"/>
      <c r="B271"/>
      <c r="C271"/>
      <c r="D271"/>
      <c r="E271"/>
      <c r="F271"/>
      <c r="G271"/>
      <c r="H271"/>
      <c r="I271"/>
      <c r="J271"/>
      <c r="K271"/>
    </row>
    <row r="272" spans="1:11" s="113" customFormat="1" x14ac:dyDescent="0.2">
      <c r="A272"/>
      <c r="B272"/>
      <c r="C272"/>
      <c r="D272"/>
      <c r="E272"/>
      <c r="F272"/>
      <c r="G272"/>
      <c r="H272"/>
      <c r="I272"/>
      <c r="J272"/>
      <c r="K272"/>
    </row>
    <row r="273" spans="1:11" s="113" customFormat="1" x14ac:dyDescent="0.2">
      <c r="A273"/>
      <c r="B273"/>
      <c r="C273"/>
      <c r="D273"/>
      <c r="E273"/>
      <c r="F273"/>
      <c r="G273"/>
      <c r="H273"/>
      <c r="I273"/>
      <c r="J273"/>
      <c r="K273"/>
    </row>
    <row r="274" spans="1:11" s="113" customFormat="1" x14ac:dyDescent="0.2">
      <c r="A274"/>
      <c r="B274"/>
      <c r="C274"/>
      <c r="D274"/>
      <c r="E274"/>
      <c r="F274"/>
      <c r="G274"/>
      <c r="H274"/>
      <c r="I274"/>
      <c r="J274"/>
      <c r="K274"/>
    </row>
    <row r="275" spans="1:11" s="113" customFormat="1" x14ac:dyDescent="0.2">
      <c r="A275"/>
      <c r="B275"/>
      <c r="C275"/>
      <c r="D275"/>
      <c r="E275"/>
      <c r="F275"/>
      <c r="G275"/>
      <c r="H275"/>
      <c r="I275"/>
      <c r="J275"/>
      <c r="K275"/>
    </row>
    <row r="276" spans="1:11" s="113" customFormat="1" x14ac:dyDescent="0.2">
      <c r="A276"/>
      <c r="B276"/>
      <c r="C276"/>
      <c r="D276"/>
      <c r="E276"/>
      <c r="F276"/>
      <c r="G276"/>
      <c r="H276"/>
      <c r="I276"/>
      <c r="J276"/>
      <c r="K276"/>
    </row>
    <row r="277" spans="1:11" s="113" customFormat="1" x14ac:dyDescent="0.2">
      <c r="A277"/>
      <c r="B277"/>
      <c r="C277"/>
      <c r="D277"/>
      <c r="E277"/>
      <c r="F277"/>
      <c r="G277"/>
      <c r="H277"/>
      <c r="I277"/>
      <c r="J277"/>
      <c r="K277"/>
    </row>
    <row r="278" spans="1:11" s="113" customFormat="1" x14ac:dyDescent="0.2">
      <c r="A278"/>
      <c r="B278"/>
      <c r="C278"/>
      <c r="D278"/>
      <c r="E278"/>
      <c r="F278"/>
      <c r="G278"/>
      <c r="H278"/>
      <c r="I278"/>
      <c r="J278"/>
      <c r="K278"/>
    </row>
    <row r="279" spans="1:11" s="113" customFormat="1" x14ac:dyDescent="0.2">
      <c r="A279"/>
      <c r="B279"/>
      <c r="C279"/>
      <c r="D279"/>
      <c r="E279"/>
      <c r="F279"/>
      <c r="G279"/>
      <c r="H279"/>
      <c r="I279"/>
      <c r="J279"/>
      <c r="K279"/>
    </row>
    <row r="280" spans="1:11" s="113" customFormat="1" x14ac:dyDescent="0.2">
      <c r="A280"/>
      <c r="B280"/>
      <c r="C280"/>
      <c r="D280"/>
      <c r="E280"/>
      <c r="F280"/>
      <c r="G280"/>
      <c r="H280"/>
      <c r="I280"/>
      <c r="J280"/>
      <c r="K280"/>
    </row>
    <row r="281" spans="1:11" s="113" customFormat="1" x14ac:dyDescent="0.2">
      <c r="A281"/>
      <c r="B281"/>
      <c r="C281"/>
      <c r="D281"/>
      <c r="E281"/>
      <c r="F281"/>
      <c r="G281"/>
      <c r="H281"/>
      <c r="I281"/>
      <c r="J281"/>
      <c r="K281"/>
    </row>
    <row r="282" spans="1:11" s="113" customFormat="1" x14ac:dyDescent="0.2">
      <c r="A282"/>
      <c r="B282"/>
      <c r="C282"/>
      <c r="D282"/>
      <c r="E282"/>
      <c r="F282"/>
      <c r="G282"/>
      <c r="H282"/>
      <c r="I282"/>
      <c r="J282"/>
      <c r="K282"/>
    </row>
    <row r="283" spans="1:11" s="113" customFormat="1" x14ac:dyDescent="0.2">
      <c r="A283"/>
      <c r="B283"/>
      <c r="C283"/>
      <c r="D283"/>
      <c r="E283"/>
      <c r="F283"/>
      <c r="G283"/>
      <c r="H283"/>
      <c r="I283"/>
      <c r="J283"/>
      <c r="K283"/>
    </row>
    <row r="284" spans="1:11" s="113" customFormat="1" x14ac:dyDescent="0.2">
      <c r="A284"/>
      <c r="B284"/>
      <c r="C284"/>
      <c r="D284"/>
      <c r="E284"/>
      <c r="F284"/>
      <c r="G284"/>
      <c r="H284"/>
      <c r="I284"/>
      <c r="J284"/>
      <c r="K284"/>
    </row>
    <row r="285" spans="1:11" s="113" customFormat="1" x14ac:dyDescent="0.2">
      <c r="A285"/>
      <c r="B285"/>
      <c r="C285"/>
      <c r="D285"/>
      <c r="E285"/>
      <c r="F285"/>
      <c r="G285"/>
      <c r="H285"/>
      <c r="I285"/>
      <c r="J285"/>
      <c r="K285"/>
    </row>
    <row r="286" spans="1:11" s="113" customFormat="1" x14ac:dyDescent="0.2">
      <c r="A286"/>
      <c r="B286"/>
      <c r="C286"/>
      <c r="D286"/>
      <c r="E286"/>
      <c r="F286"/>
      <c r="G286"/>
      <c r="H286"/>
      <c r="I286"/>
      <c r="J286"/>
      <c r="K286"/>
    </row>
    <row r="287" spans="1:11" s="113" customFormat="1" x14ac:dyDescent="0.2">
      <c r="A287"/>
      <c r="B287"/>
      <c r="C287"/>
      <c r="D287"/>
      <c r="E287"/>
      <c r="F287"/>
      <c r="G287"/>
      <c r="H287"/>
      <c r="I287"/>
      <c r="J287"/>
      <c r="K287"/>
    </row>
    <row r="288" spans="1:11" s="113" customFormat="1" x14ac:dyDescent="0.2">
      <c r="A288"/>
      <c r="B288"/>
      <c r="C288"/>
      <c r="D288"/>
      <c r="E288"/>
      <c r="F288"/>
      <c r="G288"/>
      <c r="H288"/>
      <c r="I288"/>
      <c r="J288"/>
      <c r="K288"/>
    </row>
    <row r="289" spans="1:11" s="113" customFormat="1" x14ac:dyDescent="0.2">
      <c r="A289"/>
      <c r="B289"/>
      <c r="C289"/>
      <c r="D289"/>
      <c r="E289"/>
      <c r="F289"/>
      <c r="G289"/>
      <c r="H289"/>
      <c r="I289"/>
      <c r="J289"/>
      <c r="K289"/>
    </row>
    <row r="290" spans="1:11" s="113" customFormat="1" x14ac:dyDescent="0.2">
      <c r="A290"/>
      <c r="B290"/>
      <c r="C290"/>
      <c r="D290"/>
      <c r="E290"/>
      <c r="F290"/>
      <c r="G290"/>
      <c r="H290"/>
      <c r="I290"/>
      <c r="J290"/>
      <c r="K290"/>
    </row>
    <row r="291" spans="1:11" s="113" customFormat="1" x14ac:dyDescent="0.2">
      <c r="A291"/>
      <c r="B291"/>
      <c r="C291"/>
      <c r="D291"/>
      <c r="E291"/>
      <c r="F291"/>
      <c r="G291"/>
      <c r="H291"/>
      <c r="I291"/>
      <c r="J291"/>
      <c r="K291"/>
    </row>
    <row r="292" spans="1:11" s="113" customFormat="1" x14ac:dyDescent="0.2">
      <c r="A292"/>
      <c r="B292"/>
      <c r="C292"/>
      <c r="D292"/>
      <c r="E292"/>
      <c r="F292"/>
      <c r="G292"/>
      <c r="H292"/>
      <c r="I292"/>
      <c r="J292"/>
      <c r="K292"/>
    </row>
    <row r="293" spans="1:11" s="113" customFormat="1" x14ac:dyDescent="0.2">
      <c r="A293"/>
      <c r="B293"/>
      <c r="C293"/>
      <c r="D293"/>
      <c r="E293"/>
      <c r="F293"/>
      <c r="G293"/>
      <c r="H293"/>
      <c r="I293"/>
      <c r="J293"/>
      <c r="K293"/>
    </row>
    <row r="294" spans="1:11" s="113" customFormat="1" x14ac:dyDescent="0.2">
      <c r="A294"/>
      <c r="B294"/>
      <c r="C294"/>
      <c r="D294"/>
      <c r="E294"/>
      <c r="F294"/>
      <c r="G294"/>
      <c r="H294"/>
      <c r="I294"/>
      <c r="J294"/>
      <c r="K294"/>
    </row>
    <row r="295" spans="1:11" s="113" customFormat="1" x14ac:dyDescent="0.2">
      <c r="A295"/>
      <c r="B295"/>
      <c r="C295"/>
      <c r="D295"/>
      <c r="E295"/>
      <c r="F295"/>
      <c r="G295"/>
      <c r="H295"/>
      <c r="I295"/>
      <c r="J295"/>
      <c r="K295"/>
    </row>
    <row r="296" spans="1:11" s="113" customFormat="1" x14ac:dyDescent="0.2">
      <c r="A296"/>
      <c r="B296"/>
      <c r="C296"/>
      <c r="D296"/>
      <c r="E296"/>
      <c r="F296"/>
      <c r="G296"/>
      <c r="H296"/>
      <c r="I296"/>
      <c r="J296"/>
      <c r="K296"/>
    </row>
    <row r="297" spans="1:11" s="113" customFormat="1" x14ac:dyDescent="0.2">
      <c r="A297"/>
      <c r="B297"/>
      <c r="C297"/>
      <c r="D297"/>
      <c r="E297"/>
      <c r="F297"/>
      <c r="G297"/>
      <c r="H297"/>
      <c r="I297"/>
      <c r="J297"/>
      <c r="K297"/>
    </row>
    <row r="298" spans="1:11" s="113" customFormat="1" x14ac:dyDescent="0.2">
      <c r="A298"/>
      <c r="B298"/>
      <c r="C298"/>
      <c r="D298"/>
      <c r="E298"/>
      <c r="F298"/>
      <c r="G298"/>
      <c r="H298"/>
      <c r="I298"/>
      <c r="J298"/>
      <c r="K298"/>
    </row>
    <row r="299" spans="1:11" s="113" customFormat="1" x14ac:dyDescent="0.2">
      <c r="A299"/>
      <c r="B299"/>
      <c r="C299"/>
      <c r="D299"/>
      <c r="E299"/>
      <c r="F299"/>
      <c r="G299"/>
      <c r="H299"/>
      <c r="I299"/>
      <c r="J299"/>
      <c r="K299"/>
    </row>
    <row r="300" spans="1:11" s="113" customFormat="1" x14ac:dyDescent="0.2">
      <c r="A300"/>
      <c r="B300"/>
      <c r="C300"/>
      <c r="D300"/>
      <c r="E300"/>
      <c r="F300"/>
      <c r="G300"/>
      <c r="H300"/>
      <c r="I300"/>
      <c r="J300"/>
      <c r="K300"/>
    </row>
    <row r="301" spans="1:11" s="113" customFormat="1" x14ac:dyDescent="0.2">
      <c r="A301"/>
      <c r="B301"/>
      <c r="C301"/>
      <c r="D301"/>
      <c r="E301"/>
      <c r="F301"/>
      <c r="G301"/>
      <c r="H301"/>
      <c r="I301"/>
      <c r="J301"/>
      <c r="K301"/>
    </row>
    <row r="302" spans="1:11" s="113" customFormat="1" x14ac:dyDescent="0.2">
      <c r="A302"/>
      <c r="B302"/>
      <c r="C302"/>
      <c r="D302"/>
      <c r="E302"/>
      <c r="F302"/>
      <c r="G302"/>
      <c r="H302"/>
      <c r="I302"/>
      <c r="J302"/>
      <c r="K302"/>
    </row>
    <row r="303" spans="1:11" s="113" customFormat="1" x14ac:dyDescent="0.2">
      <c r="A303"/>
      <c r="B303"/>
      <c r="C303"/>
      <c r="D303"/>
      <c r="E303"/>
      <c r="F303"/>
      <c r="G303"/>
      <c r="H303"/>
      <c r="I303"/>
      <c r="J303"/>
      <c r="K303"/>
    </row>
    <row r="304" spans="1:11" s="113" customFormat="1" x14ac:dyDescent="0.2">
      <c r="A304"/>
      <c r="B304"/>
      <c r="C304"/>
      <c r="D304"/>
      <c r="E304"/>
      <c r="F304"/>
      <c r="G304"/>
      <c r="H304"/>
      <c r="I304"/>
      <c r="J304"/>
      <c r="K304"/>
    </row>
    <row r="305" spans="1:11" s="113" customFormat="1" x14ac:dyDescent="0.2">
      <c r="A305"/>
      <c r="B305"/>
      <c r="C305"/>
      <c r="D305"/>
      <c r="E305"/>
      <c r="F305"/>
      <c r="G305"/>
      <c r="H305"/>
      <c r="I305"/>
      <c r="J305"/>
      <c r="K305"/>
    </row>
    <row r="306" spans="1:11" s="113" customFormat="1" x14ac:dyDescent="0.2">
      <c r="A306"/>
      <c r="B306"/>
      <c r="C306"/>
      <c r="D306"/>
      <c r="E306"/>
      <c r="F306"/>
      <c r="G306"/>
      <c r="H306"/>
      <c r="I306"/>
      <c r="J306"/>
      <c r="K306"/>
    </row>
    <row r="307" spans="1:11" s="113" customFormat="1" x14ac:dyDescent="0.2">
      <c r="A307"/>
      <c r="B307"/>
      <c r="C307"/>
      <c r="D307"/>
      <c r="E307"/>
      <c r="F307"/>
      <c r="G307"/>
      <c r="H307"/>
      <c r="I307"/>
      <c r="J307"/>
      <c r="K307"/>
    </row>
    <row r="308" spans="1:11" s="113" customFormat="1" x14ac:dyDescent="0.2">
      <c r="A308"/>
      <c r="B308"/>
      <c r="C308"/>
      <c r="D308"/>
      <c r="E308"/>
      <c r="F308"/>
      <c r="G308"/>
      <c r="H308"/>
      <c r="I308"/>
      <c r="J308"/>
      <c r="K308"/>
    </row>
    <row r="309" spans="1:11" s="113" customFormat="1" x14ac:dyDescent="0.2">
      <c r="A309"/>
      <c r="B309"/>
      <c r="C309"/>
      <c r="D309"/>
      <c r="E309"/>
      <c r="F309"/>
      <c r="G309"/>
      <c r="H309"/>
      <c r="I309"/>
      <c r="J309"/>
      <c r="K309"/>
    </row>
    <row r="310" spans="1:11" s="113" customFormat="1" x14ac:dyDescent="0.2">
      <c r="A310"/>
      <c r="B310"/>
      <c r="C310"/>
      <c r="D310"/>
      <c r="E310"/>
      <c r="F310"/>
      <c r="G310"/>
      <c r="H310"/>
      <c r="I310"/>
      <c r="J310"/>
      <c r="K310"/>
    </row>
    <row r="311" spans="1:11" s="113" customFormat="1" x14ac:dyDescent="0.2">
      <c r="A311"/>
      <c r="B311"/>
      <c r="C311"/>
      <c r="D311"/>
      <c r="E311"/>
      <c r="F311"/>
      <c r="G311"/>
      <c r="H311"/>
      <c r="I311"/>
      <c r="J311"/>
      <c r="K311"/>
    </row>
    <row r="312" spans="1:11" s="113" customFormat="1" x14ac:dyDescent="0.2">
      <c r="A312"/>
      <c r="B312"/>
      <c r="C312"/>
      <c r="D312"/>
      <c r="E312"/>
      <c r="F312"/>
      <c r="G312"/>
      <c r="H312"/>
      <c r="I312"/>
      <c r="J312"/>
      <c r="K312"/>
    </row>
    <row r="313" spans="1:11" s="113" customFormat="1" x14ac:dyDescent="0.2">
      <c r="A313"/>
      <c r="B313"/>
      <c r="C313"/>
      <c r="D313"/>
      <c r="E313"/>
      <c r="F313"/>
      <c r="G313"/>
      <c r="H313"/>
      <c r="I313"/>
      <c r="J313"/>
      <c r="K313"/>
    </row>
    <row r="314" spans="1:11" s="113" customFormat="1" x14ac:dyDescent="0.2">
      <c r="A314"/>
      <c r="B314"/>
      <c r="C314"/>
      <c r="D314"/>
      <c r="E314"/>
      <c r="F314"/>
      <c r="G314"/>
      <c r="H314"/>
      <c r="I314"/>
      <c r="J314"/>
      <c r="K314"/>
    </row>
    <row r="315" spans="1:11" s="113" customFormat="1" x14ac:dyDescent="0.2">
      <c r="A315"/>
      <c r="B315"/>
      <c r="C315"/>
      <c r="D315"/>
      <c r="E315"/>
      <c r="F315"/>
      <c r="G315"/>
      <c r="H315"/>
      <c r="I315"/>
      <c r="J315"/>
      <c r="K315"/>
    </row>
    <row r="316" spans="1:11" s="113" customFormat="1" x14ac:dyDescent="0.2">
      <c r="A316"/>
      <c r="B316"/>
      <c r="C316"/>
      <c r="D316"/>
      <c r="E316"/>
      <c r="F316"/>
      <c r="G316"/>
      <c r="H316"/>
      <c r="I316"/>
      <c r="J316"/>
      <c r="K316"/>
    </row>
    <row r="317" spans="1:11" s="113" customFormat="1" x14ac:dyDescent="0.2">
      <c r="A317"/>
      <c r="B317"/>
      <c r="C317"/>
      <c r="D317"/>
      <c r="E317"/>
      <c r="F317"/>
      <c r="G317"/>
      <c r="H317"/>
      <c r="I317"/>
      <c r="J317"/>
      <c r="K317"/>
    </row>
    <row r="318" spans="1:11" s="113" customFormat="1" x14ac:dyDescent="0.2">
      <c r="A318"/>
      <c r="B318"/>
      <c r="C318"/>
      <c r="D318"/>
      <c r="E318"/>
      <c r="F318"/>
      <c r="G318"/>
      <c r="H318"/>
      <c r="I318"/>
      <c r="J318"/>
      <c r="K318"/>
    </row>
    <row r="319" spans="1:11" s="113" customFormat="1" x14ac:dyDescent="0.2">
      <c r="A319"/>
      <c r="B319"/>
      <c r="C319"/>
      <c r="D319"/>
      <c r="E319"/>
      <c r="F319"/>
      <c r="G319"/>
      <c r="H319"/>
      <c r="I319"/>
      <c r="J319"/>
      <c r="K319"/>
    </row>
    <row r="320" spans="1:11" s="113" customFormat="1" x14ac:dyDescent="0.2">
      <c r="A320"/>
      <c r="B320"/>
      <c r="C320"/>
      <c r="D320"/>
      <c r="E320"/>
      <c r="F320"/>
      <c r="G320"/>
      <c r="H320"/>
      <c r="I320"/>
      <c r="J320"/>
      <c r="K320"/>
    </row>
    <row r="321" spans="1:11" s="113" customFormat="1" x14ac:dyDescent="0.2">
      <c r="A321"/>
      <c r="B321"/>
      <c r="C321"/>
      <c r="D321"/>
      <c r="E321"/>
      <c r="F321"/>
      <c r="G321"/>
      <c r="H321"/>
      <c r="I321"/>
      <c r="J321"/>
      <c r="K321"/>
    </row>
    <row r="322" spans="1:11" s="113" customFormat="1" x14ac:dyDescent="0.2">
      <c r="A322"/>
      <c r="B322"/>
      <c r="C322"/>
      <c r="D322"/>
      <c r="E322"/>
      <c r="F322"/>
      <c r="G322"/>
      <c r="H322"/>
      <c r="I322"/>
      <c r="J322"/>
      <c r="K322"/>
    </row>
    <row r="323" spans="1:11" s="113" customFormat="1" x14ac:dyDescent="0.2">
      <c r="A323"/>
      <c r="B323"/>
      <c r="C323"/>
      <c r="D323"/>
      <c r="E323"/>
      <c r="F323"/>
      <c r="G323"/>
      <c r="H323"/>
      <c r="I323"/>
      <c r="J323"/>
      <c r="K323"/>
    </row>
    <row r="324" spans="1:11" s="113" customFormat="1" x14ac:dyDescent="0.2">
      <c r="A324"/>
      <c r="B324"/>
      <c r="C324"/>
      <c r="D324"/>
      <c r="E324"/>
      <c r="F324"/>
      <c r="G324"/>
      <c r="H324"/>
      <c r="I324"/>
      <c r="J324"/>
      <c r="K324"/>
    </row>
    <row r="325" spans="1:11" s="113" customFormat="1" x14ac:dyDescent="0.2">
      <c r="A325"/>
      <c r="B325"/>
      <c r="C325"/>
      <c r="D325"/>
      <c r="E325"/>
      <c r="F325"/>
      <c r="G325"/>
      <c r="H325"/>
      <c r="I325"/>
      <c r="J325"/>
      <c r="K325"/>
    </row>
    <row r="326" spans="1:11" s="113" customFormat="1" x14ac:dyDescent="0.2">
      <c r="A326"/>
      <c r="B326"/>
      <c r="C326"/>
      <c r="D326"/>
      <c r="E326"/>
      <c r="F326"/>
      <c r="G326"/>
      <c r="H326"/>
      <c r="I326"/>
      <c r="J326"/>
      <c r="K326"/>
    </row>
    <row r="327" spans="1:11" s="113" customFormat="1" x14ac:dyDescent="0.2">
      <c r="A327"/>
      <c r="B327"/>
      <c r="C327"/>
      <c r="D327"/>
      <c r="E327"/>
      <c r="F327"/>
      <c r="G327"/>
      <c r="H327"/>
      <c r="I327"/>
      <c r="J327"/>
      <c r="K327"/>
    </row>
    <row r="328" spans="1:11" s="113" customFormat="1" x14ac:dyDescent="0.2">
      <c r="A328"/>
      <c r="B328"/>
      <c r="C328"/>
      <c r="D328"/>
      <c r="E328"/>
      <c r="F328"/>
      <c r="G328"/>
      <c r="H328"/>
      <c r="I328"/>
      <c r="J328"/>
      <c r="K328"/>
    </row>
    <row r="329" spans="1:11" s="113" customFormat="1" x14ac:dyDescent="0.2">
      <c r="A329"/>
      <c r="B329"/>
      <c r="C329"/>
      <c r="D329"/>
      <c r="E329"/>
      <c r="F329"/>
      <c r="G329"/>
      <c r="H329"/>
      <c r="I329"/>
      <c r="J329"/>
      <c r="K329"/>
    </row>
    <row r="330" spans="1:11" s="113" customFormat="1" x14ac:dyDescent="0.2">
      <c r="A330"/>
      <c r="B330"/>
      <c r="C330"/>
      <c r="D330"/>
      <c r="E330"/>
      <c r="F330"/>
      <c r="G330"/>
      <c r="H330"/>
      <c r="I330"/>
      <c r="J330"/>
      <c r="K330"/>
    </row>
    <row r="331" spans="1:11" s="113" customFormat="1" x14ac:dyDescent="0.2">
      <c r="A331"/>
      <c r="B331"/>
      <c r="C331"/>
      <c r="D331"/>
      <c r="E331"/>
      <c r="F331"/>
      <c r="G331"/>
      <c r="H331"/>
      <c r="I331"/>
      <c r="J331"/>
      <c r="K331"/>
    </row>
    <row r="332" spans="1:11" s="113" customFormat="1" x14ac:dyDescent="0.2">
      <c r="A332"/>
      <c r="B332"/>
      <c r="C332"/>
      <c r="D332"/>
      <c r="E332"/>
      <c r="F332"/>
      <c r="G332"/>
      <c r="H332"/>
      <c r="I332"/>
      <c r="J332"/>
      <c r="K332"/>
    </row>
    <row r="333" spans="1:11" s="113" customFormat="1" x14ac:dyDescent="0.2">
      <c r="A333"/>
      <c r="B333"/>
      <c r="C333"/>
      <c r="D333"/>
      <c r="E333"/>
      <c r="F333"/>
      <c r="G333"/>
      <c r="H333"/>
      <c r="I333"/>
      <c r="J333"/>
      <c r="K333"/>
    </row>
    <row r="334" spans="1:11" s="113" customFormat="1" x14ac:dyDescent="0.2">
      <c r="A334"/>
      <c r="B334"/>
      <c r="C334"/>
      <c r="D334"/>
      <c r="E334"/>
      <c r="F334"/>
      <c r="G334"/>
      <c r="H334"/>
      <c r="I334"/>
      <c r="J334"/>
      <c r="K334"/>
    </row>
    <row r="335" spans="1:11" s="113" customFormat="1" x14ac:dyDescent="0.2">
      <c r="A335"/>
      <c r="B335"/>
      <c r="C335"/>
      <c r="D335"/>
      <c r="E335"/>
      <c r="F335"/>
      <c r="G335"/>
      <c r="H335"/>
      <c r="I335"/>
      <c r="J335"/>
      <c r="K335"/>
    </row>
    <row r="336" spans="1:11" s="113" customFormat="1" x14ac:dyDescent="0.2">
      <c r="A336"/>
      <c r="B336"/>
      <c r="C336"/>
      <c r="D336"/>
      <c r="E336"/>
      <c r="F336"/>
      <c r="G336"/>
      <c r="H336"/>
      <c r="I336"/>
      <c r="J336"/>
      <c r="K336"/>
    </row>
    <row r="337" spans="1:11" s="113" customFormat="1" x14ac:dyDescent="0.2">
      <c r="A337"/>
      <c r="B337"/>
      <c r="C337"/>
      <c r="D337"/>
      <c r="E337"/>
      <c r="F337"/>
      <c r="G337"/>
      <c r="H337"/>
      <c r="I337"/>
      <c r="J337"/>
      <c r="K337"/>
    </row>
    <row r="338" spans="1:11" s="113" customFormat="1" x14ac:dyDescent="0.2">
      <c r="A338"/>
      <c r="B338"/>
      <c r="C338"/>
      <c r="D338"/>
      <c r="E338"/>
      <c r="F338"/>
      <c r="G338"/>
      <c r="H338"/>
      <c r="I338"/>
      <c r="J338"/>
      <c r="K338"/>
    </row>
    <row r="339" spans="1:11" s="113" customFormat="1" x14ac:dyDescent="0.2">
      <c r="A339"/>
      <c r="B339"/>
      <c r="C339"/>
      <c r="D339"/>
      <c r="E339"/>
      <c r="F339"/>
      <c r="G339"/>
      <c r="H339"/>
      <c r="I339"/>
      <c r="J339"/>
      <c r="K339"/>
    </row>
    <row r="340" spans="1:11" s="113" customFormat="1" x14ac:dyDescent="0.2">
      <c r="A340"/>
      <c r="B340"/>
      <c r="C340"/>
      <c r="D340"/>
      <c r="E340"/>
      <c r="F340"/>
      <c r="G340"/>
      <c r="H340"/>
      <c r="I340"/>
      <c r="J340"/>
      <c r="K340"/>
    </row>
    <row r="341" spans="1:11" s="113" customFormat="1" x14ac:dyDescent="0.2">
      <c r="A341"/>
      <c r="B341"/>
      <c r="C341"/>
      <c r="D341"/>
      <c r="E341"/>
      <c r="F341"/>
      <c r="G341"/>
      <c r="H341"/>
      <c r="I341"/>
      <c r="J341"/>
      <c r="K341"/>
    </row>
    <row r="342" spans="1:11" s="113" customFormat="1" x14ac:dyDescent="0.2">
      <c r="A342"/>
      <c r="B342"/>
      <c r="C342"/>
      <c r="D342"/>
      <c r="E342"/>
      <c r="F342"/>
      <c r="G342"/>
      <c r="H342"/>
      <c r="I342"/>
      <c r="J342"/>
      <c r="K342"/>
    </row>
    <row r="343" spans="1:11" s="113" customFormat="1" x14ac:dyDescent="0.2">
      <c r="A343"/>
      <c r="B343"/>
      <c r="C343"/>
      <c r="D343"/>
      <c r="E343"/>
      <c r="F343"/>
      <c r="G343"/>
      <c r="H343"/>
      <c r="I343"/>
      <c r="J343"/>
      <c r="K343"/>
    </row>
    <row r="344" spans="1:11" s="113" customFormat="1" x14ac:dyDescent="0.2">
      <c r="A344"/>
      <c r="B344"/>
      <c r="C344"/>
      <c r="D344"/>
      <c r="E344"/>
      <c r="F344"/>
      <c r="G344"/>
      <c r="H344"/>
      <c r="I344"/>
      <c r="J344"/>
      <c r="K344"/>
    </row>
    <row r="345" spans="1:11" s="113" customFormat="1" x14ac:dyDescent="0.2">
      <c r="A345"/>
      <c r="B345"/>
      <c r="C345"/>
      <c r="D345"/>
      <c r="E345"/>
      <c r="F345"/>
      <c r="G345"/>
      <c r="H345"/>
      <c r="I345"/>
      <c r="J345"/>
      <c r="K345"/>
    </row>
    <row r="346" spans="1:11" s="113" customFormat="1" x14ac:dyDescent="0.2">
      <c r="A346"/>
      <c r="B346"/>
      <c r="C346"/>
      <c r="D346"/>
      <c r="E346"/>
      <c r="F346"/>
      <c r="G346"/>
      <c r="H346"/>
      <c r="I346"/>
      <c r="J346"/>
      <c r="K346"/>
    </row>
    <row r="347" spans="1:11" s="113" customFormat="1" x14ac:dyDescent="0.2">
      <c r="A347"/>
      <c r="B347"/>
      <c r="C347"/>
      <c r="D347"/>
      <c r="E347"/>
      <c r="F347"/>
      <c r="G347"/>
      <c r="H347"/>
      <c r="I347"/>
      <c r="J347"/>
      <c r="K347"/>
    </row>
    <row r="348" spans="1:11" s="113" customFormat="1" x14ac:dyDescent="0.2">
      <c r="A348"/>
      <c r="B348"/>
      <c r="C348"/>
      <c r="D348"/>
      <c r="E348"/>
      <c r="F348"/>
      <c r="G348"/>
      <c r="H348"/>
      <c r="I348"/>
      <c r="J348"/>
      <c r="K348"/>
    </row>
    <row r="349" spans="1:11" s="113" customFormat="1" x14ac:dyDescent="0.2">
      <c r="A349"/>
      <c r="B349"/>
      <c r="C349"/>
      <c r="D349"/>
      <c r="E349"/>
      <c r="F349"/>
      <c r="G349"/>
      <c r="H349"/>
      <c r="I349"/>
      <c r="J349"/>
      <c r="K349"/>
    </row>
    <row r="350" spans="1:11" s="113" customFormat="1" x14ac:dyDescent="0.2">
      <c r="A350"/>
      <c r="B350"/>
      <c r="C350"/>
      <c r="D350"/>
      <c r="E350"/>
      <c r="F350"/>
      <c r="G350"/>
      <c r="H350"/>
      <c r="I350"/>
      <c r="J350"/>
      <c r="K350"/>
    </row>
    <row r="351" spans="1:11" s="113" customFormat="1" x14ac:dyDescent="0.2">
      <c r="A351"/>
      <c r="B351"/>
      <c r="C351"/>
      <c r="D351"/>
      <c r="E351"/>
      <c r="F351"/>
      <c r="G351"/>
      <c r="H351"/>
      <c r="I351"/>
      <c r="J351"/>
      <c r="K351"/>
    </row>
    <row r="352" spans="1:11" s="113" customFormat="1" x14ac:dyDescent="0.2">
      <c r="A352"/>
      <c r="B352"/>
      <c r="C352"/>
      <c r="D352"/>
      <c r="E352"/>
      <c r="F352"/>
      <c r="G352"/>
      <c r="H352"/>
      <c r="I352"/>
      <c r="J352"/>
      <c r="K352"/>
    </row>
    <row r="353" spans="1:11" s="113" customFormat="1" x14ac:dyDescent="0.2">
      <c r="A353"/>
      <c r="B353"/>
      <c r="C353"/>
      <c r="D353"/>
      <c r="E353"/>
      <c r="F353"/>
      <c r="G353"/>
      <c r="H353"/>
      <c r="I353"/>
      <c r="J353"/>
      <c r="K353"/>
    </row>
    <row r="354" spans="1:11" s="113" customFormat="1" x14ac:dyDescent="0.2">
      <c r="A354"/>
      <c r="B354"/>
      <c r="C354"/>
      <c r="D354"/>
      <c r="E354"/>
      <c r="F354"/>
      <c r="G354"/>
      <c r="H354"/>
      <c r="I354"/>
      <c r="J354"/>
      <c r="K354"/>
    </row>
    <row r="355" spans="1:11" s="113" customFormat="1" x14ac:dyDescent="0.2">
      <c r="A355"/>
      <c r="B355"/>
      <c r="C355"/>
      <c r="D355"/>
      <c r="E355"/>
      <c r="F355"/>
      <c r="G355"/>
      <c r="H355"/>
      <c r="I355"/>
      <c r="J355"/>
      <c r="K355"/>
    </row>
    <row r="356" spans="1:11" s="113" customFormat="1" x14ac:dyDescent="0.2">
      <c r="A356"/>
      <c r="B356"/>
      <c r="C356"/>
      <c r="D356"/>
      <c r="E356"/>
      <c r="F356"/>
      <c r="G356"/>
      <c r="H356"/>
      <c r="I356"/>
      <c r="J356"/>
      <c r="K356"/>
    </row>
    <row r="357" spans="1:11" s="113" customFormat="1" x14ac:dyDescent="0.2">
      <c r="A357"/>
      <c r="B357"/>
      <c r="C357"/>
      <c r="D357"/>
      <c r="E357"/>
      <c r="F357"/>
      <c r="G357"/>
      <c r="H357"/>
      <c r="I357"/>
      <c r="J357"/>
      <c r="K357"/>
    </row>
    <row r="358" spans="1:11" s="113" customFormat="1" x14ac:dyDescent="0.2">
      <c r="A358"/>
      <c r="B358"/>
      <c r="C358"/>
      <c r="D358"/>
      <c r="E358"/>
      <c r="F358"/>
      <c r="G358"/>
      <c r="H358"/>
      <c r="I358"/>
      <c r="J358"/>
      <c r="K358"/>
    </row>
    <row r="359" spans="1:11" s="113" customFormat="1" x14ac:dyDescent="0.2">
      <c r="A359"/>
      <c r="B359"/>
      <c r="C359"/>
      <c r="D359"/>
      <c r="E359"/>
      <c r="F359"/>
      <c r="G359"/>
      <c r="H359"/>
      <c r="I359"/>
      <c r="J359"/>
      <c r="K359"/>
    </row>
    <row r="360" spans="1:11" s="113" customFormat="1" x14ac:dyDescent="0.2">
      <c r="A360"/>
      <c r="B360"/>
      <c r="C360"/>
      <c r="D360"/>
      <c r="E360"/>
      <c r="F360"/>
      <c r="G360"/>
      <c r="H360"/>
      <c r="I360"/>
      <c r="J360"/>
      <c r="K360"/>
    </row>
    <row r="361" spans="1:11" s="113" customFormat="1" x14ac:dyDescent="0.2">
      <c r="A361"/>
      <c r="B361"/>
      <c r="C361"/>
      <c r="D361"/>
      <c r="E361"/>
      <c r="F361"/>
      <c r="G361"/>
      <c r="H361"/>
      <c r="I361"/>
      <c r="J361"/>
      <c r="K361"/>
    </row>
    <row r="362" spans="1:11" s="113" customFormat="1" x14ac:dyDescent="0.2">
      <c r="A362"/>
      <c r="B362"/>
      <c r="C362"/>
      <c r="D362"/>
      <c r="E362"/>
      <c r="F362"/>
      <c r="G362"/>
      <c r="H362"/>
      <c r="I362"/>
      <c r="J362"/>
      <c r="K362"/>
    </row>
    <row r="363" spans="1:11" s="113" customFormat="1" x14ac:dyDescent="0.2">
      <c r="A363"/>
      <c r="B363"/>
      <c r="C363"/>
      <c r="D363"/>
      <c r="E363"/>
      <c r="F363"/>
      <c r="G363"/>
      <c r="H363"/>
      <c r="I363"/>
      <c r="J363"/>
      <c r="K363"/>
    </row>
    <row r="364" spans="1:11" s="113" customFormat="1" x14ac:dyDescent="0.2">
      <c r="A364"/>
      <c r="B364"/>
      <c r="C364"/>
      <c r="D364"/>
      <c r="E364"/>
      <c r="F364"/>
      <c r="G364"/>
      <c r="H364"/>
      <c r="I364"/>
      <c r="J364"/>
      <c r="K364"/>
    </row>
    <row r="365" spans="1:11" s="113" customFormat="1" x14ac:dyDescent="0.2">
      <c r="A365"/>
      <c r="B365"/>
      <c r="C365"/>
      <c r="D365"/>
      <c r="E365"/>
      <c r="F365"/>
      <c r="G365"/>
      <c r="H365"/>
      <c r="I365"/>
      <c r="J365"/>
      <c r="K365"/>
    </row>
    <row r="366" spans="1:11" s="113" customFormat="1" x14ac:dyDescent="0.2">
      <c r="A366"/>
      <c r="B366"/>
      <c r="C366"/>
      <c r="D366"/>
      <c r="E366"/>
      <c r="F366"/>
      <c r="G366"/>
      <c r="H366"/>
      <c r="I366"/>
      <c r="J366"/>
      <c r="K366"/>
    </row>
    <row r="367" spans="1:11" s="113" customFormat="1" x14ac:dyDescent="0.2">
      <c r="A367"/>
      <c r="B367"/>
      <c r="C367"/>
      <c r="D367"/>
      <c r="E367"/>
      <c r="F367"/>
      <c r="G367"/>
      <c r="H367"/>
      <c r="I367"/>
      <c r="J367"/>
      <c r="K367"/>
    </row>
    <row r="368" spans="1:11" s="113" customFormat="1" x14ac:dyDescent="0.2">
      <c r="A368"/>
      <c r="B368"/>
      <c r="C368"/>
      <c r="D368"/>
      <c r="E368"/>
      <c r="F368"/>
      <c r="G368"/>
      <c r="H368"/>
      <c r="I368"/>
      <c r="J368"/>
      <c r="K368"/>
    </row>
    <row r="369" spans="1:11" s="113" customFormat="1" x14ac:dyDescent="0.2">
      <c r="A369"/>
      <c r="B369"/>
      <c r="C369"/>
      <c r="D369"/>
      <c r="E369"/>
      <c r="F369"/>
      <c r="G369"/>
      <c r="H369"/>
      <c r="I369"/>
      <c r="J369"/>
      <c r="K369"/>
    </row>
    <row r="370" spans="1:11" s="113" customFormat="1" x14ac:dyDescent="0.2">
      <c r="A370"/>
      <c r="B370"/>
      <c r="C370"/>
      <c r="D370"/>
      <c r="E370"/>
      <c r="F370"/>
      <c r="G370"/>
      <c r="H370"/>
      <c r="I370"/>
      <c r="J370"/>
      <c r="K370"/>
    </row>
    <row r="371" spans="1:11" s="113" customFormat="1" x14ac:dyDescent="0.2">
      <c r="A371"/>
      <c r="B371"/>
      <c r="C371"/>
      <c r="D371"/>
      <c r="E371"/>
      <c r="F371"/>
      <c r="G371"/>
      <c r="H371"/>
      <c r="I371"/>
      <c r="J371"/>
      <c r="K371"/>
    </row>
    <row r="372" spans="1:11" s="113" customFormat="1" x14ac:dyDescent="0.2">
      <c r="A372"/>
      <c r="B372"/>
      <c r="C372"/>
      <c r="D372"/>
      <c r="E372"/>
      <c r="F372"/>
      <c r="G372"/>
      <c r="H372"/>
      <c r="I372"/>
      <c r="J372"/>
      <c r="K372"/>
    </row>
    <row r="373" spans="1:11" s="113" customFormat="1" x14ac:dyDescent="0.2">
      <c r="A373"/>
      <c r="B373"/>
      <c r="C373"/>
      <c r="D373"/>
      <c r="E373"/>
      <c r="F373"/>
      <c r="G373"/>
      <c r="H373"/>
      <c r="I373"/>
      <c r="J373"/>
      <c r="K373"/>
    </row>
    <row r="374" spans="1:11" s="113" customFormat="1" x14ac:dyDescent="0.2">
      <c r="A374"/>
      <c r="B374"/>
      <c r="C374"/>
      <c r="D374"/>
      <c r="E374"/>
      <c r="F374"/>
      <c r="G374"/>
      <c r="H374"/>
      <c r="I374"/>
      <c r="J374"/>
      <c r="K374"/>
    </row>
    <row r="375" spans="1:11" s="113" customFormat="1" x14ac:dyDescent="0.2">
      <c r="A375"/>
      <c r="B375"/>
      <c r="C375"/>
      <c r="D375"/>
      <c r="E375"/>
      <c r="F375"/>
      <c r="G375"/>
      <c r="H375"/>
      <c r="I375"/>
      <c r="J375"/>
      <c r="K375"/>
    </row>
    <row r="376" spans="1:11" s="113" customFormat="1" x14ac:dyDescent="0.2">
      <c r="A376"/>
      <c r="B376"/>
      <c r="C376"/>
      <c r="D376"/>
      <c r="E376"/>
      <c r="F376"/>
      <c r="G376"/>
      <c r="H376"/>
      <c r="I376"/>
      <c r="J376"/>
      <c r="K376"/>
    </row>
    <row r="377" spans="1:11" s="113" customFormat="1" x14ac:dyDescent="0.2">
      <c r="A377"/>
      <c r="B377"/>
      <c r="C377"/>
      <c r="D377"/>
      <c r="E377"/>
      <c r="F377"/>
      <c r="G377"/>
      <c r="H377"/>
      <c r="I377"/>
      <c r="J377"/>
      <c r="K377"/>
    </row>
    <row r="378" spans="1:11" s="113" customFormat="1" x14ac:dyDescent="0.2">
      <c r="A378"/>
      <c r="B378"/>
      <c r="C378"/>
      <c r="D378"/>
      <c r="E378"/>
      <c r="F378"/>
      <c r="G378"/>
      <c r="H378"/>
      <c r="I378"/>
      <c r="J378"/>
      <c r="K378"/>
    </row>
    <row r="379" spans="1:11" s="113" customFormat="1" x14ac:dyDescent="0.2">
      <c r="A379"/>
      <c r="B379"/>
      <c r="C379"/>
      <c r="D379"/>
      <c r="E379"/>
      <c r="F379"/>
      <c r="G379"/>
      <c r="H379"/>
      <c r="I379"/>
      <c r="J379"/>
      <c r="K379"/>
    </row>
    <row r="380" spans="1:11" s="113" customFormat="1" x14ac:dyDescent="0.2">
      <c r="A380"/>
      <c r="B380"/>
      <c r="C380"/>
      <c r="D380"/>
      <c r="E380"/>
      <c r="F380"/>
      <c r="G380"/>
      <c r="H380"/>
      <c r="I380"/>
      <c r="J380"/>
      <c r="K380"/>
    </row>
    <row r="381" spans="1:11" s="113" customFormat="1" x14ac:dyDescent="0.2">
      <c r="A381"/>
      <c r="B381"/>
      <c r="C381"/>
      <c r="D381"/>
      <c r="E381"/>
      <c r="F381"/>
      <c r="G381"/>
      <c r="H381"/>
      <c r="I381"/>
      <c r="J381"/>
      <c r="K381"/>
    </row>
    <row r="382" spans="1:11" s="113" customFormat="1" x14ac:dyDescent="0.2">
      <c r="A382"/>
      <c r="B382"/>
      <c r="C382"/>
      <c r="D382"/>
      <c r="E382"/>
      <c r="F382"/>
      <c r="G382"/>
      <c r="H382"/>
      <c r="I382"/>
      <c r="J382"/>
      <c r="K382"/>
    </row>
    <row r="383" spans="1:11" s="113" customFormat="1" x14ac:dyDescent="0.2">
      <c r="A383"/>
      <c r="B383"/>
      <c r="C383"/>
      <c r="D383"/>
      <c r="E383"/>
      <c r="F383"/>
      <c r="G383"/>
      <c r="H383"/>
      <c r="I383"/>
      <c r="J383"/>
      <c r="K383"/>
    </row>
    <row r="384" spans="1:11" s="113" customFormat="1" x14ac:dyDescent="0.2">
      <c r="A384"/>
      <c r="B384"/>
      <c r="C384"/>
      <c r="D384"/>
      <c r="E384"/>
      <c r="F384"/>
      <c r="G384"/>
      <c r="H384"/>
      <c r="I384"/>
      <c r="J384"/>
      <c r="K384"/>
    </row>
    <row r="385" spans="1:11" s="113" customFormat="1" x14ac:dyDescent="0.2">
      <c r="A385"/>
      <c r="B385"/>
      <c r="C385"/>
      <c r="D385"/>
      <c r="E385"/>
      <c r="F385"/>
      <c r="G385"/>
      <c r="H385"/>
      <c r="I385"/>
      <c r="J385"/>
      <c r="K385"/>
    </row>
    <row r="386" spans="1:11" s="113" customFormat="1" x14ac:dyDescent="0.2">
      <c r="A386"/>
      <c r="B386"/>
      <c r="C386"/>
      <c r="D386"/>
      <c r="E386"/>
      <c r="F386"/>
      <c r="G386"/>
      <c r="H386"/>
      <c r="I386"/>
      <c r="J386"/>
      <c r="K386"/>
    </row>
    <row r="387" spans="1:11" s="113" customFormat="1" x14ac:dyDescent="0.2">
      <c r="A387"/>
      <c r="B387"/>
      <c r="C387"/>
      <c r="D387"/>
      <c r="E387"/>
      <c r="F387"/>
      <c r="G387"/>
      <c r="H387"/>
      <c r="I387"/>
      <c r="J387"/>
      <c r="K387"/>
    </row>
    <row r="388" spans="1:11" s="113" customFormat="1" x14ac:dyDescent="0.2">
      <c r="A388"/>
      <c r="B388"/>
      <c r="C388"/>
      <c r="D388"/>
      <c r="E388"/>
      <c r="F388"/>
      <c r="G388"/>
      <c r="H388"/>
      <c r="I388"/>
      <c r="J388"/>
      <c r="K388"/>
    </row>
    <row r="389" spans="1:11" s="113" customFormat="1" x14ac:dyDescent="0.2">
      <c r="A389"/>
      <c r="B389"/>
      <c r="C389"/>
      <c r="D389"/>
      <c r="E389"/>
      <c r="F389"/>
      <c r="G389"/>
      <c r="H389"/>
      <c r="I389"/>
      <c r="J389"/>
      <c r="K389"/>
    </row>
    <row r="390" spans="1:11" s="113" customFormat="1" x14ac:dyDescent="0.2">
      <c r="A390"/>
      <c r="B390"/>
      <c r="C390"/>
      <c r="D390"/>
      <c r="E390"/>
      <c r="F390"/>
      <c r="G390"/>
      <c r="H390"/>
      <c r="I390"/>
      <c r="J390"/>
      <c r="K390"/>
    </row>
    <row r="391" spans="1:11" s="113" customFormat="1" x14ac:dyDescent="0.2">
      <c r="A391"/>
      <c r="B391"/>
      <c r="C391"/>
      <c r="D391"/>
      <c r="E391"/>
      <c r="F391"/>
      <c r="G391"/>
      <c r="H391"/>
      <c r="I391"/>
      <c r="J391"/>
      <c r="K391"/>
    </row>
    <row r="392" spans="1:11" s="113" customFormat="1" x14ac:dyDescent="0.2">
      <c r="A392"/>
      <c r="B392"/>
      <c r="C392"/>
      <c r="D392"/>
      <c r="E392"/>
      <c r="F392"/>
      <c r="G392"/>
      <c r="H392"/>
      <c r="I392"/>
      <c r="J392"/>
      <c r="K392"/>
    </row>
    <row r="393" spans="1:11" s="113" customFormat="1" x14ac:dyDescent="0.2">
      <c r="A393"/>
      <c r="B393"/>
      <c r="C393"/>
      <c r="D393"/>
      <c r="E393"/>
      <c r="F393"/>
      <c r="G393"/>
      <c r="H393"/>
      <c r="I393"/>
      <c r="J393"/>
      <c r="K393"/>
    </row>
    <row r="394" spans="1:11" s="113" customFormat="1" x14ac:dyDescent="0.2">
      <c r="A394"/>
      <c r="B394"/>
      <c r="C394"/>
      <c r="D394"/>
      <c r="E394"/>
      <c r="F394"/>
      <c r="G394"/>
      <c r="H394"/>
      <c r="I394"/>
      <c r="J394"/>
      <c r="K394"/>
    </row>
    <row r="395" spans="1:11" s="113" customFormat="1" x14ac:dyDescent="0.2">
      <c r="A395"/>
      <c r="B395"/>
      <c r="C395"/>
      <c r="D395"/>
      <c r="E395"/>
      <c r="F395"/>
      <c r="G395"/>
      <c r="H395"/>
      <c r="I395"/>
      <c r="J395"/>
      <c r="K395"/>
    </row>
    <row r="396" spans="1:11" s="113" customFormat="1" x14ac:dyDescent="0.2">
      <c r="A396"/>
      <c r="B396"/>
      <c r="C396"/>
      <c r="D396"/>
      <c r="E396"/>
      <c r="F396"/>
      <c r="G396"/>
      <c r="H396"/>
      <c r="I396"/>
      <c r="J396"/>
      <c r="K396"/>
    </row>
    <row r="397" spans="1:11" s="113" customFormat="1" x14ac:dyDescent="0.2">
      <c r="A397"/>
      <c r="B397"/>
      <c r="C397"/>
      <c r="D397"/>
      <c r="E397"/>
      <c r="F397"/>
      <c r="G397"/>
      <c r="H397"/>
      <c r="I397"/>
      <c r="J397"/>
      <c r="K397"/>
    </row>
    <row r="398" spans="1:11" s="113" customFormat="1" x14ac:dyDescent="0.2">
      <c r="A398"/>
      <c r="B398"/>
      <c r="C398"/>
      <c r="D398"/>
      <c r="E398"/>
      <c r="F398"/>
      <c r="G398"/>
      <c r="H398"/>
      <c r="I398"/>
      <c r="J398"/>
      <c r="K398"/>
    </row>
    <row r="399" spans="1:11" s="113" customFormat="1" x14ac:dyDescent="0.2">
      <c r="A399"/>
      <c r="B399"/>
      <c r="C399"/>
      <c r="D399"/>
      <c r="E399"/>
      <c r="F399"/>
      <c r="G399"/>
      <c r="H399"/>
      <c r="I399"/>
      <c r="J399"/>
      <c r="K399"/>
    </row>
    <row r="400" spans="1:11" s="113" customFormat="1" x14ac:dyDescent="0.2">
      <c r="A400"/>
      <c r="B400"/>
      <c r="C400"/>
      <c r="D400"/>
      <c r="E400"/>
      <c r="F400"/>
      <c r="G400"/>
      <c r="H400"/>
      <c r="I400"/>
      <c r="J400"/>
      <c r="K400"/>
    </row>
    <row r="401" spans="1:11" s="113" customFormat="1" x14ac:dyDescent="0.2">
      <c r="A401"/>
      <c r="B401"/>
      <c r="C401"/>
      <c r="D401"/>
      <c r="E401"/>
      <c r="F401"/>
      <c r="G401"/>
      <c r="H401"/>
      <c r="I401"/>
      <c r="J401"/>
      <c r="K401"/>
    </row>
    <row r="402" spans="1:11" s="113" customFormat="1" x14ac:dyDescent="0.2">
      <c r="A402"/>
      <c r="B402"/>
      <c r="C402"/>
      <c r="D402"/>
      <c r="E402"/>
      <c r="F402"/>
      <c r="G402"/>
      <c r="H402"/>
      <c r="I402"/>
      <c r="J402"/>
      <c r="K402"/>
    </row>
    <row r="403" spans="1:11" s="113" customFormat="1" x14ac:dyDescent="0.2">
      <c r="A403"/>
      <c r="B403"/>
      <c r="C403"/>
      <c r="D403"/>
      <c r="E403"/>
      <c r="F403"/>
      <c r="G403"/>
      <c r="H403"/>
      <c r="I403"/>
      <c r="J403"/>
      <c r="K403"/>
    </row>
    <row r="404" spans="1:11" s="113" customFormat="1" x14ac:dyDescent="0.2">
      <c r="A404"/>
      <c r="B404"/>
      <c r="C404"/>
      <c r="D404"/>
      <c r="E404"/>
      <c r="F404"/>
      <c r="G404"/>
      <c r="H404"/>
      <c r="I404"/>
      <c r="J404"/>
      <c r="K404"/>
    </row>
    <row r="405" spans="1:11" s="113" customFormat="1" x14ac:dyDescent="0.2">
      <c r="A405"/>
      <c r="B405"/>
      <c r="C405"/>
      <c r="D405"/>
      <c r="E405"/>
      <c r="F405"/>
      <c r="G405"/>
      <c r="H405"/>
      <c r="I405"/>
      <c r="J405"/>
      <c r="K405"/>
    </row>
    <row r="406" spans="1:11" s="113" customFormat="1" x14ac:dyDescent="0.2">
      <c r="A406"/>
      <c r="B406"/>
      <c r="C406"/>
      <c r="D406"/>
      <c r="E406"/>
      <c r="F406"/>
      <c r="G406"/>
      <c r="H406"/>
      <c r="I406"/>
      <c r="J406"/>
      <c r="K406"/>
    </row>
    <row r="407" spans="1:11" s="113" customFormat="1" x14ac:dyDescent="0.2">
      <c r="A407"/>
      <c r="B407"/>
      <c r="C407"/>
      <c r="D407"/>
      <c r="E407"/>
      <c r="F407"/>
      <c r="G407"/>
      <c r="H407"/>
      <c r="I407"/>
      <c r="J407"/>
      <c r="K407"/>
    </row>
    <row r="408" spans="1:11" s="113" customFormat="1" x14ac:dyDescent="0.2">
      <c r="A408"/>
      <c r="B408"/>
      <c r="C408"/>
      <c r="D408"/>
      <c r="E408"/>
      <c r="F408"/>
      <c r="G408"/>
      <c r="H408"/>
      <c r="I408"/>
      <c r="J408"/>
      <c r="K408"/>
    </row>
    <row r="409" spans="1:11" s="113" customFormat="1" x14ac:dyDescent="0.2">
      <c r="A409"/>
      <c r="B409"/>
      <c r="C409"/>
      <c r="D409"/>
      <c r="E409"/>
      <c r="F409"/>
      <c r="G409"/>
      <c r="H409"/>
      <c r="I409"/>
      <c r="J409"/>
      <c r="K409"/>
    </row>
    <row r="410" spans="1:11" s="113" customFormat="1" x14ac:dyDescent="0.2">
      <c r="A410"/>
      <c r="B410"/>
      <c r="C410"/>
      <c r="D410"/>
      <c r="E410"/>
      <c r="F410"/>
      <c r="G410"/>
      <c r="H410"/>
      <c r="I410"/>
      <c r="J410"/>
      <c r="K410"/>
    </row>
    <row r="411" spans="1:11" s="113" customFormat="1" x14ac:dyDescent="0.2">
      <c r="A411"/>
      <c r="B411"/>
      <c r="C411"/>
      <c r="D411"/>
      <c r="E411"/>
      <c r="F411"/>
      <c r="G411"/>
      <c r="H411"/>
      <c r="I411"/>
      <c r="J411"/>
      <c r="K411"/>
    </row>
    <row r="412" spans="1:11" s="113" customFormat="1" x14ac:dyDescent="0.2">
      <c r="A412"/>
      <c r="B412"/>
      <c r="C412"/>
      <c r="D412"/>
      <c r="E412"/>
      <c r="F412"/>
      <c r="G412"/>
      <c r="H412"/>
      <c r="I412"/>
      <c r="J412"/>
      <c r="K412"/>
    </row>
    <row r="413" spans="1:11" s="113" customFormat="1" x14ac:dyDescent="0.2">
      <c r="A413"/>
      <c r="B413"/>
      <c r="C413"/>
      <c r="D413"/>
      <c r="E413"/>
      <c r="F413"/>
      <c r="G413"/>
      <c r="H413"/>
      <c r="I413"/>
      <c r="J413"/>
      <c r="K413"/>
    </row>
    <row r="414" spans="1:11" s="113" customFormat="1" x14ac:dyDescent="0.2">
      <c r="A414"/>
      <c r="B414"/>
      <c r="C414"/>
      <c r="D414"/>
      <c r="E414"/>
      <c r="F414"/>
      <c r="G414"/>
      <c r="H414"/>
      <c r="I414"/>
      <c r="J414"/>
      <c r="K414"/>
    </row>
    <row r="415" spans="1:11" s="113" customFormat="1" x14ac:dyDescent="0.2">
      <c r="A415"/>
      <c r="B415"/>
      <c r="C415"/>
      <c r="D415"/>
      <c r="E415"/>
      <c r="F415"/>
      <c r="G415"/>
      <c r="H415"/>
      <c r="I415"/>
      <c r="J415"/>
      <c r="K415"/>
    </row>
    <row r="416" spans="1:11" s="113" customFormat="1" x14ac:dyDescent="0.2">
      <c r="A416"/>
      <c r="B416"/>
      <c r="C416"/>
      <c r="D416"/>
      <c r="E416"/>
      <c r="F416"/>
      <c r="G416"/>
      <c r="H416"/>
      <c r="I416"/>
      <c r="J416"/>
      <c r="K416"/>
    </row>
    <row r="417" spans="1:11" s="113" customFormat="1" x14ac:dyDescent="0.2">
      <c r="A417"/>
      <c r="B417"/>
      <c r="C417"/>
      <c r="D417"/>
      <c r="E417"/>
      <c r="F417"/>
      <c r="G417"/>
      <c r="H417"/>
      <c r="I417"/>
      <c r="J417"/>
      <c r="K417"/>
    </row>
    <row r="418" spans="1:11" s="113" customFormat="1" x14ac:dyDescent="0.2">
      <c r="A418"/>
      <c r="B418"/>
      <c r="C418"/>
      <c r="D418"/>
      <c r="E418"/>
      <c r="F418"/>
      <c r="G418"/>
      <c r="H418"/>
      <c r="I418"/>
      <c r="J418"/>
      <c r="K418"/>
    </row>
    <row r="419" spans="1:11" s="113" customFormat="1" x14ac:dyDescent="0.2">
      <c r="A419"/>
      <c r="B419"/>
      <c r="C419"/>
      <c r="D419"/>
      <c r="E419"/>
      <c r="F419"/>
      <c r="G419"/>
      <c r="H419"/>
      <c r="I419"/>
      <c r="J419"/>
      <c r="K419"/>
    </row>
    <row r="420" spans="1:11" s="113" customFormat="1" x14ac:dyDescent="0.2">
      <c r="A420"/>
      <c r="B420"/>
      <c r="C420"/>
      <c r="D420"/>
      <c r="E420"/>
      <c r="F420"/>
      <c r="G420"/>
      <c r="H420"/>
      <c r="I420"/>
      <c r="J420"/>
      <c r="K420"/>
    </row>
    <row r="421" spans="1:11" s="113" customFormat="1" x14ac:dyDescent="0.2">
      <c r="A421"/>
      <c r="B421"/>
      <c r="C421"/>
      <c r="D421"/>
      <c r="E421"/>
      <c r="F421"/>
      <c r="G421"/>
      <c r="H421"/>
      <c r="I421"/>
      <c r="J421"/>
      <c r="K421"/>
    </row>
    <row r="422" spans="1:11" s="113" customFormat="1" x14ac:dyDescent="0.2">
      <c r="A422"/>
      <c r="B422"/>
      <c r="C422"/>
      <c r="D422"/>
      <c r="E422"/>
      <c r="F422"/>
      <c r="G422"/>
      <c r="H422"/>
      <c r="I422"/>
      <c r="J422"/>
      <c r="K422"/>
    </row>
    <row r="423" spans="1:11" s="113" customFormat="1" x14ac:dyDescent="0.2">
      <c r="A423"/>
      <c r="B423"/>
      <c r="C423"/>
      <c r="D423"/>
      <c r="E423"/>
      <c r="F423"/>
      <c r="G423"/>
      <c r="H423"/>
      <c r="I423"/>
      <c r="J423"/>
      <c r="K423"/>
    </row>
    <row r="424" spans="1:11" s="113" customFormat="1" x14ac:dyDescent="0.2">
      <c r="A424"/>
      <c r="B424"/>
      <c r="C424"/>
      <c r="D424"/>
      <c r="E424"/>
      <c r="F424"/>
      <c r="G424"/>
      <c r="H424"/>
      <c r="I424"/>
      <c r="J424"/>
      <c r="K424"/>
    </row>
    <row r="425" spans="1:11" s="113" customFormat="1" x14ac:dyDescent="0.2">
      <c r="A425"/>
      <c r="B425"/>
      <c r="C425"/>
      <c r="D425"/>
      <c r="E425"/>
      <c r="F425"/>
      <c r="G425"/>
      <c r="H425"/>
      <c r="I425"/>
      <c r="J425"/>
      <c r="K425"/>
    </row>
    <row r="426" spans="1:11" s="113" customFormat="1" x14ac:dyDescent="0.2">
      <c r="A426"/>
      <c r="B426"/>
      <c r="C426"/>
      <c r="D426"/>
      <c r="E426"/>
      <c r="F426"/>
      <c r="G426"/>
      <c r="H426"/>
      <c r="I426"/>
      <c r="J426"/>
      <c r="K426"/>
    </row>
    <row r="427" spans="1:11" s="113" customFormat="1" x14ac:dyDescent="0.2">
      <c r="A427"/>
      <c r="B427"/>
      <c r="C427"/>
      <c r="D427"/>
      <c r="E427"/>
      <c r="F427"/>
      <c r="G427"/>
      <c r="H427"/>
      <c r="I427"/>
      <c r="J427"/>
      <c r="K427"/>
    </row>
    <row r="428" spans="1:11" s="113" customFormat="1" x14ac:dyDescent="0.2">
      <c r="A428"/>
      <c r="B428"/>
      <c r="C428"/>
      <c r="D428"/>
      <c r="E428"/>
      <c r="F428"/>
      <c r="G428"/>
      <c r="H428"/>
      <c r="I428"/>
      <c r="J428"/>
      <c r="K428"/>
    </row>
    <row r="429" spans="1:11" s="113" customFormat="1" x14ac:dyDescent="0.2">
      <c r="A429"/>
      <c r="B429"/>
      <c r="C429"/>
      <c r="D429"/>
      <c r="E429"/>
      <c r="F429"/>
      <c r="G429"/>
      <c r="H429"/>
      <c r="I429"/>
      <c r="J429"/>
      <c r="K429"/>
    </row>
  </sheetData>
  <autoFilter ref="A3:K36">
    <sortState ref="A4:K24">
      <sortCondition ref="C3:C24"/>
    </sortState>
  </autoFilter>
  <mergeCells count="2">
    <mergeCell ref="D1:G1"/>
    <mergeCell ref="H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9"/>
  <sheetViews>
    <sheetView tabSelected="1" zoomScale="70" zoomScaleNormal="70" workbookViewId="0">
      <pane ySplit="1" topLeftCell="A1451" activePane="bottomLeft" state="frozen"/>
      <selection pane="bottomLeft" activeCell="G512" sqref="G512"/>
    </sheetView>
  </sheetViews>
  <sheetFormatPr defaultRowHeight="15" x14ac:dyDescent="0.2"/>
  <cols>
    <col min="1" max="1" width="57.140625" style="119" customWidth="1"/>
    <col min="2" max="2" width="21.140625" style="118" bestFit="1" customWidth="1"/>
    <col min="3" max="3" width="23.5703125" style="118" bestFit="1" customWidth="1"/>
    <col min="4" max="4" width="21.7109375" style="118" bestFit="1" customWidth="1"/>
    <col min="5" max="5" width="14.28515625" style="118" bestFit="1" customWidth="1"/>
    <col min="6" max="6" width="14.28515625" style="118" customWidth="1"/>
    <col min="7" max="7" width="30.5703125" style="118" customWidth="1"/>
    <col min="8" max="9" width="22" style="128" customWidth="1"/>
    <col min="10" max="10" width="22" style="132" customWidth="1"/>
    <col min="11" max="12" width="22" style="122" customWidth="1"/>
    <col min="13" max="14" width="22" style="125" customWidth="1"/>
    <col min="15" max="15" width="22" style="118" customWidth="1"/>
    <col min="16" max="16" width="22.5703125" style="118" bestFit="1" customWidth="1"/>
    <col min="17" max="17" width="21" style="118" bestFit="1" customWidth="1"/>
    <col min="18" max="16384" width="9.140625" style="103"/>
  </cols>
  <sheetData>
    <row r="1" spans="1:17" s="107" customFormat="1" ht="47.25" x14ac:dyDescent="0.2">
      <c r="A1" s="104" t="s">
        <v>19</v>
      </c>
      <c r="B1" s="104" t="s">
        <v>68</v>
      </c>
      <c r="C1" s="104" t="s">
        <v>91</v>
      </c>
      <c r="D1" s="104" t="s">
        <v>83</v>
      </c>
      <c r="E1" s="104" t="s">
        <v>20</v>
      </c>
      <c r="F1" s="104" t="s">
        <v>126</v>
      </c>
      <c r="G1" s="104" t="s">
        <v>84</v>
      </c>
      <c r="H1" s="126" t="s">
        <v>104</v>
      </c>
      <c r="I1" s="126" t="s">
        <v>103</v>
      </c>
      <c r="J1" s="130" t="s">
        <v>99</v>
      </c>
      <c r="K1" s="120" t="s">
        <v>62</v>
      </c>
      <c r="L1" s="120" t="s">
        <v>63</v>
      </c>
      <c r="M1" s="123" t="s">
        <v>64</v>
      </c>
      <c r="N1" s="123" t="s">
        <v>65</v>
      </c>
      <c r="O1" s="104" t="s">
        <v>92</v>
      </c>
      <c r="P1" s="104" t="s">
        <v>100</v>
      </c>
      <c r="Q1" s="104" t="s">
        <v>89</v>
      </c>
    </row>
    <row r="2" spans="1:17" s="113" customFormat="1" x14ac:dyDescent="0.2">
      <c r="A2" s="114" t="s">
        <v>102</v>
      </c>
      <c r="B2" s="105" t="s">
        <v>79</v>
      </c>
      <c r="C2" s="117">
        <v>2016</v>
      </c>
      <c r="D2" s="115" t="s">
        <v>88</v>
      </c>
      <c r="E2" s="105" t="s">
        <v>4</v>
      </c>
      <c r="F2" s="105" t="s">
        <v>4</v>
      </c>
      <c r="G2" s="105">
        <v>155630</v>
      </c>
      <c r="H2" s="127">
        <v>0.88662616855336596</v>
      </c>
      <c r="I2" s="127">
        <v>0.87405016010567005</v>
      </c>
      <c r="J2" s="131"/>
      <c r="K2" s="121">
        <v>0</v>
      </c>
      <c r="L2" s="121">
        <f t="shared" ref="L2:L65" si="0">K2*H2</f>
        <v>0</v>
      </c>
      <c r="M2" s="124">
        <v>47836</v>
      </c>
      <c r="N2" s="144">
        <f t="shared" ref="N2:N65" si="1">M2*I2</f>
        <v>41811.063458814831</v>
      </c>
      <c r="O2" s="116">
        <v>43677</v>
      </c>
      <c r="P2" s="108">
        <v>2019</v>
      </c>
      <c r="Q2" s="108" t="s">
        <v>87</v>
      </c>
    </row>
    <row r="3" spans="1:17" s="113" customFormat="1" x14ac:dyDescent="0.2">
      <c r="A3" s="114" t="s">
        <v>102</v>
      </c>
      <c r="B3" s="105" t="s">
        <v>69</v>
      </c>
      <c r="C3" s="117">
        <v>2016</v>
      </c>
      <c r="D3" s="115" t="s">
        <v>88</v>
      </c>
      <c r="E3" s="105" t="s">
        <v>85</v>
      </c>
      <c r="F3" s="105" t="s">
        <v>4</v>
      </c>
      <c r="G3" s="105">
        <v>156199</v>
      </c>
      <c r="H3" s="127">
        <v>0.88662616855336596</v>
      </c>
      <c r="I3" s="127">
        <v>0.86</v>
      </c>
      <c r="J3" s="131"/>
      <c r="K3" s="121">
        <v>169.9</v>
      </c>
      <c r="L3" s="121">
        <f t="shared" si="0"/>
        <v>150.63778603721687</v>
      </c>
      <c r="M3" s="124">
        <v>673472</v>
      </c>
      <c r="N3" s="144">
        <f t="shared" si="1"/>
        <v>579185.92000000004</v>
      </c>
      <c r="O3" s="116">
        <v>43190</v>
      </c>
      <c r="P3" s="108">
        <v>2018</v>
      </c>
      <c r="Q3" s="108" t="s">
        <v>88</v>
      </c>
    </row>
    <row r="4" spans="1:17" s="113" customFormat="1" x14ac:dyDescent="0.2">
      <c r="A4" s="114" t="s">
        <v>102</v>
      </c>
      <c r="B4" s="105" t="s">
        <v>79</v>
      </c>
      <c r="C4" s="117">
        <v>2016</v>
      </c>
      <c r="D4" s="115" t="s">
        <v>88</v>
      </c>
      <c r="E4" s="105" t="s">
        <v>4</v>
      </c>
      <c r="F4" s="105" t="s">
        <v>4</v>
      </c>
      <c r="G4" s="105">
        <v>161165</v>
      </c>
      <c r="H4" s="127">
        <v>0.88662616855336596</v>
      </c>
      <c r="I4" s="127">
        <v>0.86</v>
      </c>
      <c r="J4" s="131"/>
      <c r="K4" s="121">
        <v>8.0500000000000007</v>
      </c>
      <c r="L4" s="121">
        <f t="shared" si="0"/>
        <v>7.1373406568545965</v>
      </c>
      <c r="M4" s="124">
        <v>32228</v>
      </c>
      <c r="N4" s="144">
        <f t="shared" si="1"/>
        <v>27716.079999999998</v>
      </c>
      <c r="O4" s="116">
        <v>43404</v>
      </c>
      <c r="P4" s="108">
        <v>2018</v>
      </c>
      <c r="Q4" s="108" t="s">
        <v>87</v>
      </c>
    </row>
    <row r="5" spans="1:17" s="113" customFormat="1" x14ac:dyDescent="0.2">
      <c r="A5" s="114" t="s">
        <v>102</v>
      </c>
      <c r="B5" s="105" t="s">
        <v>69</v>
      </c>
      <c r="C5" s="117">
        <v>2016</v>
      </c>
      <c r="D5" s="115" t="s">
        <v>88</v>
      </c>
      <c r="E5" s="105" t="s">
        <v>4</v>
      </c>
      <c r="F5" s="105" t="s">
        <v>4</v>
      </c>
      <c r="G5" s="105">
        <v>162191</v>
      </c>
      <c r="H5" s="127">
        <v>0.88662616855336596</v>
      </c>
      <c r="I5" s="127">
        <v>0.86</v>
      </c>
      <c r="J5" s="131"/>
      <c r="K5" s="121">
        <v>0</v>
      </c>
      <c r="L5" s="121">
        <f t="shared" si="0"/>
        <v>0</v>
      </c>
      <c r="M5" s="124">
        <v>49770</v>
      </c>
      <c r="N5" s="144">
        <f t="shared" si="1"/>
        <v>42802.2</v>
      </c>
      <c r="O5" s="116">
        <v>43221</v>
      </c>
      <c r="P5" s="108">
        <v>2018</v>
      </c>
      <c r="Q5" s="108" t="s">
        <v>88</v>
      </c>
    </row>
    <row r="6" spans="1:17" s="113" customFormat="1" x14ac:dyDescent="0.2">
      <c r="A6" s="114" t="s">
        <v>102</v>
      </c>
      <c r="B6" s="105" t="s">
        <v>79</v>
      </c>
      <c r="C6" s="117">
        <v>2016</v>
      </c>
      <c r="D6" s="115" t="s">
        <v>88</v>
      </c>
      <c r="E6" s="105" t="s">
        <v>1</v>
      </c>
      <c r="F6" s="105" t="s">
        <v>1</v>
      </c>
      <c r="G6" s="105">
        <v>163493</v>
      </c>
      <c r="H6" s="127">
        <v>0.88662616855336596</v>
      </c>
      <c r="I6" s="127">
        <v>0.87405016010567005</v>
      </c>
      <c r="J6" s="131"/>
      <c r="K6" s="121">
        <v>0</v>
      </c>
      <c r="L6" s="121">
        <f t="shared" si="0"/>
        <v>0</v>
      </c>
      <c r="M6" s="124">
        <v>142506</v>
      </c>
      <c r="N6" s="124">
        <f t="shared" si="1"/>
        <v>124557.39211601861</v>
      </c>
      <c r="O6" s="116">
        <v>43982</v>
      </c>
      <c r="P6" s="108">
        <v>2020</v>
      </c>
      <c r="Q6" s="108" t="s">
        <v>87</v>
      </c>
    </row>
    <row r="7" spans="1:17" s="113" customFormat="1" x14ac:dyDescent="0.2">
      <c r="A7" s="114" t="s">
        <v>102</v>
      </c>
      <c r="B7" s="105" t="s">
        <v>69</v>
      </c>
      <c r="C7" s="117">
        <v>2016</v>
      </c>
      <c r="D7" s="115" t="s">
        <v>88</v>
      </c>
      <c r="E7" s="105" t="s">
        <v>4</v>
      </c>
      <c r="F7" s="105" t="s">
        <v>4</v>
      </c>
      <c r="G7" s="105">
        <v>168296</v>
      </c>
      <c r="H7" s="127">
        <v>0.88662616855336596</v>
      </c>
      <c r="I7" s="127">
        <v>0.86</v>
      </c>
      <c r="J7" s="131"/>
      <c r="K7" s="121">
        <v>9.7800999999999991</v>
      </c>
      <c r="L7" s="121">
        <f t="shared" si="0"/>
        <v>8.6712925910687737</v>
      </c>
      <c r="M7" s="124">
        <v>96816.445999999996</v>
      </c>
      <c r="N7" s="144">
        <f t="shared" si="1"/>
        <v>83262.143559999997</v>
      </c>
      <c r="O7" s="116">
        <v>43190</v>
      </c>
      <c r="P7" s="108">
        <v>2018</v>
      </c>
      <c r="Q7" s="108" t="s">
        <v>88</v>
      </c>
    </row>
    <row r="8" spans="1:17" s="113" customFormat="1" x14ac:dyDescent="0.2">
      <c r="A8" s="114" t="s">
        <v>102</v>
      </c>
      <c r="B8" s="105" t="s">
        <v>79</v>
      </c>
      <c r="C8" s="117">
        <v>2017</v>
      </c>
      <c r="D8" s="115" t="s">
        <v>88</v>
      </c>
      <c r="E8" s="105" t="s">
        <v>4</v>
      </c>
      <c r="F8" s="105" t="s">
        <v>4</v>
      </c>
      <c r="G8" s="105">
        <v>171460</v>
      </c>
      <c r="H8" s="127">
        <v>0.88662616855336596</v>
      </c>
      <c r="I8" s="127">
        <v>0.86</v>
      </c>
      <c r="J8" s="131"/>
      <c r="K8" s="121">
        <v>35.39</v>
      </c>
      <c r="L8" s="121">
        <f t="shared" si="0"/>
        <v>31.377700105103621</v>
      </c>
      <c r="M8" s="124">
        <v>347184</v>
      </c>
      <c r="N8" s="144">
        <f t="shared" si="1"/>
        <v>298578.24</v>
      </c>
      <c r="O8" s="116">
        <v>43404</v>
      </c>
      <c r="P8" s="108">
        <v>2018</v>
      </c>
      <c r="Q8" s="108" t="s">
        <v>87</v>
      </c>
    </row>
    <row r="9" spans="1:17" s="113" customFormat="1" x14ac:dyDescent="0.2">
      <c r="A9" s="114" t="s">
        <v>102</v>
      </c>
      <c r="B9" s="105" t="s">
        <v>79</v>
      </c>
      <c r="C9" s="117">
        <v>2017</v>
      </c>
      <c r="D9" s="115" t="s">
        <v>88</v>
      </c>
      <c r="E9" s="105" t="s">
        <v>4</v>
      </c>
      <c r="F9" s="105" t="s">
        <v>4</v>
      </c>
      <c r="G9" s="105">
        <v>173715</v>
      </c>
      <c r="H9" s="127">
        <v>0.88662616855336596</v>
      </c>
      <c r="I9" s="127">
        <v>0.87405016010567005</v>
      </c>
      <c r="J9" s="131"/>
      <c r="K9" s="121">
        <v>30.8</v>
      </c>
      <c r="L9" s="121">
        <f t="shared" si="0"/>
        <v>27.308085991443672</v>
      </c>
      <c r="M9" s="124">
        <v>223852</v>
      </c>
      <c r="N9" s="144">
        <f t="shared" si="1"/>
        <v>195657.87643997444</v>
      </c>
      <c r="O9" s="116">
        <v>43598</v>
      </c>
      <c r="P9" s="108">
        <v>2019</v>
      </c>
      <c r="Q9" s="108" t="s">
        <v>87</v>
      </c>
    </row>
    <row r="10" spans="1:17" s="113" customFormat="1" x14ac:dyDescent="0.2">
      <c r="A10" s="114" t="s">
        <v>102</v>
      </c>
      <c r="B10" s="105" t="s">
        <v>69</v>
      </c>
      <c r="C10" s="117">
        <v>2017</v>
      </c>
      <c r="D10" s="115" t="s">
        <v>88</v>
      </c>
      <c r="E10" s="105" t="s">
        <v>4</v>
      </c>
      <c r="F10" s="105" t="s">
        <v>4</v>
      </c>
      <c r="G10" s="105">
        <v>174849</v>
      </c>
      <c r="H10" s="127">
        <v>0.88662616855336596</v>
      </c>
      <c r="I10" s="127">
        <v>0.86</v>
      </c>
      <c r="J10" s="131"/>
      <c r="K10" s="121">
        <v>95.3</v>
      </c>
      <c r="L10" s="121">
        <f t="shared" si="0"/>
        <v>84.495473863135771</v>
      </c>
      <c r="M10" s="124">
        <v>574155</v>
      </c>
      <c r="N10" s="144">
        <f t="shared" si="1"/>
        <v>493773.3</v>
      </c>
      <c r="O10" s="116">
        <v>43432</v>
      </c>
      <c r="P10" s="108">
        <v>2018</v>
      </c>
      <c r="Q10" s="108" t="s">
        <v>88</v>
      </c>
    </row>
    <row r="11" spans="1:17" s="113" customFormat="1" x14ac:dyDescent="0.2">
      <c r="A11" s="114" t="s">
        <v>102</v>
      </c>
      <c r="B11" s="105" t="s">
        <v>79</v>
      </c>
      <c r="C11" s="117">
        <v>2017</v>
      </c>
      <c r="D11" s="115" t="s">
        <v>88</v>
      </c>
      <c r="E11" s="105" t="s">
        <v>85</v>
      </c>
      <c r="F11" s="105" t="s">
        <v>4</v>
      </c>
      <c r="G11" s="105">
        <v>175972</v>
      </c>
      <c r="H11" s="127">
        <v>0.88662616855336596</v>
      </c>
      <c r="I11" s="127">
        <v>0.86</v>
      </c>
      <c r="J11" s="131"/>
      <c r="K11" s="121">
        <v>0</v>
      </c>
      <c r="L11" s="121">
        <f t="shared" si="0"/>
        <v>0</v>
      </c>
      <c r="M11" s="124">
        <v>84697</v>
      </c>
      <c r="N11" s="144">
        <f t="shared" si="1"/>
        <v>72839.42</v>
      </c>
      <c r="O11" s="116">
        <v>43330</v>
      </c>
      <c r="P11" s="108">
        <v>2018</v>
      </c>
      <c r="Q11" s="108" t="s">
        <v>87</v>
      </c>
    </row>
    <row r="12" spans="1:17" s="113" customFormat="1" x14ac:dyDescent="0.2">
      <c r="A12" s="114" t="s">
        <v>102</v>
      </c>
      <c r="B12" s="105" t="s">
        <v>69</v>
      </c>
      <c r="C12" s="117">
        <v>2017</v>
      </c>
      <c r="D12" s="115" t="s">
        <v>88</v>
      </c>
      <c r="E12" s="105" t="s">
        <v>1</v>
      </c>
      <c r="F12" s="105" t="s">
        <v>1</v>
      </c>
      <c r="G12" s="105">
        <v>176380</v>
      </c>
      <c r="H12" s="127">
        <v>0.88662616855336596</v>
      </c>
      <c r="I12" s="127">
        <v>0.86</v>
      </c>
      <c r="J12" s="131"/>
      <c r="K12" s="121">
        <v>1.83</v>
      </c>
      <c r="L12" s="121">
        <f t="shared" si="0"/>
        <v>1.6225258884526597</v>
      </c>
      <c r="M12" s="124">
        <v>8407.02</v>
      </c>
      <c r="N12" s="144">
        <f t="shared" si="1"/>
        <v>7230.0372000000007</v>
      </c>
      <c r="O12" s="116">
        <v>43343</v>
      </c>
      <c r="P12" s="108">
        <v>2018</v>
      </c>
      <c r="Q12" s="108" t="s">
        <v>88</v>
      </c>
    </row>
    <row r="13" spans="1:17" s="113" customFormat="1" x14ac:dyDescent="0.2">
      <c r="A13" s="114" t="s">
        <v>102</v>
      </c>
      <c r="B13" s="105" t="s">
        <v>69</v>
      </c>
      <c r="C13" s="117">
        <v>2017</v>
      </c>
      <c r="D13" s="115" t="s">
        <v>88</v>
      </c>
      <c r="E13" s="105" t="s">
        <v>4</v>
      </c>
      <c r="F13" s="105" t="s">
        <v>4</v>
      </c>
      <c r="G13" s="105">
        <v>176820</v>
      </c>
      <c r="H13" s="127">
        <v>0.88662616855336596</v>
      </c>
      <c r="I13" s="127">
        <v>0.86</v>
      </c>
      <c r="J13" s="131"/>
      <c r="K13" s="121">
        <v>11.8</v>
      </c>
      <c r="L13" s="121">
        <f t="shared" si="0"/>
        <v>10.462188788929719</v>
      </c>
      <c r="M13" s="124">
        <v>43920.434000000001</v>
      </c>
      <c r="N13" s="144">
        <f t="shared" si="1"/>
        <v>37771.573239999998</v>
      </c>
      <c r="O13" s="116">
        <v>43432</v>
      </c>
      <c r="P13" s="108">
        <v>2018</v>
      </c>
      <c r="Q13" s="108" t="s">
        <v>88</v>
      </c>
    </row>
    <row r="14" spans="1:17" s="113" customFormat="1" x14ac:dyDescent="0.2">
      <c r="A14" s="114" t="s">
        <v>102</v>
      </c>
      <c r="B14" s="105" t="s">
        <v>69</v>
      </c>
      <c r="C14" s="117">
        <v>2017</v>
      </c>
      <c r="D14" s="115" t="s">
        <v>88</v>
      </c>
      <c r="E14" s="105" t="s">
        <v>1</v>
      </c>
      <c r="F14" s="105" t="s">
        <v>1</v>
      </c>
      <c r="G14" s="105">
        <v>177232</v>
      </c>
      <c r="H14" s="127">
        <v>0.88662616855336596</v>
      </c>
      <c r="I14" s="127">
        <v>0.86</v>
      </c>
      <c r="J14" s="131"/>
      <c r="K14" s="121">
        <v>2.754</v>
      </c>
      <c r="L14" s="121">
        <f t="shared" si="0"/>
        <v>2.4417684681959697</v>
      </c>
      <c r="M14" s="124">
        <v>12476.484</v>
      </c>
      <c r="N14" s="144">
        <f t="shared" si="1"/>
        <v>10729.776240000001</v>
      </c>
      <c r="O14" s="116">
        <v>43343</v>
      </c>
      <c r="P14" s="108">
        <v>2018</v>
      </c>
      <c r="Q14" s="108" t="s">
        <v>88</v>
      </c>
    </row>
    <row r="15" spans="1:17" s="113" customFormat="1" x14ac:dyDescent="0.2">
      <c r="A15" s="114" t="s">
        <v>102</v>
      </c>
      <c r="B15" s="105" t="s">
        <v>69</v>
      </c>
      <c r="C15" s="117">
        <v>2017</v>
      </c>
      <c r="D15" s="115" t="s">
        <v>88</v>
      </c>
      <c r="E15" s="105" t="s">
        <v>1</v>
      </c>
      <c r="F15" s="105" t="s">
        <v>1</v>
      </c>
      <c r="G15" s="105">
        <v>177233</v>
      </c>
      <c r="H15" s="127">
        <v>0.88662616855336596</v>
      </c>
      <c r="I15" s="127">
        <v>0.86</v>
      </c>
      <c r="J15" s="131"/>
      <c r="K15" s="121">
        <v>2.83</v>
      </c>
      <c r="L15" s="121">
        <f t="shared" si="0"/>
        <v>2.5091520570060255</v>
      </c>
      <c r="M15" s="124">
        <v>13001.02</v>
      </c>
      <c r="N15" s="144">
        <f t="shared" si="1"/>
        <v>11180.877200000001</v>
      </c>
      <c r="O15" s="116">
        <v>43343</v>
      </c>
      <c r="P15" s="108">
        <v>2018</v>
      </c>
      <c r="Q15" s="108" t="s">
        <v>88</v>
      </c>
    </row>
    <row r="16" spans="1:17" s="113" customFormat="1" x14ac:dyDescent="0.2">
      <c r="A16" s="114" t="s">
        <v>102</v>
      </c>
      <c r="B16" s="105" t="s">
        <v>69</v>
      </c>
      <c r="C16" s="117">
        <v>2017</v>
      </c>
      <c r="D16" s="115" t="s">
        <v>88</v>
      </c>
      <c r="E16" s="105" t="s">
        <v>1</v>
      </c>
      <c r="F16" s="105" t="s">
        <v>1</v>
      </c>
      <c r="G16" s="105">
        <v>177329</v>
      </c>
      <c r="H16" s="127">
        <v>0.88662616855336596</v>
      </c>
      <c r="I16" s="127">
        <v>0.86</v>
      </c>
      <c r="J16" s="131"/>
      <c r="K16" s="121">
        <v>0</v>
      </c>
      <c r="L16" s="121">
        <f t="shared" si="0"/>
        <v>0</v>
      </c>
      <c r="M16" s="124">
        <v>79193</v>
      </c>
      <c r="N16" s="144">
        <f t="shared" si="1"/>
        <v>68105.98</v>
      </c>
      <c r="O16" s="116">
        <v>43313</v>
      </c>
      <c r="P16" s="108">
        <v>2018</v>
      </c>
      <c r="Q16" s="108" t="s">
        <v>88</v>
      </c>
    </row>
    <row r="17" spans="1:17" s="113" customFormat="1" x14ac:dyDescent="0.2">
      <c r="A17" s="114" t="s">
        <v>102</v>
      </c>
      <c r="B17" s="105" t="s">
        <v>69</v>
      </c>
      <c r="C17" s="117">
        <v>2017</v>
      </c>
      <c r="D17" s="115" t="s">
        <v>88</v>
      </c>
      <c r="E17" s="105" t="s">
        <v>1</v>
      </c>
      <c r="F17" s="105" t="s">
        <v>1</v>
      </c>
      <c r="G17" s="105">
        <v>177486</v>
      </c>
      <c r="H17" s="127">
        <v>0.88662616855336596</v>
      </c>
      <c r="I17" s="127">
        <v>0.86</v>
      </c>
      <c r="J17" s="131"/>
      <c r="K17" s="121">
        <v>1.8</v>
      </c>
      <c r="L17" s="121">
        <f t="shared" si="0"/>
        <v>1.5959271033960587</v>
      </c>
      <c r="M17" s="124">
        <v>8269.2000000000007</v>
      </c>
      <c r="N17" s="144">
        <f t="shared" si="1"/>
        <v>7111.5120000000006</v>
      </c>
      <c r="O17" s="116">
        <v>43343</v>
      </c>
      <c r="P17" s="108">
        <v>2018</v>
      </c>
      <c r="Q17" s="108" t="s">
        <v>88</v>
      </c>
    </row>
    <row r="18" spans="1:17" s="113" customFormat="1" x14ac:dyDescent="0.2">
      <c r="A18" s="114" t="s">
        <v>102</v>
      </c>
      <c r="B18" s="105" t="s">
        <v>69</v>
      </c>
      <c r="C18" s="117">
        <v>2017</v>
      </c>
      <c r="D18" s="115" t="s">
        <v>88</v>
      </c>
      <c r="E18" s="105" t="s">
        <v>1</v>
      </c>
      <c r="F18" s="105" t="s">
        <v>1</v>
      </c>
      <c r="G18" s="105">
        <v>177486</v>
      </c>
      <c r="H18" s="127">
        <v>0.88662616855336596</v>
      </c>
      <c r="I18" s="127">
        <v>0.86</v>
      </c>
      <c r="J18" s="131"/>
      <c r="K18" s="121">
        <v>0</v>
      </c>
      <c r="L18" s="121">
        <f t="shared" si="0"/>
        <v>0</v>
      </c>
      <c r="M18" s="124">
        <v>3822</v>
      </c>
      <c r="N18" s="144">
        <f t="shared" si="1"/>
        <v>3286.92</v>
      </c>
      <c r="O18" s="116">
        <v>43343</v>
      </c>
      <c r="P18" s="108">
        <v>2018</v>
      </c>
      <c r="Q18" s="108" t="s">
        <v>88</v>
      </c>
    </row>
    <row r="19" spans="1:17" s="113" customFormat="1" x14ac:dyDescent="0.2">
      <c r="A19" s="114" t="s">
        <v>102</v>
      </c>
      <c r="B19" s="105" t="s">
        <v>69</v>
      </c>
      <c r="C19" s="117">
        <v>2017</v>
      </c>
      <c r="D19" s="115" t="s">
        <v>88</v>
      </c>
      <c r="E19" s="105" t="s">
        <v>1</v>
      </c>
      <c r="F19" s="105" t="s">
        <v>1</v>
      </c>
      <c r="G19" s="105">
        <v>177488</v>
      </c>
      <c r="H19" s="127">
        <v>0.88662616855336596</v>
      </c>
      <c r="I19" s="127">
        <v>0.86</v>
      </c>
      <c r="J19" s="131"/>
      <c r="K19" s="121">
        <v>5</v>
      </c>
      <c r="L19" s="121">
        <f t="shared" si="0"/>
        <v>4.4331308427668299</v>
      </c>
      <c r="M19" s="124">
        <v>22783</v>
      </c>
      <c r="N19" s="144">
        <f t="shared" si="1"/>
        <v>19593.38</v>
      </c>
      <c r="O19" s="116">
        <v>43343</v>
      </c>
      <c r="P19" s="108">
        <v>2018</v>
      </c>
      <c r="Q19" s="108" t="s">
        <v>88</v>
      </c>
    </row>
    <row r="20" spans="1:17" s="113" customFormat="1" x14ac:dyDescent="0.2">
      <c r="A20" s="114" t="s">
        <v>102</v>
      </c>
      <c r="B20" s="105" t="s">
        <v>69</v>
      </c>
      <c r="C20" s="117">
        <v>2017</v>
      </c>
      <c r="D20" s="115" t="s">
        <v>88</v>
      </c>
      <c r="E20" s="105" t="s">
        <v>1</v>
      </c>
      <c r="F20" s="105" t="s">
        <v>1</v>
      </c>
      <c r="G20" s="105">
        <v>177488</v>
      </c>
      <c r="H20" s="127">
        <v>0.88662616855336596</v>
      </c>
      <c r="I20" s="127">
        <v>0.86</v>
      </c>
      <c r="J20" s="131"/>
      <c r="K20" s="121">
        <v>0</v>
      </c>
      <c r="L20" s="121">
        <f t="shared" si="0"/>
        <v>0</v>
      </c>
      <c r="M20" s="124">
        <v>546</v>
      </c>
      <c r="N20" s="144">
        <f t="shared" si="1"/>
        <v>469.56</v>
      </c>
      <c r="O20" s="116">
        <v>43343</v>
      </c>
      <c r="P20" s="108">
        <v>2018</v>
      </c>
      <c r="Q20" s="108" t="s">
        <v>88</v>
      </c>
    </row>
    <row r="21" spans="1:17" s="113" customFormat="1" x14ac:dyDescent="0.2">
      <c r="A21" s="114" t="s">
        <v>102</v>
      </c>
      <c r="B21" s="105" t="s">
        <v>69</v>
      </c>
      <c r="C21" s="117">
        <v>2017</v>
      </c>
      <c r="D21" s="115" t="s">
        <v>88</v>
      </c>
      <c r="E21" s="105" t="s">
        <v>1</v>
      </c>
      <c r="F21" s="105" t="s">
        <v>1</v>
      </c>
      <c r="G21" s="105">
        <v>178358</v>
      </c>
      <c r="H21" s="127">
        <v>0.88662616855336596</v>
      </c>
      <c r="I21" s="127">
        <v>0.86</v>
      </c>
      <c r="J21" s="131"/>
      <c r="K21" s="121">
        <v>18.399999999999999</v>
      </c>
      <c r="L21" s="121">
        <f t="shared" si="0"/>
        <v>16.313921501381934</v>
      </c>
      <c r="M21" s="124">
        <v>59336</v>
      </c>
      <c r="N21" s="144">
        <f t="shared" si="1"/>
        <v>51028.959999999999</v>
      </c>
      <c r="O21" s="116">
        <v>43209</v>
      </c>
      <c r="P21" s="108">
        <v>2018</v>
      </c>
      <c r="Q21" s="108" t="s">
        <v>88</v>
      </c>
    </row>
    <row r="22" spans="1:17" s="113" customFormat="1" x14ac:dyDescent="0.2">
      <c r="A22" s="114" t="s">
        <v>102</v>
      </c>
      <c r="B22" s="105" t="s">
        <v>79</v>
      </c>
      <c r="C22" s="117">
        <v>2017</v>
      </c>
      <c r="D22" s="115" t="s">
        <v>88</v>
      </c>
      <c r="E22" s="105" t="s">
        <v>4</v>
      </c>
      <c r="F22" s="105" t="s">
        <v>4</v>
      </c>
      <c r="G22" s="105">
        <v>178709</v>
      </c>
      <c r="H22" s="127">
        <v>0.88662616855336596</v>
      </c>
      <c r="I22" s="127">
        <v>0.86</v>
      </c>
      <c r="J22" s="131"/>
      <c r="K22" s="121">
        <v>16</v>
      </c>
      <c r="L22" s="121">
        <f t="shared" si="0"/>
        <v>14.186018696853855</v>
      </c>
      <c r="M22" s="124">
        <v>94173</v>
      </c>
      <c r="N22" s="144">
        <f t="shared" si="1"/>
        <v>80988.78</v>
      </c>
      <c r="O22" s="116">
        <v>43209</v>
      </c>
      <c r="P22" s="108">
        <v>2018</v>
      </c>
      <c r="Q22" s="108" t="s">
        <v>87</v>
      </c>
    </row>
    <row r="23" spans="1:17" s="113" customFormat="1" x14ac:dyDescent="0.2">
      <c r="A23" s="114" t="s">
        <v>102</v>
      </c>
      <c r="B23" s="105" t="s">
        <v>69</v>
      </c>
      <c r="C23" s="117">
        <v>2017</v>
      </c>
      <c r="D23" s="115" t="s">
        <v>88</v>
      </c>
      <c r="E23" s="105" t="s">
        <v>4</v>
      </c>
      <c r="F23" s="105" t="s">
        <v>4</v>
      </c>
      <c r="G23" s="105">
        <v>179033</v>
      </c>
      <c r="H23" s="127">
        <v>0.88662616855336596</v>
      </c>
      <c r="I23" s="127">
        <v>0.86</v>
      </c>
      <c r="J23" s="131"/>
      <c r="K23" s="121">
        <v>2.06</v>
      </c>
      <c r="L23" s="121">
        <f t="shared" si="0"/>
        <v>1.8264499072199338</v>
      </c>
      <c r="M23" s="124">
        <v>9991.64</v>
      </c>
      <c r="N23" s="144">
        <f t="shared" si="1"/>
        <v>8592.8103999999985</v>
      </c>
      <c r="O23" s="116">
        <v>43343</v>
      </c>
      <c r="P23" s="108">
        <v>2018</v>
      </c>
      <c r="Q23" s="108" t="s">
        <v>88</v>
      </c>
    </row>
    <row r="24" spans="1:17" s="113" customFormat="1" x14ac:dyDescent="0.2">
      <c r="A24" s="114" t="s">
        <v>102</v>
      </c>
      <c r="B24" s="105" t="s">
        <v>69</v>
      </c>
      <c r="C24" s="117">
        <v>2017</v>
      </c>
      <c r="D24" s="115" t="s">
        <v>88</v>
      </c>
      <c r="E24" s="105" t="s">
        <v>85</v>
      </c>
      <c r="F24" s="105" t="s">
        <v>4</v>
      </c>
      <c r="G24" s="105">
        <v>180579</v>
      </c>
      <c r="H24" s="127">
        <v>0.88662616855336596</v>
      </c>
      <c r="I24" s="127">
        <v>0.86</v>
      </c>
      <c r="J24" s="131"/>
      <c r="K24" s="121">
        <v>0.1</v>
      </c>
      <c r="L24" s="121">
        <f t="shared" si="0"/>
        <v>8.8662616855336607E-2</v>
      </c>
      <c r="M24" s="124">
        <v>51625</v>
      </c>
      <c r="N24" s="144">
        <f t="shared" si="1"/>
        <v>44397.5</v>
      </c>
      <c r="O24" s="116">
        <v>43262</v>
      </c>
      <c r="P24" s="108">
        <v>2018</v>
      </c>
      <c r="Q24" s="108" t="s">
        <v>88</v>
      </c>
    </row>
    <row r="25" spans="1:17" s="113" customFormat="1" x14ac:dyDescent="0.2">
      <c r="A25" s="114" t="s">
        <v>102</v>
      </c>
      <c r="B25" s="105" t="s">
        <v>69</v>
      </c>
      <c r="C25" s="117">
        <v>2017</v>
      </c>
      <c r="D25" s="115" t="s">
        <v>88</v>
      </c>
      <c r="E25" s="105" t="s">
        <v>85</v>
      </c>
      <c r="F25" s="105" t="s">
        <v>4</v>
      </c>
      <c r="G25" s="105">
        <v>180581</v>
      </c>
      <c r="H25" s="127">
        <v>0.88662616855336596</v>
      </c>
      <c r="I25" s="127">
        <v>0.86</v>
      </c>
      <c r="J25" s="131"/>
      <c r="K25" s="121">
        <v>0.5</v>
      </c>
      <c r="L25" s="121">
        <f t="shared" si="0"/>
        <v>0.44331308427668298</v>
      </c>
      <c r="M25" s="124">
        <v>25569</v>
      </c>
      <c r="N25" s="144">
        <f t="shared" si="1"/>
        <v>21989.34</v>
      </c>
      <c r="O25" s="116">
        <v>43281</v>
      </c>
      <c r="P25" s="108">
        <v>2018</v>
      </c>
      <c r="Q25" s="108" t="s">
        <v>88</v>
      </c>
    </row>
    <row r="26" spans="1:17" s="113" customFormat="1" x14ac:dyDescent="0.2">
      <c r="A26" s="114" t="s">
        <v>102</v>
      </c>
      <c r="B26" s="105" t="s">
        <v>69</v>
      </c>
      <c r="C26" s="117">
        <v>2017</v>
      </c>
      <c r="D26" s="115" t="s">
        <v>88</v>
      </c>
      <c r="E26" s="105" t="s">
        <v>85</v>
      </c>
      <c r="F26" s="105" t="s">
        <v>4</v>
      </c>
      <c r="G26" s="105">
        <v>180582</v>
      </c>
      <c r="H26" s="127">
        <v>0.88662616855336596</v>
      </c>
      <c r="I26" s="127">
        <v>0.86</v>
      </c>
      <c r="J26" s="131"/>
      <c r="K26" s="121">
        <v>0</v>
      </c>
      <c r="L26" s="121">
        <f t="shared" si="0"/>
        <v>0</v>
      </c>
      <c r="M26" s="124">
        <v>47207</v>
      </c>
      <c r="N26" s="144">
        <f t="shared" si="1"/>
        <v>40598.019999999997</v>
      </c>
      <c r="O26" s="116">
        <v>43281</v>
      </c>
      <c r="P26" s="108">
        <v>2018</v>
      </c>
      <c r="Q26" s="108" t="s">
        <v>88</v>
      </c>
    </row>
    <row r="27" spans="1:17" s="113" customFormat="1" x14ac:dyDescent="0.2">
      <c r="A27" s="114" t="s">
        <v>102</v>
      </c>
      <c r="B27" s="105" t="s">
        <v>69</v>
      </c>
      <c r="C27" s="117">
        <v>2017</v>
      </c>
      <c r="D27" s="115" t="s">
        <v>88</v>
      </c>
      <c r="E27" s="105" t="s">
        <v>85</v>
      </c>
      <c r="F27" s="105" t="s">
        <v>4</v>
      </c>
      <c r="G27" s="105">
        <v>180584</v>
      </c>
      <c r="H27" s="127">
        <v>0.88662616855336596</v>
      </c>
      <c r="I27" s="127">
        <v>0.86</v>
      </c>
      <c r="J27" s="131"/>
      <c r="K27" s="121">
        <v>0</v>
      </c>
      <c r="L27" s="121">
        <f t="shared" si="0"/>
        <v>0</v>
      </c>
      <c r="M27" s="124">
        <v>63952</v>
      </c>
      <c r="N27" s="144">
        <f t="shared" si="1"/>
        <v>54998.720000000001</v>
      </c>
      <c r="O27" s="116">
        <v>43269</v>
      </c>
      <c r="P27" s="108">
        <v>2018</v>
      </c>
      <c r="Q27" s="108" t="s">
        <v>88</v>
      </c>
    </row>
    <row r="28" spans="1:17" s="113" customFormat="1" x14ac:dyDescent="0.2">
      <c r="A28" s="114" t="s">
        <v>102</v>
      </c>
      <c r="B28" s="105" t="s">
        <v>69</v>
      </c>
      <c r="C28" s="117">
        <v>2017</v>
      </c>
      <c r="D28" s="115" t="s">
        <v>88</v>
      </c>
      <c r="E28" s="105" t="s">
        <v>85</v>
      </c>
      <c r="F28" s="105" t="s">
        <v>4</v>
      </c>
      <c r="G28" s="105">
        <v>180586</v>
      </c>
      <c r="H28" s="127">
        <v>0.88662616855336596</v>
      </c>
      <c r="I28" s="127">
        <v>0.86</v>
      </c>
      <c r="J28" s="131"/>
      <c r="K28" s="121">
        <v>0.1</v>
      </c>
      <c r="L28" s="121">
        <f t="shared" si="0"/>
        <v>8.8662616855336607E-2</v>
      </c>
      <c r="M28" s="124">
        <v>11617</v>
      </c>
      <c r="N28" s="144">
        <f t="shared" si="1"/>
        <v>9990.619999999999</v>
      </c>
      <c r="O28" s="116">
        <v>43276</v>
      </c>
      <c r="P28" s="108">
        <v>2018</v>
      </c>
      <c r="Q28" s="108" t="s">
        <v>88</v>
      </c>
    </row>
    <row r="29" spans="1:17" s="113" customFormat="1" x14ac:dyDescent="0.2">
      <c r="A29" s="114" t="s">
        <v>102</v>
      </c>
      <c r="B29" s="105" t="s">
        <v>69</v>
      </c>
      <c r="C29" s="117">
        <v>2017</v>
      </c>
      <c r="D29" s="115" t="s">
        <v>88</v>
      </c>
      <c r="E29" s="105" t="s">
        <v>85</v>
      </c>
      <c r="F29" s="105" t="s">
        <v>4</v>
      </c>
      <c r="G29" s="105">
        <v>180587</v>
      </c>
      <c r="H29" s="127">
        <v>0.88662616855336596</v>
      </c>
      <c r="I29" s="127">
        <v>0.86</v>
      </c>
      <c r="J29" s="131"/>
      <c r="K29" s="121">
        <v>0.3</v>
      </c>
      <c r="L29" s="121">
        <f t="shared" si="0"/>
        <v>0.26598785056600976</v>
      </c>
      <c r="M29" s="124">
        <v>51083</v>
      </c>
      <c r="N29" s="144">
        <f t="shared" si="1"/>
        <v>43931.38</v>
      </c>
      <c r="O29" s="116">
        <v>43290</v>
      </c>
      <c r="P29" s="108">
        <v>2018</v>
      </c>
      <c r="Q29" s="108" t="s">
        <v>88</v>
      </c>
    </row>
    <row r="30" spans="1:17" s="113" customFormat="1" x14ac:dyDescent="0.2">
      <c r="A30" s="114" t="s">
        <v>102</v>
      </c>
      <c r="B30" s="105" t="s">
        <v>69</v>
      </c>
      <c r="C30" s="117">
        <v>2017</v>
      </c>
      <c r="D30" s="115" t="s">
        <v>88</v>
      </c>
      <c r="E30" s="105" t="s">
        <v>85</v>
      </c>
      <c r="F30" s="105" t="s">
        <v>4</v>
      </c>
      <c r="G30" s="105">
        <v>180588</v>
      </c>
      <c r="H30" s="127">
        <v>0.88662616855336596</v>
      </c>
      <c r="I30" s="127">
        <v>0.86</v>
      </c>
      <c r="J30" s="131"/>
      <c r="K30" s="121">
        <v>0</v>
      </c>
      <c r="L30" s="121">
        <f t="shared" si="0"/>
        <v>0</v>
      </c>
      <c r="M30" s="124">
        <v>7435</v>
      </c>
      <c r="N30" s="144">
        <f t="shared" si="1"/>
        <v>6394.0999999999995</v>
      </c>
      <c r="O30" s="116">
        <v>43283</v>
      </c>
      <c r="P30" s="108">
        <v>2018</v>
      </c>
      <c r="Q30" s="108" t="s">
        <v>88</v>
      </c>
    </row>
    <row r="31" spans="1:17" s="113" customFormat="1" x14ac:dyDescent="0.2">
      <c r="A31" s="114" t="s">
        <v>102</v>
      </c>
      <c r="B31" s="105" t="s">
        <v>69</v>
      </c>
      <c r="C31" s="117">
        <v>2017</v>
      </c>
      <c r="D31" s="115" t="s">
        <v>88</v>
      </c>
      <c r="E31" s="105" t="s">
        <v>4</v>
      </c>
      <c r="F31" s="105" t="s">
        <v>4</v>
      </c>
      <c r="G31" s="105">
        <v>180597</v>
      </c>
      <c r="H31" s="127">
        <v>0.88662616855336596</v>
      </c>
      <c r="I31" s="127">
        <v>0.86</v>
      </c>
      <c r="J31" s="131"/>
      <c r="K31" s="121">
        <v>4.4450000000000003</v>
      </c>
      <c r="L31" s="121">
        <f t="shared" si="0"/>
        <v>3.9410533192197121</v>
      </c>
      <c r="M31" s="124">
        <v>16909.715</v>
      </c>
      <c r="N31" s="144">
        <f t="shared" si="1"/>
        <v>14542.3549</v>
      </c>
      <c r="O31" s="116">
        <v>43221</v>
      </c>
      <c r="P31" s="108">
        <v>2018</v>
      </c>
      <c r="Q31" s="108" t="s">
        <v>88</v>
      </c>
    </row>
    <row r="32" spans="1:17" s="113" customFormat="1" x14ac:dyDescent="0.2">
      <c r="A32" s="114" t="s">
        <v>102</v>
      </c>
      <c r="B32" s="105" t="s">
        <v>69</v>
      </c>
      <c r="C32" s="117">
        <v>2017</v>
      </c>
      <c r="D32" s="115" t="s">
        <v>88</v>
      </c>
      <c r="E32" s="105" t="s">
        <v>4</v>
      </c>
      <c r="F32" s="105" t="s">
        <v>4</v>
      </c>
      <c r="G32" s="105">
        <v>181406</v>
      </c>
      <c r="H32" s="127">
        <v>0.88662616855336596</v>
      </c>
      <c r="I32" s="127">
        <v>0.86</v>
      </c>
      <c r="J32" s="131"/>
      <c r="K32" s="121">
        <v>7.3</v>
      </c>
      <c r="L32" s="121">
        <f t="shared" si="0"/>
        <v>6.4723710304395716</v>
      </c>
      <c r="M32" s="124">
        <v>37982.6</v>
      </c>
      <c r="N32" s="144">
        <f t="shared" si="1"/>
        <v>32665.036</v>
      </c>
      <c r="O32" s="116">
        <v>43131</v>
      </c>
      <c r="P32" s="108">
        <v>2018</v>
      </c>
      <c r="Q32" s="108" t="s">
        <v>88</v>
      </c>
    </row>
    <row r="33" spans="1:17" s="113" customFormat="1" x14ac:dyDescent="0.2">
      <c r="A33" s="114" t="s">
        <v>102</v>
      </c>
      <c r="B33" s="105" t="s">
        <v>69</v>
      </c>
      <c r="C33" s="117">
        <v>2017</v>
      </c>
      <c r="D33" s="115" t="s">
        <v>88</v>
      </c>
      <c r="E33" s="105" t="s">
        <v>1</v>
      </c>
      <c r="F33" s="105" t="s">
        <v>1</v>
      </c>
      <c r="G33" s="105">
        <v>181434</v>
      </c>
      <c r="H33" s="127">
        <v>0.88662616855336596</v>
      </c>
      <c r="I33" s="127">
        <v>0.86</v>
      </c>
      <c r="J33" s="131"/>
      <c r="K33" s="121">
        <v>0.4</v>
      </c>
      <c r="L33" s="121">
        <f t="shared" si="0"/>
        <v>0.35465046742134643</v>
      </c>
      <c r="M33" s="124">
        <v>3484</v>
      </c>
      <c r="N33" s="144">
        <f t="shared" si="1"/>
        <v>2996.24</v>
      </c>
      <c r="O33" s="116">
        <v>43151</v>
      </c>
      <c r="P33" s="108">
        <v>2018</v>
      </c>
      <c r="Q33" s="108" t="s">
        <v>88</v>
      </c>
    </row>
    <row r="34" spans="1:17" s="113" customFormat="1" x14ac:dyDescent="0.2">
      <c r="A34" s="114" t="s">
        <v>102</v>
      </c>
      <c r="B34" s="105" t="s">
        <v>69</v>
      </c>
      <c r="C34" s="117">
        <v>2017</v>
      </c>
      <c r="D34" s="115" t="s">
        <v>88</v>
      </c>
      <c r="E34" s="105" t="s">
        <v>1</v>
      </c>
      <c r="F34" s="105" t="s">
        <v>1</v>
      </c>
      <c r="G34" s="105">
        <v>181466</v>
      </c>
      <c r="H34" s="127">
        <v>0.88662616855336596</v>
      </c>
      <c r="I34" s="127">
        <v>0.86</v>
      </c>
      <c r="J34" s="131"/>
      <c r="K34" s="121">
        <v>0</v>
      </c>
      <c r="L34" s="121">
        <f t="shared" si="0"/>
        <v>0</v>
      </c>
      <c r="M34" s="124">
        <v>13692</v>
      </c>
      <c r="N34" s="144">
        <f t="shared" si="1"/>
        <v>11775.119999999999</v>
      </c>
      <c r="O34" s="116">
        <v>43343</v>
      </c>
      <c r="P34" s="108">
        <v>2018</v>
      </c>
      <c r="Q34" s="108" t="s">
        <v>88</v>
      </c>
    </row>
    <row r="35" spans="1:17" s="113" customFormat="1" x14ac:dyDescent="0.2">
      <c r="A35" s="114" t="s">
        <v>102</v>
      </c>
      <c r="B35" s="105" t="s">
        <v>69</v>
      </c>
      <c r="C35" s="117">
        <v>2017</v>
      </c>
      <c r="D35" s="115" t="s">
        <v>88</v>
      </c>
      <c r="E35" s="105" t="s">
        <v>1</v>
      </c>
      <c r="F35" s="105" t="s">
        <v>1</v>
      </c>
      <c r="G35" s="105">
        <v>181669</v>
      </c>
      <c r="H35" s="127">
        <v>0.88662616855336596</v>
      </c>
      <c r="I35" s="127">
        <v>0.86</v>
      </c>
      <c r="J35" s="131"/>
      <c r="K35" s="121">
        <v>30.644400000000001</v>
      </c>
      <c r="L35" s="121">
        <f t="shared" si="0"/>
        <v>27.17012695961677</v>
      </c>
      <c r="M35" s="124">
        <v>116908.19160000001</v>
      </c>
      <c r="N35" s="144">
        <f t="shared" si="1"/>
        <v>100541.04477600001</v>
      </c>
      <c r="O35" s="116">
        <v>43343</v>
      </c>
      <c r="P35" s="108">
        <v>2018</v>
      </c>
      <c r="Q35" s="108" t="s">
        <v>88</v>
      </c>
    </row>
    <row r="36" spans="1:17" s="113" customFormat="1" x14ac:dyDescent="0.2">
      <c r="A36" s="114" t="s">
        <v>102</v>
      </c>
      <c r="B36" s="105" t="s">
        <v>69</v>
      </c>
      <c r="C36" s="117">
        <v>2017</v>
      </c>
      <c r="D36" s="115" t="s">
        <v>88</v>
      </c>
      <c r="E36" s="105" t="s">
        <v>1</v>
      </c>
      <c r="F36" s="105" t="s">
        <v>1</v>
      </c>
      <c r="G36" s="105">
        <v>181766</v>
      </c>
      <c r="H36" s="127">
        <v>0.88662616855336596</v>
      </c>
      <c r="I36" s="127">
        <v>0.86</v>
      </c>
      <c r="J36" s="131"/>
      <c r="K36" s="121">
        <v>1.1000000000000001</v>
      </c>
      <c r="L36" s="121">
        <f t="shared" si="0"/>
        <v>0.97528878540870267</v>
      </c>
      <c r="M36" s="124">
        <v>4903.6000000000004</v>
      </c>
      <c r="N36" s="144">
        <f t="shared" si="1"/>
        <v>4217.0960000000005</v>
      </c>
      <c r="O36" s="116">
        <v>43435</v>
      </c>
      <c r="P36" s="108">
        <v>2018</v>
      </c>
      <c r="Q36" s="108" t="s">
        <v>88</v>
      </c>
    </row>
    <row r="37" spans="1:17" s="113" customFormat="1" x14ac:dyDescent="0.2">
      <c r="A37" s="114" t="s">
        <v>102</v>
      </c>
      <c r="B37" s="105" t="s">
        <v>69</v>
      </c>
      <c r="C37" s="117">
        <v>2017</v>
      </c>
      <c r="D37" s="115" t="s">
        <v>88</v>
      </c>
      <c r="E37" s="105" t="s">
        <v>1</v>
      </c>
      <c r="F37" s="105" t="s">
        <v>1</v>
      </c>
      <c r="G37" s="105">
        <v>182289</v>
      </c>
      <c r="H37" s="127">
        <v>0.88662616855336596</v>
      </c>
      <c r="I37" s="127">
        <v>0.86</v>
      </c>
      <c r="J37" s="131"/>
      <c r="K37" s="121">
        <v>0</v>
      </c>
      <c r="L37" s="121">
        <f t="shared" si="0"/>
        <v>0</v>
      </c>
      <c r="M37" s="124">
        <v>14064</v>
      </c>
      <c r="N37" s="144">
        <f t="shared" si="1"/>
        <v>12095.039999999999</v>
      </c>
      <c r="O37" s="116">
        <v>43151</v>
      </c>
      <c r="P37" s="108">
        <v>2018</v>
      </c>
      <c r="Q37" s="108" t="s">
        <v>88</v>
      </c>
    </row>
    <row r="38" spans="1:17" s="113" customFormat="1" x14ac:dyDescent="0.2">
      <c r="A38" s="114" t="s">
        <v>102</v>
      </c>
      <c r="B38" s="105" t="s">
        <v>69</v>
      </c>
      <c r="C38" s="117">
        <v>2017</v>
      </c>
      <c r="D38" s="115" t="s">
        <v>88</v>
      </c>
      <c r="E38" s="105" t="s">
        <v>1</v>
      </c>
      <c r="F38" s="105" t="s">
        <v>1</v>
      </c>
      <c r="G38" s="105">
        <v>182291</v>
      </c>
      <c r="H38" s="127">
        <v>0.88662616855336596</v>
      </c>
      <c r="I38" s="127">
        <v>0.86</v>
      </c>
      <c r="J38" s="131"/>
      <c r="K38" s="121">
        <v>0.57440000000000002</v>
      </c>
      <c r="L38" s="121">
        <f t="shared" si="0"/>
        <v>0.50927807121705337</v>
      </c>
      <c r="M38" s="124">
        <v>4614.99</v>
      </c>
      <c r="N38" s="144">
        <f t="shared" si="1"/>
        <v>3968.8914</v>
      </c>
      <c r="O38" s="116">
        <v>43151</v>
      </c>
      <c r="P38" s="108">
        <v>2018</v>
      </c>
      <c r="Q38" s="108" t="s">
        <v>88</v>
      </c>
    </row>
    <row r="39" spans="1:17" s="113" customFormat="1" x14ac:dyDescent="0.2">
      <c r="A39" s="114" t="s">
        <v>102</v>
      </c>
      <c r="B39" s="105" t="s">
        <v>69</v>
      </c>
      <c r="C39" s="117">
        <v>2017</v>
      </c>
      <c r="D39" s="115" t="s">
        <v>88</v>
      </c>
      <c r="E39" s="105" t="s">
        <v>1</v>
      </c>
      <c r="F39" s="105" t="s">
        <v>1</v>
      </c>
      <c r="G39" s="105">
        <v>182389</v>
      </c>
      <c r="H39" s="127">
        <v>0.88662616855336596</v>
      </c>
      <c r="I39" s="127">
        <v>0.86</v>
      </c>
      <c r="J39" s="131"/>
      <c r="K39" s="121">
        <v>0</v>
      </c>
      <c r="L39" s="121">
        <f t="shared" si="0"/>
        <v>0</v>
      </c>
      <c r="M39" s="124">
        <v>11083</v>
      </c>
      <c r="N39" s="144">
        <f t="shared" si="1"/>
        <v>9531.3799999999992</v>
      </c>
      <c r="O39" s="116">
        <v>43151</v>
      </c>
      <c r="P39" s="108">
        <v>2018</v>
      </c>
      <c r="Q39" s="108" t="s">
        <v>88</v>
      </c>
    </row>
    <row r="40" spans="1:17" s="113" customFormat="1" x14ac:dyDescent="0.2">
      <c r="A40" s="114" t="s">
        <v>102</v>
      </c>
      <c r="B40" s="105" t="s">
        <v>69</v>
      </c>
      <c r="C40" s="117">
        <v>2017</v>
      </c>
      <c r="D40" s="115" t="s">
        <v>88</v>
      </c>
      <c r="E40" s="105" t="s">
        <v>1</v>
      </c>
      <c r="F40" s="105" t="s">
        <v>1</v>
      </c>
      <c r="G40" s="105">
        <v>182411</v>
      </c>
      <c r="H40" s="127">
        <v>0.88662616855336596</v>
      </c>
      <c r="I40" s="127">
        <v>0.86</v>
      </c>
      <c r="J40" s="131"/>
      <c r="K40" s="121">
        <v>5.3</v>
      </c>
      <c r="L40" s="121">
        <f t="shared" si="0"/>
        <v>4.6991186933328395</v>
      </c>
      <c r="M40" s="124">
        <v>25119</v>
      </c>
      <c r="N40" s="144">
        <f t="shared" si="1"/>
        <v>21602.34</v>
      </c>
      <c r="O40" s="116">
        <v>43151</v>
      </c>
      <c r="P40" s="108">
        <v>2018</v>
      </c>
      <c r="Q40" s="108" t="s">
        <v>88</v>
      </c>
    </row>
    <row r="41" spans="1:17" s="113" customFormat="1" x14ac:dyDescent="0.2">
      <c r="A41" s="114" t="s">
        <v>102</v>
      </c>
      <c r="B41" s="105" t="s">
        <v>69</v>
      </c>
      <c r="C41" s="117">
        <v>2017</v>
      </c>
      <c r="D41" s="115" t="s">
        <v>88</v>
      </c>
      <c r="E41" s="105" t="s">
        <v>4</v>
      </c>
      <c r="F41" s="105" t="s">
        <v>4</v>
      </c>
      <c r="G41" s="105">
        <v>182628</v>
      </c>
      <c r="H41" s="127">
        <v>0.88662616855336596</v>
      </c>
      <c r="I41" s="127">
        <v>0.86</v>
      </c>
      <c r="J41" s="131"/>
      <c r="K41" s="121">
        <v>0</v>
      </c>
      <c r="L41" s="121">
        <f t="shared" si="0"/>
        <v>0</v>
      </c>
      <c r="M41" s="124">
        <v>121800</v>
      </c>
      <c r="N41" s="144">
        <f t="shared" si="1"/>
        <v>104748</v>
      </c>
      <c r="O41" s="116">
        <v>43313</v>
      </c>
      <c r="P41" s="108">
        <v>2018</v>
      </c>
      <c r="Q41" s="108" t="s">
        <v>88</v>
      </c>
    </row>
    <row r="42" spans="1:17" s="113" customFormat="1" x14ac:dyDescent="0.2">
      <c r="A42" s="114" t="s">
        <v>102</v>
      </c>
      <c r="B42" s="105" t="s">
        <v>69</v>
      </c>
      <c r="C42" s="117">
        <v>2017</v>
      </c>
      <c r="D42" s="115" t="s">
        <v>88</v>
      </c>
      <c r="E42" s="105" t="s">
        <v>85</v>
      </c>
      <c r="F42" s="105" t="s">
        <v>4</v>
      </c>
      <c r="G42" s="105">
        <v>183609</v>
      </c>
      <c r="H42" s="127">
        <v>0.88662616855336596</v>
      </c>
      <c r="I42" s="127">
        <v>0.86</v>
      </c>
      <c r="J42" s="131"/>
      <c r="K42" s="121">
        <v>6.8</v>
      </c>
      <c r="L42" s="121">
        <f t="shared" si="0"/>
        <v>6.0290579461628884</v>
      </c>
      <c r="M42" s="124">
        <v>46564</v>
      </c>
      <c r="N42" s="144">
        <f t="shared" si="1"/>
        <v>40045.040000000001</v>
      </c>
      <c r="O42" s="116">
        <v>43159</v>
      </c>
      <c r="P42" s="108">
        <v>2018</v>
      </c>
      <c r="Q42" s="108" t="s">
        <v>88</v>
      </c>
    </row>
    <row r="43" spans="1:17" s="113" customFormat="1" x14ac:dyDescent="0.2">
      <c r="A43" s="114" t="s">
        <v>102</v>
      </c>
      <c r="B43" s="105" t="s">
        <v>69</v>
      </c>
      <c r="C43" s="117">
        <v>2017</v>
      </c>
      <c r="D43" s="115" t="s">
        <v>88</v>
      </c>
      <c r="E43" s="105" t="s">
        <v>4</v>
      </c>
      <c r="F43" s="105" t="s">
        <v>4</v>
      </c>
      <c r="G43" s="105">
        <v>184381</v>
      </c>
      <c r="H43" s="127">
        <v>0.88662616855336596</v>
      </c>
      <c r="I43" s="127">
        <v>0.86</v>
      </c>
      <c r="J43" s="131"/>
      <c r="K43" s="121">
        <v>0</v>
      </c>
      <c r="L43" s="121">
        <f t="shared" si="0"/>
        <v>0</v>
      </c>
      <c r="M43" s="124">
        <v>79476</v>
      </c>
      <c r="N43" s="144">
        <f t="shared" si="1"/>
        <v>68349.36</v>
      </c>
      <c r="O43" s="116">
        <v>43465</v>
      </c>
      <c r="P43" s="108">
        <v>2018</v>
      </c>
      <c r="Q43" s="108" t="s">
        <v>88</v>
      </c>
    </row>
    <row r="44" spans="1:17" s="113" customFormat="1" x14ac:dyDescent="0.2">
      <c r="A44" s="114" t="s">
        <v>102</v>
      </c>
      <c r="B44" s="105" t="s">
        <v>79</v>
      </c>
      <c r="C44" s="117">
        <v>2017</v>
      </c>
      <c r="D44" s="115" t="s">
        <v>88</v>
      </c>
      <c r="E44" s="105" t="s">
        <v>85</v>
      </c>
      <c r="F44" s="105" t="s">
        <v>4</v>
      </c>
      <c r="G44" s="105">
        <v>184543</v>
      </c>
      <c r="H44" s="127">
        <v>0.88662616855336596</v>
      </c>
      <c r="I44" s="127">
        <v>0.86</v>
      </c>
      <c r="J44" s="131"/>
      <c r="K44" s="121">
        <v>7.2</v>
      </c>
      <c r="L44" s="121">
        <f t="shared" si="0"/>
        <v>6.3837084135842348</v>
      </c>
      <c r="M44" s="124">
        <v>95815.79</v>
      </c>
      <c r="N44" s="144">
        <f t="shared" si="1"/>
        <v>82401.579399999988</v>
      </c>
      <c r="O44" s="116">
        <v>43282</v>
      </c>
      <c r="P44" s="108">
        <v>2018</v>
      </c>
      <c r="Q44" s="108" t="s">
        <v>87</v>
      </c>
    </row>
    <row r="45" spans="1:17" s="113" customFormat="1" x14ac:dyDescent="0.2">
      <c r="A45" s="114" t="s">
        <v>102</v>
      </c>
      <c r="B45" s="105" t="s">
        <v>69</v>
      </c>
      <c r="C45" s="117">
        <v>2017</v>
      </c>
      <c r="D45" s="115" t="s">
        <v>88</v>
      </c>
      <c r="E45" s="105" t="s">
        <v>85</v>
      </c>
      <c r="F45" s="105" t="s">
        <v>4</v>
      </c>
      <c r="G45" s="105">
        <v>184584</v>
      </c>
      <c r="H45" s="127">
        <v>0.88662616855336596</v>
      </c>
      <c r="I45" s="127">
        <v>0.86</v>
      </c>
      <c r="J45" s="131"/>
      <c r="K45" s="121">
        <v>42.5</v>
      </c>
      <c r="L45" s="121">
        <f t="shared" si="0"/>
        <v>37.681612163518054</v>
      </c>
      <c r="M45" s="124">
        <v>291755</v>
      </c>
      <c r="N45" s="144">
        <f t="shared" si="1"/>
        <v>250909.3</v>
      </c>
      <c r="O45" s="116">
        <v>43175</v>
      </c>
      <c r="P45" s="108">
        <v>2018</v>
      </c>
      <c r="Q45" s="108" t="s">
        <v>88</v>
      </c>
    </row>
    <row r="46" spans="1:17" s="113" customFormat="1" x14ac:dyDescent="0.2">
      <c r="A46" s="114" t="s">
        <v>102</v>
      </c>
      <c r="B46" s="105" t="s">
        <v>69</v>
      </c>
      <c r="C46" s="117">
        <v>2017</v>
      </c>
      <c r="D46" s="115" t="s">
        <v>88</v>
      </c>
      <c r="E46" s="105" t="s">
        <v>1</v>
      </c>
      <c r="F46" s="105" t="s">
        <v>1</v>
      </c>
      <c r="G46" s="105">
        <v>184677</v>
      </c>
      <c r="H46" s="127">
        <v>0.88662616855336596</v>
      </c>
      <c r="I46" s="127">
        <v>0.86</v>
      </c>
      <c r="J46" s="131"/>
      <c r="K46" s="121">
        <v>0</v>
      </c>
      <c r="L46" s="121">
        <f t="shared" si="0"/>
        <v>0</v>
      </c>
      <c r="M46" s="124">
        <v>5040</v>
      </c>
      <c r="N46" s="144">
        <f t="shared" si="1"/>
        <v>4334.3999999999996</v>
      </c>
      <c r="O46" s="116">
        <v>43166</v>
      </c>
      <c r="P46" s="108">
        <v>2018</v>
      </c>
      <c r="Q46" s="108" t="s">
        <v>88</v>
      </c>
    </row>
    <row r="47" spans="1:17" s="113" customFormat="1" x14ac:dyDescent="0.2">
      <c r="A47" s="114" t="s">
        <v>102</v>
      </c>
      <c r="B47" s="105" t="s">
        <v>69</v>
      </c>
      <c r="C47" s="117">
        <v>2017</v>
      </c>
      <c r="D47" s="115" t="s">
        <v>88</v>
      </c>
      <c r="E47" s="105" t="s">
        <v>1</v>
      </c>
      <c r="F47" s="105" t="s">
        <v>1</v>
      </c>
      <c r="G47" s="105">
        <v>184743</v>
      </c>
      <c r="H47" s="127">
        <v>0.88662616855336596</v>
      </c>
      <c r="I47" s="127">
        <v>0.86</v>
      </c>
      <c r="J47" s="131"/>
      <c r="K47" s="121">
        <v>0</v>
      </c>
      <c r="L47" s="121">
        <f t="shared" si="0"/>
        <v>0</v>
      </c>
      <c r="M47" s="124">
        <v>27594</v>
      </c>
      <c r="N47" s="144">
        <f t="shared" si="1"/>
        <v>23730.84</v>
      </c>
      <c r="O47" s="116">
        <v>43209</v>
      </c>
      <c r="P47" s="108">
        <v>2018</v>
      </c>
      <c r="Q47" s="108" t="s">
        <v>87</v>
      </c>
    </row>
    <row r="48" spans="1:17" s="113" customFormat="1" x14ac:dyDescent="0.2">
      <c r="A48" s="114" t="s">
        <v>102</v>
      </c>
      <c r="B48" s="105" t="s">
        <v>69</v>
      </c>
      <c r="C48" s="117">
        <v>2017</v>
      </c>
      <c r="D48" s="115" t="s">
        <v>88</v>
      </c>
      <c r="E48" s="105" t="s">
        <v>4</v>
      </c>
      <c r="F48" s="105" t="s">
        <v>4</v>
      </c>
      <c r="G48" s="105">
        <v>184790</v>
      </c>
      <c r="H48" s="127">
        <v>0.88662616855336596</v>
      </c>
      <c r="I48" s="127">
        <v>0.86</v>
      </c>
      <c r="J48" s="131"/>
      <c r="K48" s="121">
        <v>0</v>
      </c>
      <c r="L48" s="121">
        <f t="shared" si="0"/>
        <v>0</v>
      </c>
      <c r="M48" s="124">
        <v>440748.36</v>
      </c>
      <c r="N48" s="144">
        <f t="shared" si="1"/>
        <v>379043.58960000001</v>
      </c>
      <c r="O48" s="116">
        <v>43209</v>
      </c>
      <c r="P48" s="108">
        <v>2018</v>
      </c>
      <c r="Q48" s="108" t="s">
        <v>88</v>
      </c>
    </row>
    <row r="49" spans="1:17" s="113" customFormat="1" x14ac:dyDescent="0.2">
      <c r="A49" s="114" t="s">
        <v>102</v>
      </c>
      <c r="B49" s="105" t="s">
        <v>69</v>
      </c>
      <c r="C49" s="117">
        <v>2017</v>
      </c>
      <c r="D49" s="115" t="s">
        <v>88</v>
      </c>
      <c r="E49" s="105" t="s">
        <v>4</v>
      </c>
      <c r="F49" s="105" t="s">
        <v>4</v>
      </c>
      <c r="G49" s="105">
        <v>184913</v>
      </c>
      <c r="H49" s="127">
        <v>0.88662616855336596</v>
      </c>
      <c r="I49" s="127">
        <v>0.86</v>
      </c>
      <c r="J49" s="131"/>
      <c r="K49" s="121">
        <v>1.3</v>
      </c>
      <c r="L49" s="121">
        <f t="shared" si="0"/>
        <v>1.1526140191193759</v>
      </c>
      <c r="M49" s="124">
        <v>7382</v>
      </c>
      <c r="N49" s="144">
        <f t="shared" si="1"/>
        <v>6348.5199999999995</v>
      </c>
      <c r="O49" s="116">
        <v>43101</v>
      </c>
      <c r="P49" s="108">
        <v>2018</v>
      </c>
      <c r="Q49" s="108" t="s">
        <v>88</v>
      </c>
    </row>
    <row r="50" spans="1:17" s="113" customFormat="1" x14ac:dyDescent="0.2">
      <c r="A50" s="114" t="s">
        <v>102</v>
      </c>
      <c r="B50" s="105" t="s">
        <v>69</v>
      </c>
      <c r="C50" s="117">
        <v>2017</v>
      </c>
      <c r="D50" s="115" t="s">
        <v>88</v>
      </c>
      <c r="E50" s="105" t="s">
        <v>4</v>
      </c>
      <c r="F50" s="105" t="s">
        <v>4</v>
      </c>
      <c r="G50" s="105">
        <v>184916</v>
      </c>
      <c r="H50" s="127">
        <v>0.88662616855336596</v>
      </c>
      <c r="I50" s="127">
        <v>0.86</v>
      </c>
      <c r="J50" s="131"/>
      <c r="K50" s="121">
        <v>33.253999999999998</v>
      </c>
      <c r="L50" s="121">
        <f t="shared" si="0"/>
        <v>29.48386660907363</v>
      </c>
      <c r="M50" s="124">
        <v>150869.704</v>
      </c>
      <c r="N50" s="144">
        <f t="shared" si="1"/>
        <v>129747.94544</v>
      </c>
      <c r="O50" s="116">
        <v>43146</v>
      </c>
      <c r="P50" s="108">
        <v>2018</v>
      </c>
      <c r="Q50" s="108" t="s">
        <v>88</v>
      </c>
    </row>
    <row r="51" spans="1:17" s="113" customFormat="1" x14ac:dyDescent="0.2">
      <c r="A51" s="114" t="s">
        <v>102</v>
      </c>
      <c r="B51" s="105" t="s">
        <v>69</v>
      </c>
      <c r="C51" s="117">
        <v>2017</v>
      </c>
      <c r="D51" s="115" t="s">
        <v>88</v>
      </c>
      <c r="E51" s="105" t="s">
        <v>4</v>
      </c>
      <c r="F51" s="105" t="s">
        <v>4</v>
      </c>
      <c r="G51" s="105">
        <v>185108</v>
      </c>
      <c r="H51" s="127">
        <v>0.88662616855336596</v>
      </c>
      <c r="I51" s="127">
        <v>0.86</v>
      </c>
      <c r="J51" s="131"/>
      <c r="K51" s="121">
        <v>11.9924</v>
      </c>
      <c r="L51" s="121">
        <f t="shared" si="0"/>
        <v>10.632775663759386</v>
      </c>
      <c r="M51" s="124">
        <v>104697.7426</v>
      </c>
      <c r="N51" s="144">
        <f t="shared" si="1"/>
        <v>90040.058636000002</v>
      </c>
      <c r="O51" s="116">
        <v>43151</v>
      </c>
      <c r="P51" s="108">
        <v>2018</v>
      </c>
      <c r="Q51" s="108" t="s">
        <v>88</v>
      </c>
    </row>
    <row r="52" spans="1:17" s="113" customFormat="1" x14ac:dyDescent="0.2">
      <c r="A52" s="114" t="s">
        <v>102</v>
      </c>
      <c r="B52" s="105" t="s">
        <v>69</v>
      </c>
      <c r="C52" s="117">
        <v>2017</v>
      </c>
      <c r="D52" s="115" t="s">
        <v>88</v>
      </c>
      <c r="E52" s="105" t="s">
        <v>1</v>
      </c>
      <c r="F52" s="105" t="s">
        <v>1</v>
      </c>
      <c r="G52" s="105">
        <v>185599</v>
      </c>
      <c r="H52" s="127">
        <v>0.88662616855336596</v>
      </c>
      <c r="I52" s="127">
        <v>0.86</v>
      </c>
      <c r="J52" s="131"/>
      <c r="K52" s="121">
        <v>0</v>
      </c>
      <c r="L52" s="121">
        <f t="shared" si="0"/>
        <v>0</v>
      </c>
      <c r="M52" s="124">
        <v>125848.8</v>
      </c>
      <c r="N52" s="144">
        <f t="shared" si="1"/>
        <v>108229.96800000001</v>
      </c>
      <c r="O52" s="116">
        <v>43151</v>
      </c>
      <c r="P52" s="108">
        <v>2018</v>
      </c>
      <c r="Q52" s="108" t="s">
        <v>88</v>
      </c>
    </row>
    <row r="53" spans="1:17" s="113" customFormat="1" x14ac:dyDescent="0.2">
      <c r="A53" s="114" t="s">
        <v>102</v>
      </c>
      <c r="B53" s="105" t="s">
        <v>69</v>
      </c>
      <c r="C53" s="117">
        <v>2017</v>
      </c>
      <c r="D53" s="115" t="s">
        <v>88</v>
      </c>
      <c r="E53" s="105" t="s">
        <v>1</v>
      </c>
      <c r="F53" s="105" t="s">
        <v>1</v>
      </c>
      <c r="G53" s="105">
        <v>185645</v>
      </c>
      <c r="H53" s="127">
        <v>0.88662616855336596</v>
      </c>
      <c r="I53" s="127">
        <v>0.86</v>
      </c>
      <c r="J53" s="131"/>
      <c r="K53" s="121">
        <v>0</v>
      </c>
      <c r="L53" s="121">
        <f t="shared" si="0"/>
        <v>0</v>
      </c>
      <c r="M53" s="124">
        <v>22417</v>
      </c>
      <c r="N53" s="144">
        <f t="shared" si="1"/>
        <v>19278.62</v>
      </c>
      <c r="O53" s="116">
        <v>43151</v>
      </c>
      <c r="P53" s="108">
        <v>2018</v>
      </c>
      <c r="Q53" s="108" t="s">
        <v>88</v>
      </c>
    </row>
    <row r="54" spans="1:17" s="113" customFormat="1" x14ac:dyDescent="0.2">
      <c r="A54" s="114" t="s">
        <v>102</v>
      </c>
      <c r="B54" s="105" t="s">
        <v>69</v>
      </c>
      <c r="C54" s="117">
        <v>2018</v>
      </c>
      <c r="D54" s="115" t="s">
        <v>88</v>
      </c>
      <c r="E54" s="105" t="s">
        <v>1</v>
      </c>
      <c r="F54" s="105" t="s">
        <v>1</v>
      </c>
      <c r="G54" s="105">
        <v>185676</v>
      </c>
      <c r="H54" s="127">
        <v>0.88662616855336596</v>
      </c>
      <c r="I54" s="127">
        <v>0.86</v>
      </c>
      <c r="J54" s="131"/>
      <c r="K54" s="121">
        <v>1.3</v>
      </c>
      <c r="L54" s="121">
        <f t="shared" si="0"/>
        <v>1.1526140191193759</v>
      </c>
      <c r="M54" s="124">
        <v>16275</v>
      </c>
      <c r="N54" s="144">
        <f t="shared" si="1"/>
        <v>13996.5</v>
      </c>
      <c r="O54" s="116">
        <v>43151</v>
      </c>
      <c r="P54" s="108">
        <v>2018</v>
      </c>
      <c r="Q54" s="108" t="s">
        <v>88</v>
      </c>
    </row>
    <row r="55" spans="1:17" s="113" customFormat="1" x14ac:dyDescent="0.2">
      <c r="A55" s="114" t="s">
        <v>102</v>
      </c>
      <c r="B55" s="105" t="s">
        <v>69</v>
      </c>
      <c r="C55" s="117">
        <v>2017</v>
      </c>
      <c r="D55" s="115" t="s">
        <v>88</v>
      </c>
      <c r="E55" s="105" t="s">
        <v>4</v>
      </c>
      <c r="F55" s="105" t="s">
        <v>4</v>
      </c>
      <c r="G55" s="105">
        <v>185792</v>
      </c>
      <c r="H55" s="127">
        <v>0.88662616855336596</v>
      </c>
      <c r="I55" s="127">
        <v>0.86</v>
      </c>
      <c r="J55" s="131"/>
      <c r="K55" s="121">
        <v>5.01</v>
      </c>
      <c r="L55" s="121">
        <f t="shared" si="0"/>
        <v>4.441997104452363</v>
      </c>
      <c r="M55" s="124">
        <v>19220.25</v>
      </c>
      <c r="N55" s="144">
        <f t="shared" si="1"/>
        <v>16529.415000000001</v>
      </c>
      <c r="O55" s="116">
        <v>43229</v>
      </c>
      <c r="P55" s="108">
        <v>2018</v>
      </c>
      <c r="Q55" s="108" t="s">
        <v>88</v>
      </c>
    </row>
    <row r="56" spans="1:17" s="113" customFormat="1" x14ac:dyDescent="0.2">
      <c r="A56" s="114" t="s">
        <v>102</v>
      </c>
      <c r="B56" s="105" t="s">
        <v>69</v>
      </c>
      <c r="C56" s="117">
        <v>2017</v>
      </c>
      <c r="D56" s="115" t="s">
        <v>88</v>
      </c>
      <c r="E56" s="105" t="s">
        <v>1</v>
      </c>
      <c r="F56" s="105" t="s">
        <v>1</v>
      </c>
      <c r="G56" s="105">
        <v>185904</v>
      </c>
      <c r="H56" s="127">
        <v>0.88662616855336596</v>
      </c>
      <c r="I56" s="127">
        <v>0.86</v>
      </c>
      <c r="J56" s="131"/>
      <c r="K56" s="121">
        <v>0.55000000000000004</v>
      </c>
      <c r="L56" s="121">
        <f t="shared" si="0"/>
        <v>0.48764439270435134</v>
      </c>
      <c r="M56" s="124">
        <v>2151.5</v>
      </c>
      <c r="N56" s="144">
        <f t="shared" si="1"/>
        <v>1850.29</v>
      </c>
      <c r="O56" s="116">
        <v>43405</v>
      </c>
      <c r="P56" s="108">
        <v>2018</v>
      </c>
      <c r="Q56" s="108" t="s">
        <v>87</v>
      </c>
    </row>
    <row r="57" spans="1:17" s="113" customFormat="1" x14ac:dyDescent="0.2">
      <c r="A57" s="114" t="s">
        <v>102</v>
      </c>
      <c r="B57" s="105" t="s">
        <v>69</v>
      </c>
      <c r="C57" s="117">
        <v>2017</v>
      </c>
      <c r="D57" s="115" t="s">
        <v>88</v>
      </c>
      <c r="E57" s="105" t="s">
        <v>1</v>
      </c>
      <c r="F57" s="105" t="s">
        <v>1</v>
      </c>
      <c r="G57" s="105">
        <v>185904</v>
      </c>
      <c r="H57" s="127">
        <v>0.88662616855336596</v>
      </c>
      <c r="I57" s="127">
        <v>0.86</v>
      </c>
      <c r="J57" s="131"/>
      <c r="K57" s="121">
        <v>0.55000000000000004</v>
      </c>
      <c r="L57" s="121">
        <f t="shared" si="0"/>
        <v>0.48764439270435134</v>
      </c>
      <c r="M57" s="124">
        <v>2151.0500000000002</v>
      </c>
      <c r="N57" s="144">
        <f t="shared" si="1"/>
        <v>1849.903</v>
      </c>
      <c r="O57" s="116">
        <v>43405</v>
      </c>
      <c r="P57" s="108">
        <v>2018</v>
      </c>
      <c r="Q57" s="108" t="s">
        <v>87</v>
      </c>
    </row>
    <row r="58" spans="1:17" s="113" customFormat="1" x14ac:dyDescent="0.2">
      <c r="A58" s="114" t="s">
        <v>102</v>
      </c>
      <c r="B58" s="105" t="s">
        <v>79</v>
      </c>
      <c r="C58" s="117">
        <v>2017</v>
      </c>
      <c r="D58" s="115" t="s">
        <v>88</v>
      </c>
      <c r="E58" s="105" t="s">
        <v>4</v>
      </c>
      <c r="F58" s="105" t="s">
        <v>4</v>
      </c>
      <c r="G58" s="105">
        <v>186060</v>
      </c>
      <c r="H58" s="127">
        <v>0.88662616855336596</v>
      </c>
      <c r="I58" s="127">
        <v>0.86</v>
      </c>
      <c r="J58" s="131"/>
      <c r="K58" s="121">
        <v>0</v>
      </c>
      <c r="L58" s="121">
        <f t="shared" si="0"/>
        <v>0</v>
      </c>
      <c r="M58" s="124">
        <v>9944</v>
      </c>
      <c r="N58" s="144">
        <f t="shared" si="1"/>
        <v>8551.84</v>
      </c>
      <c r="O58" s="116">
        <v>43189</v>
      </c>
      <c r="P58" s="108">
        <v>2018</v>
      </c>
      <c r="Q58" s="108" t="s">
        <v>87</v>
      </c>
    </row>
    <row r="59" spans="1:17" s="113" customFormat="1" x14ac:dyDescent="0.2">
      <c r="A59" s="114" t="s">
        <v>102</v>
      </c>
      <c r="B59" s="105" t="s">
        <v>69</v>
      </c>
      <c r="C59" s="117">
        <v>2017</v>
      </c>
      <c r="D59" s="115" t="s">
        <v>88</v>
      </c>
      <c r="E59" s="105" t="s">
        <v>1</v>
      </c>
      <c r="F59" s="105" t="s">
        <v>1</v>
      </c>
      <c r="G59" s="105">
        <v>186088</v>
      </c>
      <c r="H59" s="127">
        <v>0.88662616855336596</v>
      </c>
      <c r="I59" s="127">
        <v>0.86</v>
      </c>
      <c r="J59" s="131"/>
      <c r="K59" s="121">
        <v>1.1000000000000001</v>
      </c>
      <c r="L59" s="121">
        <f t="shared" si="0"/>
        <v>0.97528878540870267</v>
      </c>
      <c r="M59" s="124">
        <v>3614</v>
      </c>
      <c r="N59" s="144">
        <f t="shared" si="1"/>
        <v>3108.04</v>
      </c>
      <c r="O59" s="116">
        <v>43189</v>
      </c>
      <c r="P59" s="108">
        <v>2018</v>
      </c>
      <c r="Q59" s="108" t="s">
        <v>88</v>
      </c>
    </row>
    <row r="60" spans="1:17" s="113" customFormat="1" x14ac:dyDescent="0.2">
      <c r="A60" s="114" t="s">
        <v>102</v>
      </c>
      <c r="B60" s="105" t="s">
        <v>79</v>
      </c>
      <c r="C60" s="117">
        <v>2017</v>
      </c>
      <c r="D60" s="115" t="s">
        <v>88</v>
      </c>
      <c r="E60" s="105" t="s">
        <v>4</v>
      </c>
      <c r="F60" s="105" t="s">
        <v>4</v>
      </c>
      <c r="G60" s="105">
        <v>186189</v>
      </c>
      <c r="H60" s="127">
        <v>0.88662616855336596</v>
      </c>
      <c r="I60" s="127">
        <v>0.86</v>
      </c>
      <c r="J60" s="131"/>
      <c r="K60" s="121">
        <v>8.5</v>
      </c>
      <c r="L60" s="121">
        <f t="shared" si="0"/>
        <v>7.5363224327036109</v>
      </c>
      <c r="M60" s="124">
        <v>139569.60000000001</v>
      </c>
      <c r="N60" s="144">
        <f t="shared" si="1"/>
        <v>120029.856</v>
      </c>
      <c r="O60" s="116">
        <v>43434</v>
      </c>
      <c r="P60" s="108">
        <v>2018</v>
      </c>
      <c r="Q60" s="108" t="s">
        <v>87</v>
      </c>
    </row>
    <row r="61" spans="1:17" s="113" customFormat="1" x14ac:dyDescent="0.2">
      <c r="A61" s="114" t="s">
        <v>102</v>
      </c>
      <c r="B61" s="105" t="s">
        <v>69</v>
      </c>
      <c r="C61" s="117">
        <v>2017</v>
      </c>
      <c r="D61" s="115" t="s">
        <v>88</v>
      </c>
      <c r="E61" s="105" t="s">
        <v>85</v>
      </c>
      <c r="F61" s="105" t="s">
        <v>4</v>
      </c>
      <c r="G61" s="105">
        <v>186302</v>
      </c>
      <c r="H61" s="127">
        <v>0.88662616855336596</v>
      </c>
      <c r="I61" s="127">
        <v>0.86</v>
      </c>
      <c r="J61" s="131"/>
      <c r="K61" s="121">
        <v>5.0354999999999999</v>
      </c>
      <c r="L61" s="121">
        <f t="shared" si="0"/>
        <v>4.4646060717504739</v>
      </c>
      <c r="M61" s="124">
        <v>20142</v>
      </c>
      <c r="N61" s="144">
        <f t="shared" si="1"/>
        <v>17322.12</v>
      </c>
      <c r="O61" s="116">
        <v>43164</v>
      </c>
      <c r="P61" s="108">
        <v>2018</v>
      </c>
      <c r="Q61" s="108" t="s">
        <v>88</v>
      </c>
    </row>
    <row r="62" spans="1:17" s="113" customFormat="1" x14ac:dyDescent="0.2">
      <c r="A62" s="114" t="s">
        <v>102</v>
      </c>
      <c r="B62" s="105" t="s">
        <v>69</v>
      </c>
      <c r="C62" s="117">
        <v>2017</v>
      </c>
      <c r="D62" s="115" t="s">
        <v>88</v>
      </c>
      <c r="E62" s="105" t="s">
        <v>4</v>
      </c>
      <c r="F62" s="105" t="s">
        <v>4</v>
      </c>
      <c r="G62" s="105">
        <v>186354</v>
      </c>
      <c r="H62" s="127">
        <v>0.88662616855336596</v>
      </c>
      <c r="I62" s="127">
        <v>0.86</v>
      </c>
      <c r="J62" s="131"/>
      <c r="K62" s="121">
        <v>17.8</v>
      </c>
      <c r="L62" s="121">
        <f t="shared" si="0"/>
        <v>15.781945800249915</v>
      </c>
      <c r="M62" s="124">
        <v>97195.8</v>
      </c>
      <c r="N62" s="144">
        <f t="shared" si="1"/>
        <v>83588.388000000006</v>
      </c>
      <c r="O62" s="116">
        <v>43126</v>
      </c>
      <c r="P62" s="108">
        <v>2018</v>
      </c>
      <c r="Q62" s="108" t="s">
        <v>88</v>
      </c>
    </row>
    <row r="63" spans="1:17" s="113" customFormat="1" x14ac:dyDescent="0.2">
      <c r="A63" s="114" t="s">
        <v>102</v>
      </c>
      <c r="B63" s="105" t="s">
        <v>69</v>
      </c>
      <c r="C63" s="117">
        <v>2017</v>
      </c>
      <c r="D63" s="115" t="s">
        <v>88</v>
      </c>
      <c r="E63" s="105" t="s">
        <v>4</v>
      </c>
      <c r="F63" s="105" t="s">
        <v>4</v>
      </c>
      <c r="G63" s="105">
        <v>186450</v>
      </c>
      <c r="H63" s="127">
        <v>0.88662616855336596</v>
      </c>
      <c r="I63" s="127">
        <v>0.86</v>
      </c>
      <c r="J63" s="131"/>
      <c r="K63" s="121">
        <v>33.6</v>
      </c>
      <c r="L63" s="121">
        <f t="shared" si="0"/>
        <v>29.790639263393096</v>
      </c>
      <c r="M63" s="124">
        <v>170755</v>
      </c>
      <c r="N63" s="144">
        <f t="shared" si="1"/>
        <v>146849.29999999999</v>
      </c>
      <c r="O63" s="116">
        <v>43154</v>
      </c>
      <c r="P63" s="108">
        <v>2018</v>
      </c>
      <c r="Q63" s="108" t="s">
        <v>88</v>
      </c>
    </row>
    <row r="64" spans="1:17" s="113" customFormat="1" x14ac:dyDescent="0.2">
      <c r="A64" s="114" t="s">
        <v>102</v>
      </c>
      <c r="B64" s="105" t="s">
        <v>69</v>
      </c>
      <c r="C64" s="117">
        <v>2017</v>
      </c>
      <c r="D64" s="115" t="s">
        <v>88</v>
      </c>
      <c r="E64" s="105" t="s">
        <v>1</v>
      </c>
      <c r="F64" s="105" t="s">
        <v>1</v>
      </c>
      <c r="G64" s="105">
        <v>186813</v>
      </c>
      <c r="H64" s="127">
        <v>0.88662616855336596</v>
      </c>
      <c r="I64" s="127">
        <v>0.86</v>
      </c>
      <c r="J64" s="131"/>
      <c r="K64" s="121">
        <v>0.5</v>
      </c>
      <c r="L64" s="121">
        <f t="shared" si="0"/>
        <v>0.44331308427668298</v>
      </c>
      <c r="M64" s="124">
        <v>6472</v>
      </c>
      <c r="N64" s="144">
        <f t="shared" si="1"/>
        <v>5565.92</v>
      </c>
      <c r="O64" s="116">
        <v>43258</v>
      </c>
      <c r="P64" s="108">
        <v>2018</v>
      </c>
      <c r="Q64" s="108" t="s">
        <v>88</v>
      </c>
    </row>
    <row r="65" spans="1:17" s="113" customFormat="1" x14ac:dyDescent="0.2">
      <c r="A65" s="114" t="s">
        <v>102</v>
      </c>
      <c r="B65" s="105" t="s">
        <v>69</v>
      </c>
      <c r="C65" s="117">
        <v>2017</v>
      </c>
      <c r="D65" s="115" t="s">
        <v>88</v>
      </c>
      <c r="E65" s="105" t="s">
        <v>1</v>
      </c>
      <c r="F65" s="105" t="s">
        <v>1</v>
      </c>
      <c r="G65" s="105">
        <v>186814</v>
      </c>
      <c r="H65" s="127">
        <v>0.88662616855336596</v>
      </c>
      <c r="I65" s="127">
        <v>0.86</v>
      </c>
      <c r="J65" s="131"/>
      <c r="K65" s="121">
        <v>0</v>
      </c>
      <c r="L65" s="121">
        <f t="shared" si="0"/>
        <v>0</v>
      </c>
      <c r="M65" s="124">
        <v>1680</v>
      </c>
      <c r="N65" s="144">
        <f t="shared" si="1"/>
        <v>1444.8</v>
      </c>
      <c r="O65" s="116">
        <v>43258</v>
      </c>
      <c r="P65" s="108">
        <v>2018</v>
      </c>
      <c r="Q65" s="108" t="s">
        <v>88</v>
      </c>
    </row>
    <row r="66" spans="1:17" s="113" customFormat="1" x14ac:dyDescent="0.2">
      <c r="A66" s="114" t="s">
        <v>102</v>
      </c>
      <c r="B66" s="105" t="s">
        <v>69</v>
      </c>
      <c r="C66" s="117">
        <v>2017</v>
      </c>
      <c r="D66" s="115" t="s">
        <v>88</v>
      </c>
      <c r="E66" s="105" t="s">
        <v>4</v>
      </c>
      <c r="F66" s="105" t="s">
        <v>4</v>
      </c>
      <c r="G66" s="105">
        <v>187037</v>
      </c>
      <c r="H66" s="127">
        <v>0.88662616855336596</v>
      </c>
      <c r="I66" s="127">
        <v>0.86</v>
      </c>
      <c r="J66" s="131"/>
      <c r="K66" s="121">
        <v>0</v>
      </c>
      <c r="L66" s="121">
        <f t="shared" ref="L66:L129" si="2">K66*H66</f>
        <v>0</v>
      </c>
      <c r="M66" s="124">
        <v>7005.6</v>
      </c>
      <c r="N66" s="144">
        <f t="shared" ref="N66:N129" si="3">M66*I66</f>
        <v>6024.8159999999998</v>
      </c>
      <c r="O66" s="116">
        <v>43220</v>
      </c>
      <c r="P66" s="108">
        <v>2018</v>
      </c>
      <c r="Q66" s="108" t="s">
        <v>88</v>
      </c>
    </row>
    <row r="67" spans="1:17" s="113" customFormat="1" x14ac:dyDescent="0.2">
      <c r="A67" s="114" t="s">
        <v>102</v>
      </c>
      <c r="B67" s="105" t="s">
        <v>69</v>
      </c>
      <c r="C67" s="117">
        <v>2017</v>
      </c>
      <c r="D67" s="115" t="s">
        <v>88</v>
      </c>
      <c r="E67" s="105" t="s">
        <v>4</v>
      </c>
      <c r="F67" s="105" t="s">
        <v>4</v>
      </c>
      <c r="G67" s="105">
        <v>187144</v>
      </c>
      <c r="H67" s="127">
        <v>0.88662616855336596</v>
      </c>
      <c r="I67" s="127">
        <v>0.86</v>
      </c>
      <c r="J67" s="131"/>
      <c r="K67" s="121">
        <v>0</v>
      </c>
      <c r="L67" s="121">
        <f t="shared" si="2"/>
        <v>0</v>
      </c>
      <c r="M67" s="124">
        <v>44876</v>
      </c>
      <c r="N67" s="144">
        <f t="shared" si="3"/>
        <v>38593.360000000001</v>
      </c>
      <c r="O67" s="116">
        <v>43434</v>
      </c>
      <c r="P67" s="108">
        <v>2018</v>
      </c>
      <c r="Q67" s="108" t="s">
        <v>88</v>
      </c>
    </row>
    <row r="68" spans="1:17" s="113" customFormat="1" x14ac:dyDescent="0.2">
      <c r="A68" s="114" t="s">
        <v>102</v>
      </c>
      <c r="B68" s="105" t="s">
        <v>79</v>
      </c>
      <c r="C68" s="117">
        <v>2017</v>
      </c>
      <c r="D68" s="115" t="s">
        <v>88</v>
      </c>
      <c r="E68" s="105" t="s">
        <v>4</v>
      </c>
      <c r="F68" s="105" t="s">
        <v>4</v>
      </c>
      <c r="G68" s="105">
        <v>187163</v>
      </c>
      <c r="H68" s="127">
        <v>0.88662616855336596</v>
      </c>
      <c r="I68" s="127">
        <v>0.86</v>
      </c>
      <c r="J68" s="131"/>
      <c r="K68" s="121">
        <v>16.399999999999999</v>
      </c>
      <c r="L68" s="121">
        <f t="shared" si="2"/>
        <v>14.540669164275201</v>
      </c>
      <c r="M68" s="124">
        <v>84393</v>
      </c>
      <c r="N68" s="144">
        <f t="shared" si="3"/>
        <v>72577.98</v>
      </c>
      <c r="O68" s="116">
        <v>43159</v>
      </c>
      <c r="P68" s="108">
        <v>2018</v>
      </c>
      <c r="Q68" s="108" t="s">
        <v>87</v>
      </c>
    </row>
    <row r="69" spans="1:17" s="113" customFormat="1" x14ac:dyDescent="0.2">
      <c r="A69" s="114" t="s">
        <v>102</v>
      </c>
      <c r="B69" s="105" t="s">
        <v>69</v>
      </c>
      <c r="C69" s="117">
        <v>2017</v>
      </c>
      <c r="D69" s="115" t="s">
        <v>88</v>
      </c>
      <c r="E69" s="105" t="s">
        <v>4</v>
      </c>
      <c r="F69" s="105" t="s">
        <v>4</v>
      </c>
      <c r="G69" s="105">
        <v>187246</v>
      </c>
      <c r="H69" s="127">
        <v>0.88662616855336596</v>
      </c>
      <c r="I69" s="127">
        <v>0.86</v>
      </c>
      <c r="J69" s="131"/>
      <c r="K69" s="121">
        <v>18.7</v>
      </c>
      <c r="L69" s="121">
        <f t="shared" si="2"/>
        <v>16.579909351947943</v>
      </c>
      <c r="M69" s="124">
        <v>75582</v>
      </c>
      <c r="N69" s="144">
        <f t="shared" si="3"/>
        <v>65000.52</v>
      </c>
      <c r="O69" s="116">
        <v>43150</v>
      </c>
      <c r="P69" s="108">
        <v>2018</v>
      </c>
      <c r="Q69" s="108" t="s">
        <v>88</v>
      </c>
    </row>
    <row r="70" spans="1:17" s="113" customFormat="1" x14ac:dyDescent="0.2">
      <c r="A70" s="114" t="s">
        <v>102</v>
      </c>
      <c r="B70" s="105" t="s">
        <v>69</v>
      </c>
      <c r="C70" s="117">
        <v>2017</v>
      </c>
      <c r="D70" s="115" t="s">
        <v>88</v>
      </c>
      <c r="E70" s="105" t="s">
        <v>1</v>
      </c>
      <c r="F70" s="105" t="s">
        <v>1</v>
      </c>
      <c r="G70" s="105">
        <v>187315</v>
      </c>
      <c r="H70" s="127">
        <v>0.88662616855336596</v>
      </c>
      <c r="I70" s="127">
        <v>0.86</v>
      </c>
      <c r="J70" s="131"/>
      <c r="K70" s="121">
        <v>7.3</v>
      </c>
      <c r="L70" s="121">
        <f t="shared" si="2"/>
        <v>6.4723710304395716</v>
      </c>
      <c r="M70" s="124">
        <v>27189.8</v>
      </c>
      <c r="N70" s="144">
        <f t="shared" si="3"/>
        <v>23383.227999999999</v>
      </c>
      <c r="O70" s="116">
        <v>43105</v>
      </c>
      <c r="P70" s="108">
        <v>2018</v>
      </c>
      <c r="Q70" s="108" t="s">
        <v>88</v>
      </c>
    </row>
    <row r="71" spans="1:17" s="113" customFormat="1" x14ac:dyDescent="0.2">
      <c r="A71" s="114" t="s">
        <v>102</v>
      </c>
      <c r="B71" s="105" t="s">
        <v>69</v>
      </c>
      <c r="C71" s="117">
        <v>2017</v>
      </c>
      <c r="D71" s="115" t="s">
        <v>88</v>
      </c>
      <c r="E71" s="105" t="s">
        <v>4</v>
      </c>
      <c r="F71" s="105" t="s">
        <v>4</v>
      </c>
      <c r="G71" s="105">
        <v>187475</v>
      </c>
      <c r="H71" s="127">
        <v>0.88662616855336596</v>
      </c>
      <c r="I71" s="127">
        <v>0.86</v>
      </c>
      <c r="J71" s="131"/>
      <c r="K71" s="121">
        <v>14.2</v>
      </c>
      <c r="L71" s="121">
        <f t="shared" si="2"/>
        <v>12.590091593457796</v>
      </c>
      <c r="M71" s="124">
        <v>81660</v>
      </c>
      <c r="N71" s="144">
        <f t="shared" si="3"/>
        <v>70227.600000000006</v>
      </c>
      <c r="O71" s="116">
        <v>43190</v>
      </c>
      <c r="P71" s="108">
        <v>2018</v>
      </c>
      <c r="Q71" s="108" t="s">
        <v>88</v>
      </c>
    </row>
    <row r="72" spans="1:17" s="113" customFormat="1" x14ac:dyDescent="0.2">
      <c r="A72" s="114" t="s">
        <v>102</v>
      </c>
      <c r="B72" s="105" t="s">
        <v>69</v>
      </c>
      <c r="C72" s="117">
        <v>2017</v>
      </c>
      <c r="D72" s="115" t="s">
        <v>88</v>
      </c>
      <c r="E72" s="105" t="s">
        <v>86</v>
      </c>
      <c r="F72" s="105" t="s">
        <v>125</v>
      </c>
      <c r="G72" s="105">
        <v>187922</v>
      </c>
      <c r="H72" s="127">
        <v>0.88662616855336596</v>
      </c>
      <c r="I72" s="127">
        <v>0.86</v>
      </c>
      <c r="J72" s="131"/>
      <c r="K72" s="121">
        <v>26.27</v>
      </c>
      <c r="L72" s="121">
        <f t="shared" si="2"/>
        <v>23.291669447896922</v>
      </c>
      <c r="M72" s="124">
        <v>120684.38</v>
      </c>
      <c r="N72" s="144">
        <f t="shared" si="3"/>
        <v>103788.5668</v>
      </c>
      <c r="O72" s="116">
        <v>43160</v>
      </c>
      <c r="P72" s="108">
        <v>2018</v>
      </c>
      <c r="Q72" s="108" t="s">
        <v>88</v>
      </c>
    </row>
    <row r="73" spans="1:17" s="113" customFormat="1" x14ac:dyDescent="0.2">
      <c r="A73" s="114" t="s">
        <v>102</v>
      </c>
      <c r="B73" s="105" t="s">
        <v>69</v>
      </c>
      <c r="C73" s="117">
        <v>2017</v>
      </c>
      <c r="D73" s="115" t="s">
        <v>88</v>
      </c>
      <c r="E73" s="105" t="s">
        <v>1</v>
      </c>
      <c r="F73" s="105" t="s">
        <v>1</v>
      </c>
      <c r="G73" s="105">
        <v>188053</v>
      </c>
      <c r="H73" s="127">
        <v>0.88662616855336596</v>
      </c>
      <c r="I73" s="127">
        <v>0.86</v>
      </c>
      <c r="J73" s="131"/>
      <c r="K73" s="121">
        <v>0.34549999999999997</v>
      </c>
      <c r="L73" s="121">
        <f t="shared" si="2"/>
        <v>0.3063293412351879</v>
      </c>
      <c r="M73" s="124">
        <v>2910.4270000000001</v>
      </c>
      <c r="N73" s="144">
        <f t="shared" si="3"/>
        <v>2502.96722</v>
      </c>
      <c r="O73" s="116">
        <v>43182</v>
      </c>
      <c r="P73" s="108">
        <v>2018</v>
      </c>
      <c r="Q73" s="108" t="s">
        <v>88</v>
      </c>
    </row>
    <row r="74" spans="1:17" s="113" customFormat="1" x14ac:dyDescent="0.2">
      <c r="A74" s="114" t="s">
        <v>102</v>
      </c>
      <c r="B74" s="105" t="s">
        <v>69</v>
      </c>
      <c r="C74" s="117">
        <v>2017</v>
      </c>
      <c r="D74" s="115" t="s">
        <v>88</v>
      </c>
      <c r="E74" s="105" t="s">
        <v>1</v>
      </c>
      <c r="F74" s="105" t="s">
        <v>1</v>
      </c>
      <c r="G74" s="105">
        <v>188053</v>
      </c>
      <c r="H74" s="127">
        <v>0.88662616855336596</v>
      </c>
      <c r="I74" s="127">
        <v>0.86</v>
      </c>
      <c r="J74" s="131"/>
      <c r="K74" s="121">
        <v>0.88800000000000001</v>
      </c>
      <c r="L74" s="121">
        <f t="shared" si="2"/>
        <v>0.78732403767538894</v>
      </c>
      <c r="M74" s="124">
        <v>6459.4719999999998</v>
      </c>
      <c r="N74" s="144">
        <f t="shared" si="3"/>
        <v>5555.1459199999999</v>
      </c>
      <c r="O74" s="116">
        <v>43182</v>
      </c>
      <c r="P74" s="108">
        <v>2018</v>
      </c>
      <c r="Q74" s="108" t="s">
        <v>88</v>
      </c>
    </row>
    <row r="75" spans="1:17" s="113" customFormat="1" x14ac:dyDescent="0.2">
      <c r="A75" s="114" t="s">
        <v>102</v>
      </c>
      <c r="B75" s="105" t="s">
        <v>69</v>
      </c>
      <c r="C75" s="117">
        <v>2017</v>
      </c>
      <c r="D75" s="115" t="s">
        <v>88</v>
      </c>
      <c r="E75" s="105" t="s">
        <v>1</v>
      </c>
      <c r="F75" s="105" t="s">
        <v>1</v>
      </c>
      <c r="G75" s="105">
        <v>188053</v>
      </c>
      <c r="H75" s="127">
        <v>0.88662616855336596</v>
      </c>
      <c r="I75" s="127">
        <v>0.86</v>
      </c>
      <c r="J75" s="131"/>
      <c r="K75" s="121">
        <v>1</v>
      </c>
      <c r="L75" s="121">
        <f t="shared" si="2"/>
        <v>0.88662616855336596</v>
      </c>
      <c r="M75" s="124">
        <v>8620</v>
      </c>
      <c r="N75" s="144">
        <f t="shared" si="3"/>
        <v>7413.2</v>
      </c>
      <c r="O75" s="116">
        <v>43182</v>
      </c>
      <c r="P75" s="108">
        <v>2018</v>
      </c>
      <c r="Q75" s="108" t="s">
        <v>88</v>
      </c>
    </row>
    <row r="76" spans="1:17" s="113" customFormat="1" x14ac:dyDescent="0.2">
      <c r="A76" s="114" t="s">
        <v>102</v>
      </c>
      <c r="B76" s="105" t="s">
        <v>69</v>
      </c>
      <c r="C76" s="117">
        <v>2017</v>
      </c>
      <c r="D76" s="115" t="s">
        <v>88</v>
      </c>
      <c r="E76" s="105" t="s">
        <v>1</v>
      </c>
      <c r="F76" s="105" t="s">
        <v>1</v>
      </c>
      <c r="G76" s="105">
        <v>188053</v>
      </c>
      <c r="H76" s="127">
        <v>0.88662616855336596</v>
      </c>
      <c r="I76" s="127">
        <v>0.86</v>
      </c>
      <c r="J76" s="131"/>
      <c r="K76" s="121">
        <v>0.7</v>
      </c>
      <c r="L76" s="121">
        <f t="shared" si="2"/>
        <v>0.62063831798735614</v>
      </c>
      <c r="M76" s="124">
        <v>5554</v>
      </c>
      <c r="N76" s="144">
        <f t="shared" si="3"/>
        <v>4776.4399999999996</v>
      </c>
      <c r="O76" s="116">
        <v>43182</v>
      </c>
      <c r="P76" s="108">
        <v>2018</v>
      </c>
      <c r="Q76" s="108" t="s">
        <v>88</v>
      </c>
    </row>
    <row r="77" spans="1:17" s="113" customFormat="1" x14ac:dyDescent="0.2">
      <c r="A77" s="114" t="s">
        <v>102</v>
      </c>
      <c r="B77" s="105" t="s">
        <v>69</v>
      </c>
      <c r="C77" s="117">
        <v>2017</v>
      </c>
      <c r="D77" s="115" t="s">
        <v>88</v>
      </c>
      <c r="E77" s="105" t="s">
        <v>1</v>
      </c>
      <c r="F77" s="105" t="s">
        <v>1</v>
      </c>
      <c r="G77" s="105">
        <v>188053</v>
      </c>
      <c r="H77" s="127">
        <v>0.88662616855336596</v>
      </c>
      <c r="I77" s="127">
        <v>0.86</v>
      </c>
      <c r="J77" s="131"/>
      <c r="K77" s="121">
        <v>0.9</v>
      </c>
      <c r="L77" s="121">
        <f t="shared" si="2"/>
        <v>0.79796355169802935</v>
      </c>
      <c r="M77" s="124">
        <v>7691</v>
      </c>
      <c r="N77" s="144">
        <f t="shared" si="3"/>
        <v>6614.26</v>
      </c>
      <c r="O77" s="116">
        <v>43182</v>
      </c>
      <c r="P77" s="108">
        <v>2018</v>
      </c>
      <c r="Q77" s="108" t="s">
        <v>88</v>
      </c>
    </row>
    <row r="78" spans="1:17" s="113" customFormat="1" x14ac:dyDescent="0.2">
      <c r="A78" s="114" t="s">
        <v>102</v>
      </c>
      <c r="B78" s="105" t="s">
        <v>69</v>
      </c>
      <c r="C78" s="117">
        <v>2017</v>
      </c>
      <c r="D78" s="115" t="s">
        <v>88</v>
      </c>
      <c r="E78" s="105" t="s">
        <v>1</v>
      </c>
      <c r="F78" s="105" t="s">
        <v>1</v>
      </c>
      <c r="G78" s="105">
        <v>188053</v>
      </c>
      <c r="H78" s="127">
        <v>0.88662616855336596</v>
      </c>
      <c r="I78" s="127">
        <v>0.86</v>
      </c>
      <c r="J78" s="131"/>
      <c r="K78" s="121">
        <v>0.39100000000000001</v>
      </c>
      <c r="L78" s="121">
        <f t="shared" si="2"/>
        <v>0.34667083190436609</v>
      </c>
      <c r="M78" s="124">
        <v>2457.8539999999998</v>
      </c>
      <c r="N78" s="144">
        <f t="shared" si="3"/>
        <v>2113.7544399999997</v>
      </c>
      <c r="O78" s="116">
        <v>43182</v>
      </c>
      <c r="P78" s="108">
        <v>2018</v>
      </c>
      <c r="Q78" s="108" t="s">
        <v>88</v>
      </c>
    </row>
    <row r="79" spans="1:17" s="113" customFormat="1" x14ac:dyDescent="0.2">
      <c r="A79" s="114" t="s">
        <v>102</v>
      </c>
      <c r="B79" s="105" t="s">
        <v>69</v>
      </c>
      <c r="C79" s="117">
        <v>2017</v>
      </c>
      <c r="D79" s="115" t="s">
        <v>88</v>
      </c>
      <c r="E79" s="105" t="s">
        <v>1</v>
      </c>
      <c r="F79" s="105" t="s">
        <v>1</v>
      </c>
      <c r="G79" s="105">
        <v>188053</v>
      </c>
      <c r="H79" s="127">
        <v>0.88662616855336596</v>
      </c>
      <c r="I79" s="127">
        <v>0.86</v>
      </c>
      <c r="J79" s="131"/>
      <c r="K79" s="121">
        <v>0.3</v>
      </c>
      <c r="L79" s="121">
        <f t="shared" si="2"/>
        <v>0.26598785056600976</v>
      </c>
      <c r="M79" s="124">
        <v>2155</v>
      </c>
      <c r="N79" s="144">
        <f t="shared" si="3"/>
        <v>1853.3</v>
      </c>
      <c r="O79" s="116">
        <v>43182</v>
      </c>
      <c r="P79" s="108">
        <v>2018</v>
      </c>
      <c r="Q79" s="108" t="s">
        <v>88</v>
      </c>
    </row>
    <row r="80" spans="1:17" s="113" customFormat="1" x14ac:dyDescent="0.2">
      <c r="A80" s="114" t="s">
        <v>102</v>
      </c>
      <c r="B80" s="105" t="s">
        <v>69</v>
      </c>
      <c r="C80" s="117">
        <v>2017</v>
      </c>
      <c r="D80" s="115" t="s">
        <v>88</v>
      </c>
      <c r="E80" s="105" t="s">
        <v>1</v>
      </c>
      <c r="F80" s="105" t="s">
        <v>1</v>
      </c>
      <c r="G80" s="105">
        <v>188053</v>
      </c>
      <c r="H80" s="127">
        <v>0.88662616855336596</v>
      </c>
      <c r="I80" s="127">
        <v>0.86</v>
      </c>
      <c r="J80" s="131"/>
      <c r="K80" s="121">
        <v>0.5</v>
      </c>
      <c r="L80" s="121">
        <f t="shared" si="2"/>
        <v>0.44331308427668298</v>
      </c>
      <c r="M80" s="124">
        <v>5010</v>
      </c>
      <c r="N80" s="144">
        <f t="shared" si="3"/>
        <v>4308.6000000000004</v>
      </c>
      <c r="O80" s="116">
        <v>43182</v>
      </c>
      <c r="P80" s="108">
        <v>2018</v>
      </c>
      <c r="Q80" s="108" t="s">
        <v>88</v>
      </c>
    </row>
    <row r="81" spans="1:17" s="113" customFormat="1" x14ac:dyDescent="0.2">
      <c r="A81" s="114" t="s">
        <v>102</v>
      </c>
      <c r="B81" s="105" t="s">
        <v>69</v>
      </c>
      <c r="C81" s="117">
        <v>2017</v>
      </c>
      <c r="D81" s="115" t="s">
        <v>88</v>
      </c>
      <c r="E81" s="105" t="s">
        <v>1</v>
      </c>
      <c r="F81" s="105" t="s">
        <v>1</v>
      </c>
      <c r="G81" s="105">
        <v>188053</v>
      </c>
      <c r="H81" s="127">
        <v>0.88662616855336596</v>
      </c>
      <c r="I81" s="127">
        <v>0.86</v>
      </c>
      <c r="J81" s="131"/>
      <c r="K81" s="121">
        <v>1</v>
      </c>
      <c r="L81" s="121">
        <f t="shared" si="2"/>
        <v>0.88662616855336596</v>
      </c>
      <c r="M81" s="124">
        <v>9390</v>
      </c>
      <c r="N81" s="144">
        <f t="shared" si="3"/>
        <v>8075.4</v>
      </c>
      <c r="O81" s="116">
        <v>43182</v>
      </c>
      <c r="P81" s="108">
        <v>2018</v>
      </c>
      <c r="Q81" s="108" t="s">
        <v>88</v>
      </c>
    </row>
    <row r="82" spans="1:17" s="113" customFormat="1" x14ac:dyDescent="0.2">
      <c r="A82" s="114" t="s">
        <v>102</v>
      </c>
      <c r="B82" s="105" t="s">
        <v>79</v>
      </c>
      <c r="C82" s="117">
        <v>2017</v>
      </c>
      <c r="D82" s="115" t="s">
        <v>88</v>
      </c>
      <c r="E82" s="105" t="s">
        <v>4</v>
      </c>
      <c r="F82" s="105" t="s">
        <v>4</v>
      </c>
      <c r="G82" s="105">
        <v>188119</v>
      </c>
      <c r="H82" s="127">
        <v>0.88662616855336596</v>
      </c>
      <c r="I82" s="127">
        <v>0.86</v>
      </c>
      <c r="J82" s="131"/>
      <c r="K82" s="121">
        <v>0.9</v>
      </c>
      <c r="L82" s="121">
        <f t="shared" si="2"/>
        <v>0.79796355169802935</v>
      </c>
      <c r="M82" s="124">
        <v>6070</v>
      </c>
      <c r="N82" s="144">
        <f t="shared" si="3"/>
        <v>5220.2</v>
      </c>
      <c r="O82" s="116">
        <v>43250</v>
      </c>
      <c r="P82" s="108">
        <v>2018</v>
      </c>
      <c r="Q82" s="108" t="s">
        <v>87</v>
      </c>
    </row>
    <row r="83" spans="1:17" s="113" customFormat="1" x14ac:dyDescent="0.2">
      <c r="A83" s="114" t="s">
        <v>102</v>
      </c>
      <c r="B83" s="105" t="s">
        <v>79</v>
      </c>
      <c r="C83" s="117">
        <v>2017</v>
      </c>
      <c r="D83" s="115" t="s">
        <v>88</v>
      </c>
      <c r="E83" s="105" t="s">
        <v>4</v>
      </c>
      <c r="F83" s="105" t="s">
        <v>4</v>
      </c>
      <c r="G83" s="105">
        <v>188120</v>
      </c>
      <c r="H83" s="127">
        <v>0.88662616855336596</v>
      </c>
      <c r="I83" s="127">
        <v>0.86</v>
      </c>
      <c r="J83" s="131"/>
      <c r="K83" s="121">
        <v>0.2</v>
      </c>
      <c r="L83" s="121">
        <f t="shared" si="2"/>
        <v>0.17732523371067321</v>
      </c>
      <c r="M83" s="124">
        <v>1003</v>
      </c>
      <c r="N83" s="144">
        <f t="shared" si="3"/>
        <v>862.58</v>
      </c>
      <c r="O83" s="116">
        <v>43250</v>
      </c>
      <c r="P83" s="108">
        <v>2018</v>
      </c>
      <c r="Q83" s="108" t="s">
        <v>87</v>
      </c>
    </row>
    <row r="84" spans="1:17" s="113" customFormat="1" x14ac:dyDescent="0.2">
      <c r="A84" s="114" t="s">
        <v>102</v>
      </c>
      <c r="B84" s="105" t="s">
        <v>69</v>
      </c>
      <c r="C84" s="117">
        <v>2017</v>
      </c>
      <c r="D84" s="115" t="s">
        <v>88</v>
      </c>
      <c r="E84" s="105" t="s">
        <v>85</v>
      </c>
      <c r="F84" s="105" t="s">
        <v>4</v>
      </c>
      <c r="G84" s="105">
        <v>188123</v>
      </c>
      <c r="H84" s="127">
        <v>0.88662616855336596</v>
      </c>
      <c r="I84" s="127">
        <v>0.86</v>
      </c>
      <c r="J84" s="131"/>
      <c r="K84" s="121">
        <v>7.7</v>
      </c>
      <c r="L84" s="121">
        <f t="shared" si="2"/>
        <v>6.8270214978609181</v>
      </c>
      <c r="M84" s="124">
        <v>43089</v>
      </c>
      <c r="N84" s="144">
        <f t="shared" si="3"/>
        <v>37056.54</v>
      </c>
      <c r="O84" s="116">
        <v>43147</v>
      </c>
      <c r="P84" s="108">
        <v>2018</v>
      </c>
      <c r="Q84" s="108" t="s">
        <v>88</v>
      </c>
    </row>
    <row r="85" spans="1:17" s="113" customFormat="1" x14ac:dyDescent="0.2">
      <c r="A85" s="114" t="s">
        <v>102</v>
      </c>
      <c r="B85" s="105" t="s">
        <v>69</v>
      </c>
      <c r="C85" s="117">
        <v>2018</v>
      </c>
      <c r="D85" s="115" t="s">
        <v>88</v>
      </c>
      <c r="E85" s="105" t="s">
        <v>1</v>
      </c>
      <c r="F85" s="105" t="s">
        <v>1</v>
      </c>
      <c r="G85" s="105">
        <v>188459</v>
      </c>
      <c r="H85" s="127">
        <v>0.88662616855336596</v>
      </c>
      <c r="I85" s="127">
        <v>0.86</v>
      </c>
      <c r="J85" s="131"/>
      <c r="K85" s="121">
        <v>0</v>
      </c>
      <c r="L85" s="121">
        <f t="shared" si="2"/>
        <v>0</v>
      </c>
      <c r="M85" s="124">
        <v>45486</v>
      </c>
      <c r="N85" s="144">
        <f t="shared" si="3"/>
        <v>39117.96</v>
      </c>
      <c r="O85" s="116">
        <v>43279</v>
      </c>
      <c r="P85" s="108">
        <v>2018</v>
      </c>
      <c r="Q85" s="108" t="s">
        <v>88</v>
      </c>
    </row>
    <row r="86" spans="1:17" s="113" customFormat="1" x14ac:dyDescent="0.2">
      <c r="A86" s="114" t="s">
        <v>102</v>
      </c>
      <c r="B86" s="105" t="s">
        <v>69</v>
      </c>
      <c r="C86" s="117">
        <v>2018</v>
      </c>
      <c r="D86" s="115" t="s">
        <v>88</v>
      </c>
      <c r="E86" s="105" t="s">
        <v>1</v>
      </c>
      <c r="F86" s="105" t="s">
        <v>1</v>
      </c>
      <c r="G86" s="105">
        <v>188554</v>
      </c>
      <c r="H86" s="127">
        <v>0.88662616855336596</v>
      </c>
      <c r="I86" s="127">
        <v>0.86</v>
      </c>
      <c r="J86" s="131"/>
      <c r="K86" s="121">
        <v>0</v>
      </c>
      <c r="L86" s="121">
        <f t="shared" si="2"/>
        <v>0</v>
      </c>
      <c r="M86" s="124">
        <v>5040</v>
      </c>
      <c r="N86" s="144">
        <f t="shared" si="3"/>
        <v>4334.3999999999996</v>
      </c>
      <c r="O86" s="116">
        <v>43166</v>
      </c>
      <c r="P86" s="108">
        <v>2018</v>
      </c>
      <c r="Q86" s="108" t="s">
        <v>88</v>
      </c>
    </row>
    <row r="87" spans="1:17" s="113" customFormat="1" x14ac:dyDescent="0.2">
      <c r="A87" s="114" t="s">
        <v>102</v>
      </c>
      <c r="B87" s="105" t="s">
        <v>79</v>
      </c>
      <c r="C87" s="117">
        <v>2018</v>
      </c>
      <c r="D87" s="115" t="s">
        <v>88</v>
      </c>
      <c r="E87" s="105" t="s">
        <v>4</v>
      </c>
      <c r="F87" s="105" t="s">
        <v>4</v>
      </c>
      <c r="G87" s="105">
        <v>188779</v>
      </c>
      <c r="H87" s="127">
        <v>0.88662616855336596</v>
      </c>
      <c r="I87" s="127">
        <v>0.87405016010567005</v>
      </c>
      <c r="J87" s="131"/>
      <c r="K87" s="121">
        <v>0</v>
      </c>
      <c r="L87" s="121">
        <f t="shared" si="2"/>
        <v>0</v>
      </c>
      <c r="M87" s="124">
        <v>21924</v>
      </c>
      <c r="N87" s="144">
        <f t="shared" si="3"/>
        <v>19162.675710156709</v>
      </c>
      <c r="O87" s="116">
        <v>43571</v>
      </c>
      <c r="P87" s="108">
        <v>2019</v>
      </c>
      <c r="Q87" s="108" t="s">
        <v>87</v>
      </c>
    </row>
    <row r="88" spans="1:17" s="113" customFormat="1" x14ac:dyDescent="0.2">
      <c r="A88" s="114" t="s">
        <v>102</v>
      </c>
      <c r="B88" s="105" t="s">
        <v>69</v>
      </c>
      <c r="C88" s="117">
        <v>2018</v>
      </c>
      <c r="D88" s="115" t="s">
        <v>88</v>
      </c>
      <c r="E88" s="105" t="s">
        <v>4</v>
      </c>
      <c r="F88" s="105" t="s">
        <v>4</v>
      </c>
      <c r="G88" s="105">
        <v>188780</v>
      </c>
      <c r="H88" s="127">
        <v>0.88662616855336596</v>
      </c>
      <c r="I88" s="127">
        <v>0.86</v>
      </c>
      <c r="J88" s="131"/>
      <c r="K88" s="121">
        <v>0</v>
      </c>
      <c r="L88" s="121">
        <f t="shared" si="2"/>
        <v>0</v>
      </c>
      <c r="M88" s="124">
        <v>15404</v>
      </c>
      <c r="N88" s="144">
        <f t="shared" si="3"/>
        <v>13247.44</v>
      </c>
      <c r="O88" s="116">
        <v>43131</v>
      </c>
      <c r="P88" s="108">
        <v>2018</v>
      </c>
      <c r="Q88" s="108" t="s">
        <v>88</v>
      </c>
    </row>
    <row r="89" spans="1:17" s="113" customFormat="1" x14ac:dyDescent="0.2">
      <c r="A89" s="114" t="s">
        <v>102</v>
      </c>
      <c r="B89" s="105" t="s">
        <v>69</v>
      </c>
      <c r="C89" s="117">
        <v>2018</v>
      </c>
      <c r="D89" s="115" t="s">
        <v>88</v>
      </c>
      <c r="E89" s="105" t="s">
        <v>4</v>
      </c>
      <c r="F89" s="105" t="s">
        <v>4</v>
      </c>
      <c r="G89" s="105">
        <v>188885</v>
      </c>
      <c r="H89" s="127">
        <v>0.88662616855336596</v>
      </c>
      <c r="I89" s="127">
        <v>0.86</v>
      </c>
      <c r="J89" s="131"/>
      <c r="K89" s="121">
        <v>3.9620000000000002</v>
      </c>
      <c r="L89" s="121">
        <f t="shared" si="2"/>
        <v>3.5128128798084362</v>
      </c>
      <c r="M89" s="124">
        <v>14924.853999999999</v>
      </c>
      <c r="N89" s="144">
        <f t="shared" si="3"/>
        <v>12835.37444</v>
      </c>
      <c r="O89" s="116">
        <v>43234</v>
      </c>
      <c r="P89" s="108">
        <v>2018</v>
      </c>
      <c r="Q89" s="108" t="s">
        <v>88</v>
      </c>
    </row>
    <row r="90" spans="1:17" s="113" customFormat="1" x14ac:dyDescent="0.2">
      <c r="A90" s="114" t="s">
        <v>102</v>
      </c>
      <c r="B90" s="105" t="s">
        <v>79</v>
      </c>
      <c r="C90" s="117">
        <v>2018</v>
      </c>
      <c r="D90" s="115" t="s">
        <v>88</v>
      </c>
      <c r="E90" s="105" t="s">
        <v>4</v>
      </c>
      <c r="F90" s="105" t="s">
        <v>4</v>
      </c>
      <c r="G90" s="105">
        <v>188960</v>
      </c>
      <c r="H90" s="127">
        <v>0.88662616855336596</v>
      </c>
      <c r="I90" s="127">
        <v>0.86</v>
      </c>
      <c r="J90" s="131"/>
      <c r="K90" s="121">
        <v>6.73</v>
      </c>
      <c r="L90" s="121">
        <f t="shared" si="2"/>
        <v>5.9669941143641534</v>
      </c>
      <c r="M90" s="124">
        <v>110418.3</v>
      </c>
      <c r="N90" s="144">
        <f t="shared" si="3"/>
        <v>94959.737999999998</v>
      </c>
      <c r="O90" s="116">
        <v>43273</v>
      </c>
      <c r="P90" s="108">
        <v>2018</v>
      </c>
      <c r="Q90" s="108" t="s">
        <v>87</v>
      </c>
    </row>
    <row r="91" spans="1:17" s="113" customFormat="1" x14ac:dyDescent="0.2">
      <c r="A91" s="114" t="s">
        <v>102</v>
      </c>
      <c r="B91" s="105" t="s">
        <v>69</v>
      </c>
      <c r="C91" s="117">
        <v>2018</v>
      </c>
      <c r="D91" s="115" t="s">
        <v>88</v>
      </c>
      <c r="E91" s="105" t="s">
        <v>4</v>
      </c>
      <c r="F91" s="105" t="s">
        <v>4</v>
      </c>
      <c r="G91" s="105">
        <v>188984</v>
      </c>
      <c r="H91" s="127">
        <v>0.88662616855336596</v>
      </c>
      <c r="I91" s="127">
        <v>0.86</v>
      </c>
      <c r="J91" s="131"/>
      <c r="K91" s="121">
        <v>0</v>
      </c>
      <c r="L91" s="121">
        <f t="shared" si="2"/>
        <v>0</v>
      </c>
      <c r="M91" s="124">
        <v>26342.2</v>
      </c>
      <c r="N91" s="144">
        <f t="shared" si="3"/>
        <v>22654.292000000001</v>
      </c>
      <c r="O91" s="116">
        <v>43259</v>
      </c>
      <c r="P91" s="108">
        <v>2018</v>
      </c>
      <c r="Q91" s="108" t="s">
        <v>88</v>
      </c>
    </row>
    <row r="92" spans="1:17" s="113" customFormat="1" x14ac:dyDescent="0.2">
      <c r="A92" s="114" t="s">
        <v>102</v>
      </c>
      <c r="B92" s="105" t="s">
        <v>69</v>
      </c>
      <c r="C92" s="117">
        <v>2018</v>
      </c>
      <c r="D92" s="115" t="s">
        <v>88</v>
      </c>
      <c r="E92" s="105" t="s">
        <v>1</v>
      </c>
      <c r="F92" s="105" t="s">
        <v>1</v>
      </c>
      <c r="G92" s="105">
        <v>189055</v>
      </c>
      <c r="H92" s="127">
        <v>0.88662616855336596</v>
      </c>
      <c r="I92" s="127">
        <v>0.86</v>
      </c>
      <c r="J92" s="131"/>
      <c r="K92" s="121">
        <v>0.76800000000000002</v>
      </c>
      <c r="L92" s="121">
        <f t="shared" si="2"/>
        <v>0.6809288974489851</v>
      </c>
      <c r="M92" s="124">
        <v>1737.2</v>
      </c>
      <c r="N92" s="144">
        <f t="shared" si="3"/>
        <v>1493.992</v>
      </c>
      <c r="O92" s="116">
        <v>43159</v>
      </c>
      <c r="P92" s="108">
        <v>2018</v>
      </c>
      <c r="Q92" s="108" t="s">
        <v>88</v>
      </c>
    </row>
    <row r="93" spans="1:17" s="113" customFormat="1" x14ac:dyDescent="0.2">
      <c r="A93" s="114" t="s">
        <v>102</v>
      </c>
      <c r="B93" s="105" t="s">
        <v>69</v>
      </c>
      <c r="C93" s="117">
        <v>2018</v>
      </c>
      <c r="D93" s="115" t="s">
        <v>88</v>
      </c>
      <c r="E93" s="105" t="s">
        <v>4</v>
      </c>
      <c r="F93" s="105" t="s">
        <v>4</v>
      </c>
      <c r="G93" s="105">
        <v>189158</v>
      </c>
      <c r="H93" s="127">
        <v>0.88662616855336596</v>
      </c>
      <c r="I93" s="127">
        <v>0.86</v>
      </c>
      <c r="J93" s="131"/>
      <c r="K93" s="121">
        <v>0</v>
      </c>
      <c r="L93" s="121">
        <f t="shared" si="2"/>
        <v>0</v>
      </c>
      <c r="M93" s="124">
        <v>30912</v>
      </c>
      <c r="N93" s="144">
        <f t="shared" si="3"/>
        <v>26584.32</v>
      </c>
      <c r="O93" s="116">
        <v>43208</v>
      </c>
      <c r="P93" s="108">
        <v>2018</v>
      </c>
      <c r="Q93" s="108" t="s">
        <v>88</v>
      </c>
    </row>
    <row r="94" spans="1:17" s="113" customFormat="1" x14ac:dyDescent="0.2">
      <c r="A94" s="114" t="s">
        <v>102</v>
      </c>
      <c r="B94" s="105" t="s">
        <v>69</v>
      </c>
      <c r="C94" s="117">
        <v>2018</v>
      </c>
      <c r="D94" s="115" t="s">
        <v>88</v>
      </c>
      <c r="E94" s="105" t="s">
        <v>4</v>
      </c>
      <c r="F94" s="105" t="s">
        <v>4</v>
      </c>
      <c r="G94" s="105">
        <v>189237</v>
      </c>
      <c r="H94" s="127">
        <v>0.88662616855336596</v>
      </c>
      <c r="I94" s="127">
        <v>0.86</v>
      </c>
      <c r="J94" s="131"/>
      <c r="K94" s="121">
        <v>0.46800000000000003</v>
      </c>
      <c r="L94" s="121">
        <f t="shared" si="2"/>
        <v>0.41494104688297528</v>
      </c>
      <c r="M94" s="124">
        <v>2149.9920000000002</v>
      </c>
      <c r="N94" s="144">
        <f t="shared" si="3"/>
        <v>1848.9931200000001</v>
      </c>
      <c r="O94" s="116">
        <v>43131</v>
      </c>
      <c r="P94" s="108">
        <v>2018</v>
      </c>
      <c r="Q94" s="108" t="s">
        <v>88</v>
      </c>
    </row>
    <row r="95" spans="1:17" s="113" customFormat="1" x14ac:dyDescent="0.2">
      <c r="A95" s="114" t="s">
        <v>102</v>
      </c>
      <c r="B95" s="105" t="s">
        <v>69</v>
      </c>
      <c r="C95" s="117">
        <v>2018</v>
      </c>
      <c r="D95" s="115" t="s">
        <v>88</v>
      </c>
      <c r="E95" s="105" t="s">
        <v>1</v>
      </c>
      <c r="F95" s="105" t="s">
        <v>1</v>
      </c>
      <c r="G95" s="105">
        <v>189279</v>
      </c>
      <c r="H95" s="127">
        <v>0.88662616855336596</v>
      </c>
      <c r="I95" s="127">
        <v>0.86</v>
      </c>
      <c r="J95" s="131"/>
      <c r="K95" s="121">
        <v>1.5366</v>
      </c>
      <c r="L95" s="121">
        <f t="shared" si="2"/>
        <v>1.3623897705991022</v>
      </c>
      <c r="M95" s="124">
        <v>7059.1404000000002</v>
      </c>
      <c r="N95" s="144">
        <f t="shared" si="3"/>
        <v>6070.8607440000005</v>
      </c>
      <c r="O95" s="116">
        <v>43145</v>
      </c>
      <c r="P95" s="108">
        <v>2018</v>
      </c>
      <c r="Q95" s="108" t="s">
        <v>88</v>
      </c>
    </row>
    <row r="96" spans="1:17" s="113" customFormat="1" x14ac:dyDescent="0.2">
      <c r="A96" s="114" t="s">
        <v>102</v>
      </c>
      <c r="B96" s="105" t="s">
        <v>69</v>
      </c>
      <c r="C96" s="117">
        <v>2018</v>
      </c>
      <c r="D96" s="115" t="s">
        <v>88</v>
      </c>
      <c r="E96" s="105" t="s">
        <v>4</v>
      </c>
      <c r="F96" s="105" t="s">
        <v>4</v>
      </c>
      <c r="G96" s="105">
        <v>189431</v>
      </c>
      <c r="H96" s="127">
        <v>0.88662616855336596</v>
      </c>
      <c r="I96" s="127">
        <v>0.86</v>
      </c>
      <c r="J96" s="131"/>
      <c r="K96" s="121">
        <v>1.8928</v>
      </c>
      <c r="L96" s="121">
        <f t="shared" si="2"/>
        <v>1.678206011837811</v>
      </c>
      <c r="M96" s="124">
        <v>9825.6471999999994</v>
      </c>
      <c r="N96" s="144">
        <f t="shared" si="3"/>
        <v>8450.056591999999</v>
      </c>
      <c r="O96" s="116">
        <v>43343</v>
      </c>
      <c r="P96" s="108">
        <v>2018</v>
      </c>
      <c r="Q96" s="108" t="s">
        <v>88</v>
      </c>
    </row>
    <row r="97" spans="1:17" s="113" customFormat="1" x14ac:dyDescent="0.2">
      <c r="A97" s="114" t="s">
        <v>102</v>
      </c>
      <c r="B97" s="105" t="s">
        <v>69</v>
      </c>
      <c r="C97" s="117">
        <v>2018</v>
      </c>
      <c r="D97" s="115" t="s">
        <v>88</v>
      </c>
      <c r="E97" s="105" t="s">
        <v>4</v>
      </c>
      <c r="F97" s="105" t="s">
        <v>4</v>
      </c>
      <c r="G97" s="105">
        <v>189471</v>
      </c>
      <c r="H97" s="127">
        <v>0.88662616855336596</v>
      </c>
      <c r="I97" s="127">
        <v>0.86</v>
      </c>
      <c r="J97" s="131"/>
      <c r="K97" s="121">
        <v>0</v>
      </c>
      <c r="L97" s="121">
        <f t="shared" si="2"/>
        <v>0</v>
      </c>
      <c r="M97" s="124">
        <v>65730</v>
      </c>
      <c r="N97" s="144">
        <f t="shared" si="3"/>
        <v>56527.799999999996</v>
      </c>
      <c r="O97" s="116">
        <v>43161</v>
      </c>
      <c r="P97" s="108">
        <v>2018</v>
      </c>
      <c r="Q97" s="108" t="s">
        <v>88</v>
      </c>
    </row>
    <row r="98" spans="1:17" s="113" customFormat="1" x14ac:dyDescent="0.2">
      <c r="A98" s="114" t="s">
        <v>102</v>
      </c>
      <c r="B98" s="105" t="s">
        <v>69</v>
      </c>
      <c r="C98" s="117">
        <v>2018</v>
      </c>
      <c r="D98" s="115" t="s">
        <v>88</v>
      </c>
      <c r="E98" s="105" t="s">
        <v>1</v>
      </c>
      <c r="F98" s="105" t="s">
        <v>1</v>
      </c>
      <c r="G98" s="105">
        <v>189518</v>
      </c>
      <c r="H98" s="127">
        <v>0.88662616855336596</v>
      </c>
      <c r="I98" s="127">
        <v>0.86</v>
      </c>
      <c r="J98" s="131"/>
      <c r="K98" s="121">
        <v>8.0289999999999999</v>
      </c>
      <c r="L98" s="121">
        <f t="shared" si="2"/>
        <v>7.1187215073149748</v>
      </c>
      <c r="M98" s="124">
        <v>35813.620000000003</v>
      </c>
      <c r="N98" s="144">
        <f t="shared" si="3"/>
        <v>30799.713200000002</v>
      </c>
      <c r="O98" s="116">
        <v>43238</v>
      </c>
      <c r="P98" s="108">
        <v>2018</v>
      </c>
      <c r="Q98" s="108" t="s">
        <v>88</v>
      </c>
    </row>
    <row r="99" spans="1:17" s="113" customFormat="1" x14ac:dyDescent="0.2">
      <c r="A99" s="114" t="s">
        <v>102</v>
      </c>
      <c r="B99" s="105" t="s">
        <v>69</v>
      </c>
      <c r="C99" s="117">
        <v>2018</v>
      </c>
      <c r="D99" s="115" t="s">
        <v>88</v>
      </c>
      <c r="E99" s="105" t="s">
        <v>1</v>
      </c>
      <c r="F99" s="105" t="s">
        <v>1</v>
      </c>
      <c r="G99" s="105">
        <v>189548</v>
      </c>
      <c r="H99" s="127">
        <v>0.88662616855336596</v>
      </c>
      <c r="I99" s="127">
        <v>0.86</v>
      </c>
      <c r="J99" s="131"/>
      <c r="K99" s="121">
        <v>2.16</v>
      </c>
      <c r="L99" s="121">
        <f t="shared" si="2"/>
        <v>1.9151125240752707</v>
      </c>
      <c r="M99" s="124">
        <v>10664.04</v>
      </c>
      <c r="N99" s="144">
        <f t="shared" si="3"/>
        <v>9171.0744000000013</v>
      </c>
      <c r="O99" s="116">
        <v>43147</v>
      </c>
      <c r="P99" s="108">
        <v>2018</v>
      </c>
      <c r="Q99" s="108" t="s">
        <v>88</v>
      </c>
    </row>
    <row r="100" spans="1:17" s="113" customFormat="1" x14ac:dyDescent="0.2">
      <c r="A100" s="114" t="s">
        <v>102</v>
      </c>
      <c r="B100" s="105" t="s">
        <v>69</v>
      </c>
      <c r="C100" s="117">
        <v>2018</v>
      </c>
      <c r="D100" s="115" t="s">
        <v>88</v>
      </c>
      <c r="E100" s="105" t="s">
        <v>1</v>
      </c>
      <c r="F100" s="105" t="s">
        <v>1</v>
      </c>
      <c r="G100" s="105">
        <v>189643</v>
      </c>
      <c r="H100" s="127">
        <v>0.88662616855336596</v>
      </c>
      <c r="I100" s="127">
        <v>0.86</v>
      </c>
      <c r="J100" s="131"/>
      <c r="K100" s="121">
        <v>1.56</v>
      </c>
      <c r="L100" s="121">
        <f t="shared" si="2"/>
        <v>1.383136822943251</v>
      </c>
      <c r="M100" s="124">
        <v>7166.64</v>
      </c>
      <c r="N100" s="144">
        <f t="shared" si="3"/>
        <v>6163.3104000000003</v>
      </c>
      <c r="O100" s="116">
        <v>43145</v>
      </c>
      <c r="P100" s="108">
        <v>2018</v>
      </c>
      <c r="Q100" s="108" t="s">
        <v>88</v>
      </c>
    </row>
    <row r="101" spans="1:17" s="113" customFormat="1" x14ac:dyDescent="0.2">
      <c r="A101" s="114" t="s">
        <v>102</v>
      </c>
      <c r="B101" s="105" t="s">
        <v>69</v>
      </c>
      <c r="C101" s="117">
        <v>2018</v>
      </c>
      <c r="D101" s="115" t="s">
        <v>88</v>
      </c>
      <c r="E101" s="105" t="s">
        <v>1</v>
      </c>
      <c r="F101" s="105" t="s">
        <v>1</v>
      </c>
      <c r="G101" s="105">
        <v>190023</v>
      </c>
      <c r="H101" s="127">
        <v>0.88662616855336596</v>
      </c>
      <c r="I101" s="127">
        <v>0.86</v>
      </c>
      <c r="J101" s="131"/>
      <c r="K101" s="121">
        <v>3.4056000000000002</v>
      </c>
      <c r="L101" s="121">
        <f t="shared" si="2"/>
        <v>3.0194940796253431</v>
      </c>
      <c r="M101" s="124">
        <v>16073.526400000001</v>
      </c>
      <c r="N101" s="144">
        <f t="shared" si="3"/>
        <v>13823.232704</v>
      </c>
      <c r="O101" s="116">
        <v>43220</v>
      </c>
      <c r="P101" s="108">
        <v>2018</v>
      </c>
      <c r="Q101" s="108" t="s">
        <v>88</v>
      </c>
    </row>
    <row r="102" spans="1:17" s="113" customFormat="1" x14ac:dyDescent="0.2">
      <c r="A102" s="114" t="s">
        <v>102</v>
      </c>
      <c r="B102" s="105" t="s">
        <v>69</v>
      </c>
      <c r="C102" s="117">
        <v>2018</v>
      </c>
      <c r="D102" s="115" t="s">
        <v>88</v>
      </c>
      <c r="E102" s="105" t="s">
        <v>1</v>
      </c>
      <c r="F102" s="105" t="s">
        <v>1</v>
      </c>
      <c r="G102" s="105">
        <v>190060</v>
      </c>
      <c r="H102" s="127">
        <v>0.88662616855336596</v>
      </c>
      <c r="I102" s="127">
        <v>0.86</v>
      </c>
      <c r="J102" s="131"/>
      <c r="K102" s="121">
        <v>30.376999999999999</v>
      </c>
      <c r="L102" s="121">
        <f t="shared" si="2"/>
        <v>26.933043122145598</v>
      </c>
      <c r="M102" s="124">
        <v>118804.447</v>
      </c>
      <c r="N102" s="144">
        <f t="shared" si="3"/>
        <v>102171.82442</v>
      </c>
      <c r="O102" s="116">
        <v>43304</v>
      </c>
      <c r="P102" s="108">
        <v>2018</v>
      </c>
      <c r="Q102" s="108" t="s">
        <v>88</v>
      </c>
    </row>
    <row r="103" spans="1:17" s="113" customFormat="1" x14ac:dyDescent="0.2">
      <c r="A103" s="114" t="s">
        <v>102</v>
      </c>
      <c r="B103" s="105" t="s">
        <v>79</v>
      </c>
      <c r="C103" s="117">
        <v>2018</v>
      </c>
      <c r="D103" s="115" t="s">
        <v>88</v>
      </c>
      <c r="E103" s="105" t="s">
        <v>4</v>
      </c>
      <c r="F103" s="105" t="s">
        <v>4</v>
      </c>
      <c r="G103" s="105">
        <v>190094</v>
      </c>
      <c r="H103" s="127">
        <v>0.88662616855336596</v>
      </c>
      <c r="I103" s="127">
        <v>0.86</v>
      </c>
      <c r="J103" s="131"/>
      <c r="K103" s="121">
        <v>117.8</v>
      </c>
      <c r="L103" s="121">
        <f t="shared" si="2"/>
        <v>104.44456265558651</v>
      </c>
      <c r="M103" s="124">
        <v>1000925</v>
      </c>
      <c r="N103" s="144">
        <f t="shared" si="3"/>
        <v>860795.5</v>
      </c>
      <c r="O103" s="116">
        <v>43294</v>
      </c>
      <c r="P103" s="108">
        <v>2018</v>
      </c>
      <c r="Q103" s="108" t="s">
        <v>87</v>
      </c>
    </row>
    <row r="104" spans="1:17" s="113" customFormat="1" x14ac:dyDescent="0.2">
      <c r="A104" s="114" t="s">
        <v>102</v>
      </c>
      <c r="B104" s="105" t="s">
        <v>69</v>
      </c>
      <c r="C104" s="117">
        <v>2018</v>
      </c>
      <c r="D104" s="115" t="s">
        <v>88</v>
      </c>
      <c r="E104" s="105" t="s">
        <v>1</v>
      </c>
      <c r="F104" s="105" t="s">
        <v>1</v>
      </c>
      <c r="G104" s="105">
        <v>190125</v>
      </c>
      <c r="H104" s="127">
        <v>0.88662616855336596</v>
      </c>
      <c r="I104" s="127">
        <v>0.86</v>
      </c>
      <c r="J104" s="131"/>
      <c r="K104" s="121">
        <v>9.6</v>
      </c>
      <c r="L104" s="121">
        <f t="shared" si="2"/>
        <v>8.5116112181123125</v>
      </c>
      <c r="M104" s="124">
        <v>35021</v>
      </c>
      <c r="N104" s="144">
        <f t="shared" si="3"/>
        <v>30118.06</v>
      </c>
      <c r="O104" s="116">
        <v>43369</v>
      </c>
      <c r="P104" s="108">
        <v>2018</v>
      </c>
      <c r="Q104" s="108" t="s">
        <v>88</v>
      </c>
    </row>
    <row r="105" spans="1:17" s="113" customFormat="1" x14ac:dyDescent="0.2">
      <c r="A105" s="114" t="s">
        <v>102</v>
      </c>
      <c r="B105" s="105" t="s">
        <v>69</v>
      </c>
      <c r="C105" s="117">
        <v>2018</v>
      </c>
      <c r="D105" s="115" t="s">
        <v>88</v>
      </c>
      <c r="E105" s="105" t="s">
        <v>1</v>
      </c>
      <c r="F105" s="105" t="s">
        <v>1</v>
      </c>
      <c r="G105" s="105">
        <v>190423</v>
      </c>
      <c r="H105" s="127">
        <v>0.88662616855336596</v>
      </c>
      <c r="I105" s="127">
        <v>0.86</v>
      </c>
      <c r="J105" s="131"/>
      <c r="K105" s="121">
        <v>1.7</v>
      </c>
      <c r="L105" s="121">
        <f t="shared" si="2"/>
        <v>1.5072644865407221</v>
      </c>
      <c r="M105" s="124">
        <v>6197</v>
      </c>
      <c r="N105" s="144">
        <f t="shared" si="3"/>
        <v>5329.42</v>
      </c>
      <c r="O105" s="116">
        <v>43371</v>
      </c>
      <c r="P105" s="108">
        <v>2018</v>
      </c>
      <c r="Q105" s="108" t="s">
        <v>88</v>
      </c>
    </row>
    <row r="106" spans="1:17" s="113" customFormat="1" x14ac:dyDescent="0.2">
      <c r="A106" s="114" t="s">
        <v>102</v>
      </c>
      <c r="B106" s="105" t="s">
        <v>69</v>
      </c>
      <c r="C106" s="117">
        <v>2018</v>
      </c>
      <c r="D106" s="115" t="s">
        <v>88</v>
      </c>
      <c r="E106" s="105" t="s">
        <v>4</v>
      </c>
      <c r="F106" s="105" t="s">
        <v>4</v>
      </c>
      <c r="G106" s="105">
        <v>191031</v>
      </c>
      <c r="H106" s="127">
        <v>0.88662616855336596</v>
      </c>
      <c r="I106" s="127">
        <v>0.86</v>
      </c>
      <c r="J106" s="131"/>
      <c r="K106" s="121">
        <v>4.4139999999999997</v>
      </c>
      <c r="L106" s="121">
        <f t="shared" si="2"/>
        <v>3.9135679079945569</v>
      </c>
      <c r="M106" s="124">
        <v>46531</v>
      </c>
      <c r="N106" s="144">
        <f t="shared" si="3"/>
        <v>40016.659999999996</v>
      </c>
      <c r="O106" s="116">
        <v>43159</v>
      </c>
      <c r="P106" s="108">
        <v>2018</v>
      </c>
      <c r="Q106" s="108" t="s">
        <v>88</v>
      </c>
    </row>
    <row r="107" spans="1:17" s="113" customFormat="1" x14ac:dyDescent="0.2">
      <c r="A107" s="114" t="s">
        <v>102</v>
      </c>
      <c r="B107" s="105" t="s">
        <v>69</v>
      </c>
      <c r="C107" s="117">
        <v>2018</v>
      </c>
      <c r="D107" s="115" t="s">
        <v>88</v>
      </c>
      <c r="E107" s="105" t="s">
        <v>1</v>
      </c>
      <c r="F107" s="105" t="s">
        <v>1</v>
      </c>
      <c r="G107" s="105">
        <v>191183</v>
      </c>
      <c r="H107" s="127">
        <v>0.88662616855336596</v>
      </c>
      <c r="I107" s="127">
        <v>0.86</v>
      </c>
      <c r="J107" s="131"/>
      <c r="K107" s="121">
        <v>0</v>
      </c>
      <c r="L107" s="121">
        <f t="shared" si="2"/>
        <v>0</v>
      </c>
      <c r="M107" s="124">
        <v>3286</v>
      </c>
      <c r="N107" s="144">
        <f t="shared" si="3"/>
        <v>2825.96</v>
      </c>
      <c r="O107" s="116">
        <v>43241</v>
      </c>
      <c r="P107" s="108">
        <v>2018</v>
      </c>
      <c r="Q107" s="108" t="s">
        <v>87</v>
      </c>
    </row>
    <row r="108" spans="1:17" s="113" customFormat="1" x14ac:dyDescent="0.2">
      <c r="A108" s="114" t="s">
        <v>102</v>
      </c>
      <c r="B108" s="105" t="s">
        <v>69</v>
      </c>
      <c r="C108" s="117">
        <v>2018</v>
      </c>
      <c r="D108" s="115" t="s">
        <v>88</v>
      </c>
      <c r="E108" s="105" t="s">
        <v>1</v>
      </c>
      <c r="F108" s="105" t="s">
        <v>1</v>
      </c>
      <c r="G108" s="105">
        <v>191183</v>
      </c>
      <c r="H108" s="127">
        <v>0.88662616855336596</v>
      </c>
      <c r="I108" s="127">
        <v>0.86</v>
      </c>
      <c r="J108" s="131"/>
      <c r="K108" s="121">
        <v>0</v>
      </c>
      <c r="L108" s="121">
        <f t="shared" si="2"/>
        <v>0</v>
      </c>
      <c r="M108" s="124">
        <v>3286</v>
      </c>
      <c r="N108" s="144">
        <f t="shared" si="3"/>
        <v>2825.96</v>
      </c>
      <c r="O108" s="116">
        <v>43241</v>
      </c>
      <c r="P108" s="108">
        <v>2018</v>
      </c>
      <c r="Q108" s="108" t="s">
        <v>87</v>
      </c>
    </row>
    <row r="109" spans="1:17" s="113" customFormat="1" x14ac:dyDescent="0.2">
      <c r="A109" s="114" t="s">
        <v>102</v>
      </c>
      <c r="B109" s="105" t="s">
        <v>69</v>
      </c>
      <c r="C109" s="117">
        <v>2018</v>
      </c>
      <c r="D109" s="115" t="s">
        <v>88</v>
      </c>
      <c r="E109" s="105" t="s">
        <v>1</v>
      </c>
      <c r="F109" s="105" t="s">
        <v>1</v>
      </c>
      <c r="G109" s="105">
        <v>191183</v>
      </c>
      <c r="H109" s="127">
        <v>0.88662616855336596</v>
      </c>
      <c r="I109" s="127">
        <v>0.86</v>
      </c>
      <c r="J109" s="131"/>
      <c r="K109" s="121">
        <v>0</v>
      </c>
      <c r="L109" s="121">
        <f t="shared" si="2"/>
        <v>0</v>
      </c>
      <c r="M109" s="124">
        <v>3286</v>
      </c>
      <c r="N109" s="144">
        <f t="shared" si="3"/>
        <v>2825.96</v>
      </c>
      <c r="O109" s="116">
        <v>43241</v>
      </c>
      <c r="P109" s="108">
        <v>2018</v>
      </c>
      <c r="Q109" s="108" t="s">
        <v>87</v>
      </c>
    </row>
    <row r="110" spans="1:17" s="113" customFormat="1" x14ac:dyDescent="0.2">
      <c r="A110" s="114" t="s">
        <v>102</v>
      </c>
      <c r="B110" s="105" t="s">
        <v>69</v>
      </c>
      <c r="C110" s="117">
        <v>2018</v>
      </c>
      <c r="D110" s="115" t="s">
        <v>88</v>
      </c>
      <c r="E110" s="105" t="s">
        <v>1</v>
      </c>
      <c r="F110" s="105" t="s">
        <v>1</v>
      </c>
      <c r="G110" s="105">
        <v>191229</v>
      </c>
      <c r="H110" s="127">
        <v>0.88662616855336596</v>
      </c>
      <c r="I110" s="127">
        <v>0.86</v>
      </c>
      <c r="J110" s="131"/>
      <c r="K110" s="121">
        <v>0.89959999999999996</v>
      </c>
      <c r="L110" s="121">
        <f t="shared" si="2"/>
        <v>0.79760890123060801</v>
      </c>
      <c r="M110" s="124">
        <v>4132.7623999999996</v>
      </c>
      <c r="N110" s="144">
        <f t="shared" si="3"/>
        <v>3554.1756639999994</v>
      </c>
      <c r="O110" s="116">
        <v>43175</v>
      </c>
      <c r="P110" s="108">
        <v>2018</v>
      </c>
      <c r="Q110" s="108" t="s">
        <v>88</v>
      </c>
    </row>
    <row r="111" spans="1:17" s="113" customFormat="1" x14ac:dyDescent="0.2">
      <c r="A111" s="114" t="s">
        <v>102</v>
      </c>
      <c r="B111" s="105" t="s">
        <v>69</v>
      </c>
      <c r="C111" s="117">
        <v>2018</v>
      </c>
      <c r="D111" s="115" t="s">
        <v>88</v>
      </c>
      <c r="E111" s="105" t="s">
        <v>1</v>
      </c>
      <c r="F111" s="105" t="s">
        <v>1</v>
      </c>
      <c r="G111" s="105">
        <v>191286</v>
      </c>
      <c r="H111" s="127">
        <v>0.88662616855336596</v>
      </c>
      <c r="I111" s="127">
        <v>0.86</v>
      </c>
      <c r="J111" s="131"/>
      <c r="K111" s="121">
        <v>28.9</v>
      </c>
      <c r="L111" s="121">
        <f t="shared" si="2"/>
        <v>25.623496271192273</v>
      </c>
      <c r="M111" s="124">
        <v>124801.60000000001</v>
      </c>
      <c r="N111" s="144">
        <f t="shared" si="3"/>
        <v>107329.376</v>
      </c>
      <c r="O111" s="116">
        <v>43399</v>
      </c>
      <c r="P111" s="108">
        <v>2018</v>
      </c>
      <c r="Q111" s="108" t="s">
        <v>88</v>
      </c>
    </row>
    <row r="112" spans="1:17" s="113" customFormat="1" x14ac:dyDescent="0.2">
      <c r="A112" s="114" t="s">
        <v>102</v>
      </c>
      <c r="B112" s="105" t="s">
        <v>69</v>
      </c>
      <c r="C112" s="117">
        <v>2018</v>
      </c>
      <c r="D112" s="115" t="s">
        <v>88</v>
      </c>
      <c r="E112" s="105" t="s">
        <v>1</v>
      </c>
      <c r="F112" s="105" t="s">
        <v>1</v>
      </c>
      <c r="G112" s="105">
        <v>191296</v>
      </c>
      <c r="H112" s="127">
        <v>0.88662616855336596</v>
      </c>
      <c r="I112" s="127">
        <v>0.86</v>
      </c>
      <c r="J112" s="131"/>
      <c r="K112" s="121">
        <v>5.5</v>
      </c>
      <c r="L112" s="121">
        <f t="shared" si="2"/>
        <v>4.8764439270435131</v>
      </c>
      <c r="M112" s="124">
        <v>61431.199999999997</v>
      </c>
      <c r="N112" s="144">
        <f t="shared" si="3"/>
        <v>52830.831999999995</v>
      </c>
      <c r="O112" s="116">
        <v>43251</v>
      </c>
      <c r="P112" s="108">
        <v>2018</v>
      </c>
      <c r="Q112" s="108" t="s">
        <v>88</v>
      </c>
    </row>
    <row r="113" spans="1:17" s="113" customFormat="1" x14ac:dyDescent="0.2">
      <c r="A113" s="114" t="s">
        <v>102</v>
      </c>
      <c r="B113" s="105" t="s">
        <v>69</v>
      </c>
      <c r="C113" s="117">
        <v>2018</v>
      </c>
      <c r="D113" s="115" t="s">
        <v>88</v>
      </c>
      <c r="E113" s="105" t="s">
        <v>1</v>
      </c>
      <c r="F113" s="105" t="s">
        <v>1</v>
      </c>
      <c r="G113" s="105">
        <v>191302</v>
      </c>
      <c r="H113" s="127">
        <v>0.88662616855336596</v>
      </c>
      <c r="I113" s="127">
        <v>0.86</v>
      </c>
      <c r="J113" s="131"/>
      <c r="K113" s="121">
        <v>1.3</v>
      </c>
      <c r="L113" s="121">
        <f t="shared" si="2"/>
        <v>1.1526140191193759</v>
      </c>
      <c r="M113" s="124">
        <v>16838.8</v>
      </c>
      <c r="N113" s="144">
        <f t="shared" si="3"/>
        <v>14481.367999999999</v>
      </c>
      <c r="O113" s="116">
        <v>43210</v>
      </c>
      <c r="P113" s="108">
        <v>2018</v>
      </c>
      <c r="Q113" s="108" t="s">
        <v>88</v>
      </c>
    </row>
    <row r="114" spans="1:17" s="113" customFormat="1" x14ac:dyDescent="0.2">
      <c r="A114" s="114" t="s">
        <v>102</v>
      </c>
      <c r="B114" s="105" t="s">
        <v>69</v>
      </c>
      <c r="C114" s="117">
        <v>2018</v>
      </c>
      <c r="D114" s="115" t="s">
        <v>88</v>
      </c>
      <c r="E114" s="105" t="s">
        <v>85</v>
      </c>
      <c r="F114" s="105" t="s">
        <v>4</v>
      </c>
      <c r="G114" s="105">
        <v>191376</v>
      </c>
      <c r="H114" s="127">
        <v>0.88662616855336596</v>
      </c>
      <c r="I114" s="127">
        <v>0.86</v>
      </c>
      <c r="J114" s="131"/>
      <c r="K114" s="121">
        <v>12.29</v>
      </c>
      <c r="L114" s="121">
        <f t="shared" si="2"/>
        <v>10.896635611520868</v>
      </c>
      <c r="M114" s="124">
        <v>53920.57</v>
      </c>
      <c r="N114" s="144">
        <f t="shared" si="3"/>
        <v>46371.690199999997</v>
      </c>
      <c r="O114" s="116">
        <v>43269</v>
      </c>
      <c r="P114" s="108">
        <v>2018</v>
      </c>
      <c r="Q114" s="108" t="s">
        <v>88</v>
      </c>
    </row>
    <row r="115" spans="1:17" s="113" customFormat="1" x14ac:dyDescent="0.2">
      <c r="A115" s="114" t="s">
        <v>102</v>
      </c>
      <c r="B115" s="105" t="s">
        <v>79</v>
      </c>
      <c r="C115" s="117">
        <v>2018</v>
      </c>
      <c r="D115" s="115" t="s">
        <v>88</v>
      </c>
      <c r="E115" s="105" t="s">
        <v>1</v>
      </c>
      <c r="F115" s="105" t="s">
        <v>1</v>
      </c>
      <c r="G115" s="105">
        <v>191436</v>
      </c>
      <c r="H115" s="127">
        <v>0.88662616855336596</v>
      </c>
      <c r="I115" s="127">
        <v>0.87405016010567005</v>
      </c>
      <c r="J115" s="131"/>
      <c r="K115" s="121">
        <v>0.42</v>
      </c>
      <c r="L115" s="121">
        <f t="shared" si="2"/>
        <v>0.37238299079241372</v>
      </c>
      <c r="M115" s="124">
        <v>4164.54</v>
      </c>
      <c r="N115" s="124">
        <f t="shared" si="3"/>
        <v>3640.0168537664672</v>
      </c>
      <c r="O115" s="116">
        <v>43543</v>
      </c>
      <c r="P115" s="108">
        <v>2019</v>
      </c>
      <c r="Q115" s="108" t="s">
        <v>87</v>
      </c>
    </row>
    <row r="116" spans="1:17" s="113" customFormat="1" x14ac:dyDescent="0.2">
      <c r="A116" s="114" t="s">
        <v>102</v>
      </c>
      <c r="B116" s="105" t="s">
        <v>69</v>
      </c>
      <c r="C116" s="117">
        <v>2018</v>
      </c>
      <c r="D116" s="115" t="s">
        <v>88</v>
      </c>
      <c r="E116" s="105" t="s">
        <v>1</v>
      </c>
      <c r="F116" s="105" t="s">
        <v>1</v>
      </c>
      <c r="G116" s="105">
        <v>191446</v>
      </c>
      <c r="H116" s="127">
        <v>0.88662616855336596</v>
      </c>
      <c r="I116" s="127">
        <v>0.86</v>
      </c>
      <c r="J116" s="131"/>
      <c r="K116" s="121">
        <v>0</v>
      </c>
      <c r="L116" s="121">
        <f t="shared" si="2"/>
        <v>0</v>
      </c>
      <c r="M116" s="124">
        <v>8274</v>
      </c>
      <c r="N116" s="144">
        <f t="shared" si="3"/>
        <v>7115.64</v>
      </c>
      <c r="O116" s="116">
        <v>43189</v>
      </c>
      <c r="P116" s="108">
        <v>2018</v>
      </c>
      <c r="Q116" s="108" t="s">
        <v>88</v>
      </c>
    </row>
    <row r="117" spans="1:17" s="113" customFormat="1" x14ac:dyDescent="0.2">
      <c r="A117" s="114" t="s">
        <v>102</v>
      </c>
      <c r="B117" s="105" t="s">
        <v>69</v>
      </c>
      <c r="C117" s="117">
        <v>2018</v>
      </c>
      <c r="D117" s="115" t="s">
        <v>88</v>
      </c>
      <c r="E117" s="105" t="s">
        <v>1</v>
      </c>
      <c r="F117" s="105" t="s">
        <v>1</v>
      </c>
      <c r="G117" s="105">
        <v>191583</v>
      </c>
      <c r="H117" s="127">
        <v>0.88662616855336596</v>
      </c>
      <c r="I117" s="127">
        <v>0.86</v>
      </c>
      <c r="J117" s="131"/>
      <c r="K117" s="121">
        <v>11.1</v>
      </c>
      <c r="L117" s="121">
        <f t="shared" si="2"/>
        <v>9.8415504709423622</v>
      </c>
      <c r="M117" s="124">
        <v>42914</v>
      </c>
      <c r="N117" s="144">
        <f t="shared" si="3"/>
        <v>36906.04</v>
      </c>
      <c r="O117" s="116">
        <v>43221</v>
      </c>
      <c r="P117" s="108">
        <v>2018</v>
      </c>
      <c r="Q117" s="108" t="s">
        <v>88</v>
      </c>
    </row>
    <row r="118" spans="1:17" s="113" customFormat="1" x14ac:dyDescent="0.2">
      <c r="A118" s="114" t="s">
        <v>102</v>
      </c>
      <c r="B118" s="105" t="s">
        <v>69</v>
      </c>
      <c r="C118" s="117">
        <v>2018</v>
      </c>
      <c r="D118" s="115" t="s">
        <v>88</v>
      </c>
      <c r="E118" s="105" t="s">
        <v>1</v>
      </c>
      <c r="F118" s="105" t="s">
        <v>1</v>
      </c>
      <c r="G118" s="105">
        <v>191725</v>
      </c>
      <c r="H118" s="127">
        <v>0.88662616855336596</v>
      </c>
      <c r="I118" s="127">
        <v>0.86</v>
      </c>
      <c r="J118" s="131"/>
      <c r="K118" s="121">
        <v>0</v>
      </c>
      <c r="L118" s="121">
        <f t="shared" si="2"/>
        <v>0</v>
      </c>
      <c r="M118" s="124">
        <v>49497</v>
      </c>
      <c r="N118" s="144">
        <f t="shared" si="3"/>
        <v>42567.42</v>
      </c>
      <c r="O118" s="116">
        <v>43250</v>
      </c>
      <c r="P118" s="108">
        <v>2018</v>
      </c>
      <c r="Q118" s="108" t="s">
        <v>87</v>
      </c>
    </row>
    <row r="119" spans="1:17" s="113" customFormat="1" x14ac:dyDescent="0.2">
      <c r="A119" s="114" t="s">
        <v>102</v>
      </c>
      <c r="B119" s="105" t="s">
        <v>69</v>
      </c>
      <c r="C119" s="117">
        <v>2018</v>
      </c>
      <c r="D119" s="115" t="s">
        <v>88</v>
      </c>
      <c r="E119" s="105" t="s">
        <v>4</v>
      </c>
      <c r="F119" s="105" t="s">
        <v>4</v>
      </c>
      <c r="G119" s="105">
        <v>191784</v>
      </c>
      <c r="H119" s="127">
        <v>0.88662616855336596</v>
      </c>
      <c r="I119" s="127">
        <v>0.86</v>
      </c>
      <c r="J119" s="131"/>
      <c r="K119" s="121">
        <v>6.3591999999999995</v>
      </c>
      <c r="L119" s="121">
        <f t="shared" si="2"/>
        <v>5.6382331310645641</v>
      </c>
      <c r="M119" s="124">
        <v>26641</v>
      </c>
      <c r="N119" s="144">
        <f t="shared" si="3"/>
        <v>22911.26</v>
      </c>
      <c r="O119" s="116">
        <v>43251</v>
      </c>
      <c r="P119" s="108">
        <v>2018</v>
      </c>
      <c r="Q119" s="108" t="s">
        <v>88</v>
      </c>
    </row>
    <row r="120" spans="1:17" s="113" customFormat="1" x14ac:dyDescent="0.2">
      <c r="A120" s="114" t="s">
        <v>102</v>
      </c>
      <c r="B120" s="105" t="s">
        <v>69</v>
      </c>
      <c r="C120" s="117">
        <v>2018</v>
      </c>
      <c r="D120" s="115" t="s">
        <v>88</v>
      </c>
      <c r="E120" s="105" t="s">
        <v>4</v>
      </c>
      <c r="F120" s="105" t="s">
        <v>4</v>
      </c>
      <c r="G120" s="105">
        <v>191905</v>
      </c>
      <c r="H120" s="127">
        <v>0.88662616855336596</v>
      </c>
      <c r="I120" s="127">
        <v>0.86</v>
      </c>
      <c r="J120" s="131"/>
      <c r="K120" s="121">
        <v>14.29</v>
      </c>
      <c r="L120" s="121">
        <f t="shared" si="2"/>
        <v>12.669887948627599</v>
      </c>
      <c r="M120" s="124">
        <v>152314</v>
      </c>
      <c r="N120" s="144">
        <f t="shared" si="3"/>
        <v>130990.04</v>
      </c>
      <c r="O120" s="116">
        <v>43169</v>
      </c>
      <c r="P120" s="108">
        <v>2018</v>
      </c>
      <c r="Q120" s="108" t="s">
        <v>88</v>
      </c>
    </row>
    <row r="121" spans="1:17" s="113" customFormat="1" x14ac:dyDescent="0.2">
      <c r="A121" s="114" t="s">
        <v>102</v>
      </c>
      <c r="B121" s="105" t="s">
        <v>69</v>
      </c>
      <c r="C121" s="117">
        <v>2018</v>
      </c>
      <c r="D121" s="115" t="s">
        <v>88</v>
      </c>
      <c r="E121" s="105" t="s">
        <v>4</v>
      </c>
      <c r="F121" s="105" t="s">
        <v>4</v>
      </c>
      <c r="G121" s="105">
        <v>192046</v>
      </c>
      <c r="H121" s="127">
        <v>0.88662616855336596</v>
      </c>
      <c r="I121" s="127">
        <v>0.86</v>
      </c>
      <c r="J121" s="131"/>
      <c r="K121" s="121">
        <v>26.036000000000001</v>
      </c>
      <c r="L121" s="121">
        <f t="shared" si="2"/>
        <v>23.084198924455436</v>
      </c>
      <c r="M121" s="124">
        <v>126780.61199999999</v>
      </c>
      <c r="N121" s="144">
        <f t="shared" si="3"/>
        <v>109031.32631999999</v>
      </c>
      <c r="O121" s="116">
        <v>43294</v>
      </c>
      <c r="P121" s="108">
        <v>2018</v>
      </c>
      <c r="Q121" s="108" t="s">
        <v>88</v>
      </c>
    </row>
    <row r="122" spans="1:17" s="113" customFormat="1" x14ac:dyDescent="0.2">
      <c r="A122" s="114" t="s">
        <v>102</v>
      </c>
      <c r="B122" s="105" t="s">
        <v>69</v>
      </c>
      <c r="C122" s="117">
        <v>2018</v>
      </c>
      <c r="D122" s="115" t="s">
        <v>88</v>
      </c>
      <c r="E122" s="105" t="s">
        <v>4</v>
      </c>
      <c r="F122" s="105" t="s">
        <v>4</v>
      </c>
      <c r="G122" s="105">
        <v>192111</v>
      </c>
      <c r="H122" s="127">
        <v>0.88662616855336596</v>
      </c>
      <c r="I122" s="127">
        <v>0.86</v>
      </c>
      <c r="J122" s="131"/>
      <c r="K122" s="121">
        <v>4.2789000000000001</v>
      </c>
      <c r="L122" s="121">
        <f t="shared" si="2"/>
        <v>3.7937847126229975</v>
      </c>
      <c r="M122" s="124">
        <v>19575.91</v>
      </c>
      <c r="N122" s="144">
        <f t="shared" si="3"/>
        <v>16835.282599999999</v>
      </c>
      <c r="O122" s="116">
        <v>43279</v>
      </c>
      <c r="P122" s="108">
        <v>2018</v>
      </c>
      <c r="Q122" s="108" t="s">
        <v>88</v>
      </c>
    </row>
    <row r="123" spans="1:17" s="113" customFormat="1" x14ac:dyDescent="0.2">
      <c r="A123" s="114" t="s">
        <v>102</v>
      </c>
      <c r="B123" s="105" t="s">
        <v>69</v>
      </c>
      <c r="C123" s="117">
        <v>2018</v>
      </c>
      <c r="D123" s="115" t="s">
        <v>88</v>
      </c>
      <c r="E123" s="105" t="s">
        <v>4</v>
      </c>
      <c r="F123" s="105" t="s">
        <v>4</v>
      </c>
      <c r="G123" s="105">
        <v>192117</v>
      </c>
      <c r="H123" s="127">
        <v>0.88662616855336596</v>
      </c>
      <c r="I123" s="127">
        <v>0.86</v>
      </c>
      <c r="J123" s="131"/>
      <c r="K123" s="121">
        <v>0.27</v>
      </c>
      <c r="L123" s="121">
        <f t="shared" si="2"/>
        <v>0.23938906550940883</v>
      </c>
      <c r="M123" s="124">
        <v>1056</v>
      </c>
      <c r="N123" s="144">
        <f t="shared" si="3"/>
        <v>908.16</v>
      </c>
      <c r="O123" s="116">
        <v>43217</v>
      </c>
      <c r="P123" s="108">
        <v>2018</v>
      </c>
      <c r="Q123" s="108" t="s">
        <v>88</v>
      </c>
    </row>
    <row r="124" spans="1:17" s="113" customFormat="1" x14ac:dyDescent="0.2">
      <c r="A124" s="114" t="s">
        <v>102</v>
      </c>
      <c r="B124" s="105" t="s">
        <v>69</v>
      </c>
      <c r="C124" s="117">
        <v>2018</v>
      </c>
      <c r="D124" s="115" t="s">
        <v>88</v>
      </c>
      <c r="E124" s="105" t="s">
        <v>1</v>
      </c>
      <c r="F124" s="105" t="s">
        <v>1</v>
      </c>
      <c r="G124" s="105">
        <v>192190</v>
      </c>
      <c r="H124" s="127">
        <v>0.88662616855336596</v>
      </c>
      <c r="I124" s="127">
        <v>0.87405016010567005</v>
      </c>
      <c r="J124" s="131"/>
      <c r="K124" s="121">
        <v>6</v>
      </c>
      <c r="L124" s="121">
        <f t="shared" si="2"/>
        <v>5.3197570113201955</v>
      </c>
      <c r="M124" s="124">
        <v>20146</v>
      </c>
      <c r="N124" s="124">
        <f t="shared" si="3"/>
        <v>17608.614525488829</v>
      </c>
      <c r="O124" s="116">
        <v>43490</v>
      </c>
      <c r="P124" s="108">
        <v>2019</v>
      </c>
      <c r="Q124" s="108" t="s">
        <v>88</v>
      </c>
    </row>
    <row r="125" spans="1:17" s="113" customFormat="1" x14ac:dyDescent="0.2">
      <c r="A125" s="114" t="s">
        <v>102</v>
      </c>
      <c r="B125" s="105" t="s">
        <v>69</v>
      </c>
      <c r="C125" s="117">
        <v>2018</v>
      </c>
      <c r="D125" s="115" t="s">
        <v>88</v>
      </c>
      <c r="E125" s="105" t="s">
        <v>4</v>
      </c>
      <c r="F125" s="105" t="s">
        <v>4</v>
      </c>
      <c r="G125" s="105">
        <v>192225</v>
      </c>
      <c r="H125" s="127">
        <v>0.88662616855336596</v>
      </c>
      <c r="I125" s="127">
        <v>0.86</v>
      </c>
      <c r="J125" s="131"/>
      <c r="K125" s="121">
        <v>8.5</v>
      </c>
      <c r="L125" s="121">
        <f t="shared" si="2"/>
        <v>7.5363224327036109</v>
      </c>
      <c r="M125" s="124">
        <v>56910</v>
      </c>
      <c r="N125" s="144">
        <f t="shared" si="3"/>
        <v>48942.6</v>
      </c>
      <c r="O125" s="116">
        <v>43159</v>
      </c>
      <c r="P125" s="108">
        <v>2018</v>
      </c>
      <c r="Q125" s="108" t="s">
        <v>88</v>
      </c>
    </row>
    <row r="126" spans="1:17" s="113" customFormat="1" x14ac:dyDescent="0.2">
      <c r="A126" s="114" t="s">
        <v>102</v>
      </c>
      <c r="B126" s="105" t="s">
        <v>69</v>
      </c>
      <c r="C126" s="117">
        <v>2018</v>
      </c>
      <c r="D126" s="115" t="s">
        <v>88</v>
      </c>
      <c r="E126" s="105" t="s">
        <v>4</v>
      </c>
      <c r="F126" s="105" t="s">
        <v>4</v>
      </c>
      <c r="G126" s="105">
        <v>192255</v>
      </c>
      <c r="H126" s="127">
        <v>0.88662616855336596</v>
      </c>
      <c r="I126" s="127">
        <v>0.86</v>
      </c>
      <c r="J126" s="131"/>
      <c r="K126" s="121">
        <v>0.5</v>
      </c>
      <c r="L126" s="121">
        <f t="shared" si="2"/>
        <v>0.44331308427668298</v>
      </c>
      <c r="M126" s="124">
        <v>3765</v>
      </c>
      <c r="N126" s="144">
        <f t="shared" si="3"/>
        <v>3237.9</v>
      </c>
      <c r="O126" s="116">
        <v>43234</v>
      </c>
      <c r="P126" s="108">
        <v>2018</v>
      </c>
      <c r="Q126" s="108" t="s">
        <v>88</v>
      </c>
    </row>
    <row r="127" spans="1:17" s="113" customFormat="1" x14ac:dyDescent="0.2">
      <c r="A127" s="114" t="s">
        <v>102</v>
      </c>
      <c r="B127" s="105" t="s">
        <v>69</v>
      </c>
      <c r="C127" s="117">
        <v>2018</v>
      </c>
      <c r="D127" s="115" t="s">
        <v>88</v>
      </c>
      <c r="E127" s="105" t="s">
        <v>4</v>
      </c>
      <c r="F127" s="105" t="s">
        <v>4</v>
      </c>
      <c r="G127" s="105">
        <v>192298</v>
      </c>
      <c r="H127" s="127">
        <v>0.88662616855336596</v>
      </c>
      <c r="I127" s="127">
        <v>0.86</v>
      </c>
      <c r="J127" s="131"/>
      <c r="K127" s="121">
        <v>3.6</v>
      </c>
      <c r="L127" s="121">
        <f t="shared" si="2"/>
        <v>3.1918542067921174</v>
      </c>
      <c r="M127" s="124">
        <v>12461</v>
      </c>
      <c r="N127" s="144">
        <f t="shared" si="3"/>
        <v>10716.46</v>
      </c>
      <c r="O127" s="116">
        <v>43241</v>
      </c>
      <c r="P127" s="108">
        <v>2018</v>
      </c>
      <c r="Q127" s="108" t="s">
        <v>88</v>
      </c>
    </row>
    <row r="128" spans="1:17" s="113" customFormat="1" x14ac:dyDescent="0.2">
      <c r="A128" s="114" t="s">
        <v>102</v>
      </c>
      <c r="B128" s="105" t="s">
        <v>69</v>
      </c>
      <c r="C128" s="117">
        <v>2018</v>
      </c>
      <c r="D128" s="115" t="s">
        <v>88</v>
      </c>
      <c r="E128" s="105" t="s">
        <v>4</v>
      </c>
      <c r="F128" s="105" t="s">
        <v>4</v>
      </c>
      <c r="G128" s="105">
        <v>192639</v>
      </c>
      <c r="H128" s="127">
        <v>0.88662616855336596</v>
      </c>
      <c r="I128" s="127">
        <v>0.86</v>
      </c>
      <c r="J128" s="131"/>
      <c r="K128" s="121">
        <v>0</v>
      </c>
      <c r="L128" s="121">
        <f t="shared" si="2"/>
        <v>0</v>
      </c>
      <c r="M128" s="124">
        <v>106252.8</v>
      </c>
      <c r="N128" s="144">
        <f t="shared" si="3"/>
        <v>91377.407999999996</v>
      </c>
      <c r="O128" s="116">
        <v>43348</v>
      </c>
      <c r="P128" s="108">
        <v>2018</v>
      </c>
      <c r="Q128" s="108" t="s">
        <v>88</v>
      </c>
    </row>
    <row r="129" spans="1:17" s="113" customFormat="1" x14ac:dyDescent="0.2">
      <c r="A129" s="114" t="s">
        <v>102</v>
      </c>
      <c r="B129" s="105" t="s">
        <v>69</v>
      </c>
      <c r="C129" s="117">
        <v>2018</v>
      </c>
      <c r="D129" s="115" t="s">
        <v>88</v>
      </c>
      <c r="E129" s="105" t="s">
        <v>1</v>
      </c>
      <c r="F129" s="105" t="s">
        <v>1</v>
      </c>
      <c r="G129" s="105">
        <v>192685</v>
      </c>
      <c r="H129" s="127">
        <v>0.88662616855336596</v>
      </c>
      <c r="I129" s="127">
        <v>0.86</v>
      </c>
      <c r="J129" s="131"/>
      <c r="K129" s="121">
        <v>12.9</v>
      </c>
      <c r="L129" s="121">
        <f t="shared" si="2"/>
        <v>11.437477574338422</v>
      </c>
      <c r="M129" s="124">
        <v>63828</v>
      </c>
      <c r="N129" s="144">
        <f t="shared" si="3"/>
        <v>54892.08</v>
      </c>
      <c r="O129" s="116">
        <v>43325</v>
      </c>
      <c r="P129" s="108">
        <v>2018</v>
      </c>
      <c r="Q129" s="108" t="s">
        <v>88</v>
      </c>
    </row>
    <row r="130" spans="1:17" s="113" customFormat="1" x14ac:dyDescent="0.2">
      <c r="A130" s="114" t="s">
        <v>102</v>
      </c>
      <c r="B130" s="105" t="s">
        <v>69</v>
      </c>
      <c r="C130" s="117">
        <v>2018</v>
      </c>
      <c r="D130" s="115" t="s">
        <v>88</v>
      </c>
      <c r="E130" s="105" t="s">
        <v>1</v>
      </c>
      <c r="F130" s="105" t="s">
        <v>1</v>
      </c>
      <c r="G130" s="105">
        <v>192685</v>
      </c>
      <c r="H130" s="127">
        <v>0.88662616855336596</v>
      </c>
      <c r="I130" s="127">
        <v>0.86</v>
      </c>
      <c r="J130" s="131"/>
      <c r="K130" s="121">
        <v>1.4416</v>
      </c>
      <c r="L130" s="121">
        <f t="shared" ref="L130:L193" si="4">K130*H130</f>
        <v>1.2781602845865323</v>
      </c>
      <c r="M130" s="124">
        <v>6987.3104000000003</v>
      </c>
      <c r="N130" s="144">
        <f t="shared" ref="N130:N193" si="5">M130*I130</f>
        <v>6009.0869440000006</v>
      </c>
      <c r="O130" s="116">
        <v>43325</v>
      </c>
      <c r="P130" s="108">
        <v>2018</v>
      </c>
      <c r="Q130" s="108" t="s">
        <v>88</v>
      </c>
    </row>
    <row r="131" spans="1:17" s="113" customFormat="1" x14ac:dyDescent="0.2">
      <c r="A131" s="114" t="s">
        <v>102</v>
      </c>
      <c r="B131" s="105" t="s">
        <v>69</v>
      </c>
      <c r="C131" s="117">
        <v>2018</v>
      </c>
      <c r="D131" s="115" t="s">
        <v>88</v>
      </c>
      <c r="E131" s="105" t="s">
        <v>4</v>
      </c>
      <c r="F131" s="105" t="s">
        <v>4</v>
      </c>
      <c r="G131" s="105">
        <v>192738</v>
      </c>
      <c r="H131" s="127">
        <v>0.88662616855336596</v>
      </c>
      <c r="I131" s="127">
        <v>0.86</v>
      </c>
      <c r="J131" s="131"/>
      <c r="K131" s="121">
        <v>40.200000000000003</v>
      </c>
      <c r="L131" s="121">
        <f t="shared" si="4"/>
        <v>35.642371975845315</v>
      </c>
      <c r="M131" s="124">
        <v>227107</v>
      </c>
      <c r="N131" s="144">
        <f t="shared" si="5"/>
        <v>195312.02</v>
      </c>
      <c r="O131" s="116">
        <v>43385</v>
      </c>
      <c r="P131" s="108">
        <v>2018</v>
      </c>
      <c r="Q131" s="108" t="s">
        <v>88</v>
      </c>
    </row>
    <row r="132" spans="1:17" s="113" customFormat="1" x14ac:dyDescent="0.2">
      <c r="A132" s="114" t="s">
        <v>102</v>
      </c>
      <c r="B132" s="105" t="s">
        <v>69</v>
      </c>
      <c r="C132" s="117">
        <v>2018</v>
      </c>
      <c r="D132" s="115" t="s">
        <v>88</v>
      </c>
      <c r="E132" s="105" t="s">
        <v>4</v>
      </c>
      <c r="F132" s="105" t="s">
        <v>4</v>
      </c>
      <c r="G132" s="105">
        <v>192747</v>
      </c>
      <c r="H132" s="127">
        <v>0.88662616855336596</v>
      </c>
      <c r="I132" s="127">
        <v>0.86</v>
      </c>
      <c r="J132" s="131"/>
      <c r="K132" s="121">
        <v>0</v>
      </c>
      <c r="L132" s="121">
        <f t="shared" si="4"/>
        <v>0</v>
      </c>
      <c r="M132" s="124">
        <v>3192</v>
      </c>
      <c r="N132" s="144">
        <f t="shared" si="5"/>
        <v>2745.12</v>
      </c>
      <c r="O132" s="116">
        <v>43227</v>
      </c>
      <c r="P132" s="108">
        <v>2018</v>
      </c>
      <c r="Q132" s="108" t="s">
        <v>88</v>
      </c>
    </row>
    <row r="133" spans="1:17" s="113" customFormat="1" x14ac:dyDescent="0.2">
      <c r="A133" s="114" t="s">
        <v>102</v>
      </c>
      <c r="B133" s="105" t="s">
        <v>69</v>
      </c>
      <c r="C133" s="117">
        <v>2018</v>
      </c>
      <c r="D133" s="115" t="s">
        <v>88</v>
      </c>
      <c r="E133" s="105" t="s">
        <v>4</v>
      </c>
      <c r="F133" s="105" t="s">
        <v>4</v>
      </c>
      <c r="G133" s="105">
        <v>192969</v>
      </c>
      <c r="H133" s="127">
        <v>0.88662616855336596</v>
      </c>
      <c r="I133" s="127">
        <v>0.86</v>
      </c>
      <c r="J133" s="131"/>
      <c r="K133" s="121">
        <v>6.3</v>
      </c>
      <c r="L133" s="121">
        <f t="shared" si="4"/>
        <v>5.5857448618862051</v>
      </c>
      <c r="M133" s="124">
        <v>37448.163999999997</v>
      </c>
      <c r="N133" s="144">
        <f t="shared" si="5"/>
        <v>32205.421039999997</v>
      </c>
      <c r="O133" s="116">
        <v>43280</v>
      </c>
      <c r="P133" s="108">
        <v>2018</v>
      </c>
      <c r="Q133" s="108" t="s">
        <v>88</v>
      </c>
    </row>
    <row r="134" spans="1:17" s="113" customFormat="1" x14ac:dyDescent="0.2">
      <c r="A134" s="114" t="s">
        <v>102</v>
      </c>
      <c r="B134" s="105" t="s">
        <v>69</v>
      </c>
      <c r="C134" s="117">
        <v>2018</v>
      </c>
      <c r="D134" s="115" t="s">
        <v>88</v>
      </c>
      <c r="E134" s="105" t="s">
        <v>85</v>
      </c>
      <c r="F134" s="105" t="s">
        <v>4</v>
      </c>
      <c r="G134" s="105">
        <v>193021</v>
      </c>
      <c r="H134" s="127">
        <v>0.88662616855336596</v>
      </c>
      <c r="I134" s="127">
        <v>0.86</v>
      </c>
      <c r="J134" s="131"/>
      <c r="K134" s="121">
        <v>8.9163999999999994</v>
      </c>
      <c r="L134" s="121">
        <f t="shared" si="4"/>
        <v>7.9055135692892318</v>
      </c>
      <c r="M134" s="124">
        <v>58180.713600000003</v>
      </c>
      <c r="N134" s="144">
        <f t="shared" si="5"/>
        <v>50035.413696000003</v>
      </c>
      <c r="O134" s="116">
        <v>43235</v>
      </c>
      <c r="P134" s="108">
        <v>2018</v>
      </c>
      <c r="Q134" s="108" t="s">
        <v>88</v>
      </c>
    </row>
    <row r="135" spans="1:17" s="113" customFormat="1" x14ac:dyDescent="0.2">
      <c r="A135" s="114" t="s">
        <v>102</v>
      </c>
      <c r="B135" s="105" t="s">
        <v>69</v>
      </c>
      <c r="C135" s="117">
        <v>2018</v>
      </c>
      <c r="D135" s="115" t="s">
        <v>88</v>
      </c>
      <c r="E135" s="105" t="s">
        <v>4</v>
      </c>
      <c r="F135" s="105" t="s">
        <v>4</v>
      </c>
      <c r="G135" s="105">
        <v>193130</v>
      </c>
      <c r="H135" s="127">
        <v>0.88662616855336596</v>
      </c>
      <c r="I135" s="127">
        <v>0.86</v>
      </c>
      <c r="J135" s="131"/>
      <c r="K135" s="121">
        <v>26.9</v>
      </c>
      <c r="L135" s="121">
        <f t="shared" si="4"/>
        <v>23.850243934085544</v>
      </c>
      <c r="M135" s="124">
        <v>116545.8</v>
      </c>
      <c r="N135" s="144">
        <f t="shared" si="5"/>
        <v>100229.38800000001</v>
      </c>
      <c r="O135" s="116">
        <v>43352</v>
      </c>
      <c r="P135" s="108">
        <v>2018</v>
      </c>
      <c r="Q135" s="108" t="s">
        <v>88</v>
      </c>
    </row>
    <row r="136" spans="1:17" s="113" customFormat="1" x14ac:dyDescent="0.2">
      <c r="A136" s="114" t="s">
        <v>102</v>
      </c>
      <c r="B136" s="105" t="s">
        <v>69</v>
      </c>
      <c r="C136" s="117">
        <v>2018</v>
      </c>
      <c r="D136" s="115" t="s">
        <v>88</v>
      </c>
      <c r="E136" s="105" t="s">
        <v>4</v>
      </c>
      <c r="F136" s="105" t="s">
        <v>4</v>
      </c>
      <c r="G136" s="105">
        <v>193237</v>
      </c>
      <c r="H136" s="127">
        <v>0.88662616855336596</v>
      </c>
      <c r="I136" s="127">
        <v>0.86</v>
      </c>
      <c r="J136" s="131"/>
      <c r="K136" s="121">
        <v>9.3490000000000002</v>
      </c>
      <c r="L136" s="121">
        <f t="shared" si="4"/>
        <v>8.2890680498054188</v>
      </c>
      <c r="M136" s="124">
        <v>37926</v>
      </c>
      <c r="N136" s="144">
        <f t="shared" si="5"/>
        <v>32616.36</v>
      </c>
      <c r="O136" s="116">
        <v>43280</v>
      </c>
      <c r="P136" s="108">
        <v>2018</v>
      </c>
      <c r="Q136" s="108" t="s">
        <v>88</v>
      </c>
    </row>
    <row r="137" spans="1:17" s="113" customFormat="1" x14ac:dyDescent="0.2">
      <c r="A137" s="114" t="s">
        <v>102</v>
      </c>
      <c r="B137" s="105" t="s">
        <v>79</v>
      </c>
      <c r="C137" s="117">
        <v>2018</v>
      </c>
      <c r="D137" s="115" t="s">
        <v>88</v>
      </c>
      <c r="E137" s="105" t="s">
        <v>85</v>
      </c>
      <c r="F137" s="105" t="s">
        <v>4</v>
      </c>
      <c r="G137" s="105">
        <v>193327</v>
      </c>
      <c r="H137" s="127">
        <v>0.88662616855336596</v>
      </c>
      <c r="I137" s="127">
        <v>0.87405016010567005</v>
      </c>
      <c r="J137" s="131"/>
      <c r="K137" s="121">
        <v>3</v>
      </c>
      <c r="L137" s="121">
        <f t="shared" si="4"/>
        <v>2.6598785056600978</v>
      </c>
      <c r="M137" s="124">
        <v>20426</v>
      </c>
      <c r="N137" s="144">
        <f t="shared" si="5"/>
        <v>17853.348570318416</v>
      </c>
      <c r="O137" s="116">
        <v>44196</v>
      </c>
      <c r="P137" s="108">
        <v>2020</v>
      </c>
      <c r="Q137" s="108" t="s">
        <v>87</v>
      </c>
    </row>
    <row r="138" spans="1:17" s="113" customFormat="1" x14ac:dyDescent="0.2">
      <c r="A138" s="114" t="s">
        <v>102</v>
      </c>
      <c r="B138" s="105" t="s">
        <v>79</v>
      </c>
      <c r="C138" s="117">
        <v>2018</v>
      </c>
      <c r="D138" s="115" t="s">
        <v>88</v>
      </c>
      <c r="E138" s="105" t="s">
        <v>85</v>
      </c>
      <c r="F138" s="105" t="s">
        <v>4</v>
      </c>
      <c r="G138" s="105">
        <v>193328</v>
      </c>
      <c r="H138" s="127">
        <v>0.88662616855336596</v>
      </c>
      <c r="I138" s="127">
        <v>0.87405016010567005</v>
      </c>
      <c r="J138" s="131"/>
      <c r="K138" s="121">
        <v>6.9</v>
      </c>
      <c r="L138" s="121">
        <f t="shared" si="4"/>
        <v>6.1177205630182252</v>
      </c>
      <c r="M138" s="124">
        <v>47148</v>
      </c>
      <c r="N138" s="144">
        <f t="shared" si="5"/>
        <v>41209.716948662128</v>
      </c>
      <c r="O138" s="116">
        <v>44196</v>
      </c>
      <c r="P138" s="108">
        <v>2020</v>
      </c>
      <c r="Q138" s="108" t="s">
        <v>87</v>
      </c>
    </row>
    <row r="139" spans="1:17" s="113" customFormat="1" x14ac:dyDescent="0.2">
      <c r="A139" s="114" t="s">
        <v>102</v>
      </c>
      <c r="B139" s="105" t="s">
        <v>79</v>
      </c>
      <c r="C139" s="117">
        <v>2018</v>
      </c>
      <c r="D139" s="115" t="s">
        <v>88</v>
      </c>
      <c r="E139" s="105" t="s">
        <v>85</v>
      </c>
      <c r="F139" s="105" t="s">
        <v>4</v>
      </c>
      <c r="G139" s="105">
        <v>193328</v>
      </c>
      <c r="H139" s="127">
        <v>0.88662616855336596</v>
      </c>
      <c r="I139" s="127">
        <v>0.87405016010567005</v>
      </c>
      <c r="J139" s="131"/>
      <c r="K139" s="121">
        <v>6.9</v>
      </c>
      <c r="L139" s="121">
        <f t="shared" si="4"/>
        <v>6.1177205630182252</v>
      </c>
      <c r="M139" s="124">
        <v>47148</v>
      </c>
      <c r="N139" s="124">
        <f t="shared" si="5"/>
        <v>41209.716948662128</v>
      </c>
      <c r="O139" s="116">
        <v>44348</v>
      </c>
      <c r="P139" s="108">
        <v>2021</v>
      </c>
      <c r="Q139" s="108" t="s">
        <v>87</v>
      </c>
    </row>
    <row r="140" spans="1:17" s="113" customFormat="1" x14ac:dyDescent="0.2">
      <c r="A140" s="114" t="s">
        <v>102</v>
      </c>
      <c r="B140" s="105" t="s">
        <v>69</v>
      </c>
      <c r="C140" s="117">
        <v>2018</v>
      </c>
      <c r="D140" s="115" t="s">
        <v>88</v>
      </c>
      <c r="E140" s="105" t="s">
        <v>4</v>
      </c>
      <c r="F140" s="105" t="s">
        <v>4</v>
      </c>
      <c r="G140" s="105">
        <v>193329</v>
      </c>
      <c r="H140" s="127">
        <v>0.88662616855336596</v>
      </c>
      <c r="I140" s="127">
        <v>0.86</v>
      </c>
      <c r="J140" s="131"/>
      <c r="K140" s="121">
        <v>5.4</v>
      </c>
      <c r="L140" s="121">
        <f t="shared" si="4"/>
        <v>4.7877813101881763</v>
      </c>
      <c r="M140" s="124">
        <v>37001</v>
      </c>
      <c r="N140" s="144">
        <f t="shared" si="5"/>
        <v>31820.86</v>
      </c>
      <c r="O140" s="116">
        <v>43251</v>
      </c>
      <c r="P140" s="108">
        <v>2018</v>
      </c>
      <c r="Q140" s="108" t="s">
        <v>88</v>
      </c>
    </row>
    <row r="141" spans="1:17" s="113" customFormat="1" x14ac:dyDescent="0.2">
      <c r="A141" s="114" t="s">
        <v>102</v>
      </c>
      <c r="B141" s="105" t="s">
        <v>79</v>
      </c>
      <c r="C141" s="117">
        <v>2018</v>
      </c>
      <c r="D141" s="115" t="s">
        <v>88</v>
      </c>
      <c r="E141" s="105" t="s">
        <v>4</v>
      </c>
      <c r="F141" s="105" t="s">
        <v>4</v>
      </c>
      <c r="G141" s="105">
        <v>193343</v>
      </c>
      <c r="H141" s="127">
        <v>0.88662616855336596</v>
      </c>
      <c r="I141" s="127">
        <v>0.86</v>
      </c>
      <c r="J141" s="131"/>
      <c r="K141" s="121">
        <v>15.2134</v>
      </c>
      <c r="L141" s="121">
        <f t="shared" si="4"/>
        <v>13.488598552669778</v>
      </c>
      <c r="M141" s="124">
        <v>76045.987999999998</v>
      </c>
      <c r="N141" s="144">
        <f t="shared" si="5"/>
        <v>65399.549679999996</v>
      </c>
      <c r="O141" s="116">
        <v>43328</v>
      </c>
      <c r="P141" s="108">
        <v>2018</v>
      </c>
      <c r="Q141" s="108" t="s">
        <v>87</v>
      </c>
    </row>
    <row r="142" spans="1:17" s="113" customFormat="1" x14ac:dyDescent="0.2">
      <c r="A142" s="114" t="s">
        <v>102</v>
      </c>
      <c r="B142" s="105" t="s">
        <v>69</v>
      </c>
      <c r="C142" s="117">
        <v>2018</v>
      </c>
      <c r="D142" s="115" t="s">
        <v>88</v>
      </c>
      <c r="E142" s="105" t="s">
        <v>1</v>
      </c>
      <c r="F142" s="105" t="s">
        <v>1</v>
      </c>
      <c r="G142" s="105">
        <v>193432</v>
      </c>
      <c r="H142" s="127">
        <v>0.88662616855336596</v>
      </c>
      <c r="I142" s="127">
        <v>0.86</v>
      </c>
      <c r="J142" s="131"/>
      <c r="K142" s="121">
        <v>1</v>
      </c>
      <c r="L142" s="121">
        <f t="shared" si="4"/>
        <v>0.88662616855336596</v>
      </c>
      <c r="M142" s="124">
        <v>4113.5640000000003</v>
      </c>
      <c r="N142" s="144">
        <f t="shared" si="5"/>
        <v>3537.6650400000003</v>
      </c>
      <c r="O142" s="116">
        <v>43241</v>
      </c>
      <c r="P142" s="108">
        <v>2018</v>
      </c>
      <c r="Q142" s="108" t="s">
        <v>87</v>
      </c>
    </row>
    <row r="143" spans="1:17" s="113" customFormat="1" x14ac:dyDescent="0.2">
      <c r="A143" s="114" t="s">
        <v>102</v>
      </c>
      <c r="B143" s="105" t="s">
        <v>69</v>
      </c>
      <c r="C143" s="117">
        <v>2018</v>
      </c>
      <c r="D143" s="115" t="s">
        <v>88</v>
      </c>
      <c r="E143" s="105" t="s">
        <v>4</v>
      </c>
      <c r="F143" s="105" t="s">
        <v>4</v>
      </c>
      <c r="G143" s="105">
        <v>193486</v>
      </c>
      <c r="H143" s="127">
        <v>0.88662616855336596</v>
      </c>
      <c r="I143" s="127">
        <v>0.86</v>
      </c>
      <c r="J143" s="131"/>
      <c r="K143" s="121">
        <v>8.5</v>
      </c>
      <c r="L143" s="121">
        <f t="shared" si="4"/>
        <v>7.5363224327036109</v>
      </c>
      <c r="M143" s="124">
        <v>43664</v>
      </c>
      <c r="N143" s="144">
        <f t="shared" si="5"/>
        <v>37551.040000000001</v>
      </c>
      <c r="O143" s="116">
        <v>43299</v>
      </c>
      <c r="P143" s="108">
        <v>2018</v>
      </c>
      <c r="Q143" s="108" t="s">
        <v>88</v>
      </c>
    </row>
    <row r="144" spans="1:17" s="113" customFormat="1" x14ac:dyDescent="0.2">
      <c r="A144" s="114" t="s">
        <v>102</v>
      </c>
      <c r="B144" s="105" t="s">
        <v>79</v>
      </c>
      <c r="C144" s="117">
        <v>2018</v>
      </c>
      <c r="D144" s="115" t="s">
        <v>88</v>
      </c>
      <c r="E144" s="105" t="s">
        <v>4</v>
      </c>
      <c r="F144" s="105" t="s">
        <v>4</v>
      </c>
      <c r="G144" s="105">
        <v>193556</v>
      </c>
      <c r="H144" s="127">
        <v>0.88662616855336596</v>
      </c>
      <c r="I144" s="127">
        <v>0.87405016010567005</v>
      </c>
      <c r="J144" s="131"/>
      <c r="K144" s="121">
        <v>2.226</v>
      </c>
      <c r="L144" s="121">
        <f t="shared" si="4"/>
        <v>1.9736298511997925</v>
      </c>
      <c r="M144" s="124">
        <v>9778.8439999999991</v>
      </c>
      <c r="N144" s="144">
        <f t="shared" si="5"/>
        <v>8547.2001638483707</v>
      </c>
      <c r="O144" s="116">
        <v>44196</v>
      </c>
      <c r="P144" s="108">
        <v>2020</v>
      </c>
      <c r="Q144" s="108" t="s">
        <v>87</v>
      </c>
    </row>
    <row r="145" spans="1:17" s="113" customFormat="1" x14ac:dyDescent="0.2">
      <c r="A145" s="114" t="s">
        <v>102</v>
      </c>
      <c r="B145" s="105" t="s">
        <v>79</v>
      </c>
      <c r="C145" s="117">
        <v>2018</v>
      </c>
      <c r="D145" s="115" t="s">
        <v>88</v>
      </c>
      <c r="E145" s="105" t="s">
        <v>4</v>
      </c>
      <c r="F145" s="105" t="s">
        <v>4</v>
      </c>
      <c r="G145" s="105">
        <v>193556</v>
      </c>
      <c r="H145" s="127">
        <v>0.88662616855336596</v>
      </c>
      <c r="I145" s="127">
        <v>0.87405016010567005</v>
      </c>
      <c r="J145" s="131"/>
      <c r="K145" s="121">
        <v>2.226</v>
      </c>
      <c r="L145" s="121">
        <f t="shared" si="4"/>
        <v>1.9736298511997925</v>
      </c>
      <c r="M145" s="124">
        <v>9778.8439999999991</v>
      </c>
      <c r="N145" s="124">
        <f t="shared" si="5"/>
        <v>8547.2001638483707</v>
      </c>
      <c r="O145" s="116">
        <v>44348</v>
      </c>
      <c r="P145" s="108">
        <v>2021</v>
      </c>
      <c r="Q145" s="108" t="s">
        <v>87</v>
      </c>
    </row>
    <row r="146" spans="1:17" s="113" customFormat="1" x14ac:dyDescent="0.2">
      <c r="A146" s="114" t="s">
        <v>102</v>
      </c>
      <c r="B146" s="105" t="s">
        <v>69</v>
      </c>
      <c r="C146" s="117">
        <v>2018</v>
      </c>
      <c r="D146" s="115" t="s">
        <v>88</v>
      </c>
      <c r="E146" s="105" t="s">
        <v>4</v>
      </c>
      <c r="F146" s="105" t="s">
        <v>4</v>
      </c>
      <c r="G146" s="105">
        <v>193575</v>
      </c>
      <c r="H146" s="127">
        <v>0.88662616855336596</v>
      </c>
      <c r="I146" s="127">
        <v>0.86</v>
      </c>
      <c r="J146" s="131"/>
      <c r="K146" s="121">
        <v>0</v>
      </c>
      <c r="L146" s="121">
        <f t="shared" si="4"/>
        <v>0</v>
      </c>
      <c r="M146" s="124">
        <v>51509</v>
      </c>
      <c r="N146" s="144">
        <f t="shared" si="5"/>
        <v>44297.74</v>
      </c>
      <c r="O146" s="116">
        <v>43321</v>
      </c>
      <c r="P146" s="108">
        <v>2018</v>
      </c>
      <c r="Q146" s="108" t="s">
        <v>88</v>
      </c>
    </row>
    <row r="147" spans="1:17" s="113" customFormat="1" x14ac:dyDescent="0.2">
      <c r="A147" s="114" t="s">
        <v>102</v>
      </c>
      <c r="B147" s="105" t="s">
        <v>69</v>
      </c>
      <c r="C147" s="117">
        <v>2018</v>
      </c>
      <c r="D147" s="115" t="s">
        <v>88</v>
      </c>
      <c r="E147" s="105" t="s">
        <v>4</v>
      </c>
      <c r="F147" s="105" t="s">
        <v>4</v>
      </c>
      <c r="G147" s="105">
        <v>193796</v>
      </c>
      <c r="H147" s="127">
        <v>0.88662616855336596</v>
      </c>
      <c r="I147" s="127">
        <v>0.87405016010567005</v>
      </c>
      <c r="J147" s="131"/>
      <c r="K147" s="121">
        <v>7.27</v>
      </c>
      <c r="L147" s="121">
        <f t="shared" si="4"/>
        <v>6.4457722453829698</v>
      </c>
      <c r="M147" s="124">
        <v>22084.49</v>
      </c>
      <c r="N147" s="144">
        <f t="shared" si="5"/>
        <v>19302.95202035207</v>
      </c>
      <c r="O147" s="116">
        <v>43483</v>
      </c>
      <c r="P147" s="108">
        <v>2019</v>
      </c>
      <c r="Q147" s="108" t="s">
        <v>88</v>
      </c>
    </row>
    <row r="148" spans="1:17" s="113" customFormat="1" x14ac:dyDescent="0.2">
      <c r="A148" s="114" t="s">
        <v>102</v>
      </c>
      <c r="B148" s="105" t="s">
        <v>69</v>
      </c>
      <c r="C148" s="117">
        <v>2018</v>
      </c>
      <c r="D148" s="115" t="s">
        <v>88</v>
      </c>
      <c r="E148" s="105" t="s">
        <v>1</v>
      </c>
      <c r="F148" s="105" t="s">
        <v>1</v>
      </c>
      <c r="G148" s="105">
        <v>193802</v>
      </c>
      <c r="H148" s="127">
        <v>0.88662616855336596</v>
      </c>
      <c r="I148" s="127">
        <v>0.86</v>
      </c>
      <c r="J148" s="131"/>
      <c r="K148" s="121">
        <v>2.2639999999999998</v>
      </c>
      <c r="L148" s="121">
        <f t="shared" si="4"/>
        <v>2.0073216456048204</v>
      </c>
      <c r="M148" s="124">
        <v>8528.4879999999994</v>
      </c>
      <c r="N148" s="144">
        <f t="shared" si="5"/>
        <v>7334.499679999999</v>
      </c>
      <c r="O148" s="116">
        <v>43248</v>
      </c>
      <c r="P148" s="108">
        <v>2018</v>
      </c>
      <c r="Q148" s="108" t="s">
        <v>88</v>
      </c>
    </row>
    <row r="149" spans="1:17" s="113" customFormat="1" x14ac:dyDescent="0.2">
      <c r="A149" s="114" t="s">
        <v>102</v>
      </c>
      <c r="B149" s="105" t="s">
        <v>79</v>
      </c>
      <c r="C149" s="117">
        <v>2018</v>
      </c>
      <c r="D149" s="115" t="s">
        <v>88</v>
      </c>
      <c r="E149" s="105" t="s">
        <v>4</v>
      </c>
      <c r="F149" s="105" t="s">
        <v>4</v>
      </c>
      <c r="G149" s="105">
        <v>193822</v>
      </c>
      <c r="H149" s="127">
        <v>0.88662616855336596</v>
      </c>
      <c r="I149" s="127">
        <v>0.86</v>
      </c>
      <c r="J149" s="131"/>
      <c r="K149" s="121">
        <v>152.30000000000001</v>
      </c>
      <c r="L149" s="121">
        <f t="shared" si="4"/>
        <v>135.03316547067766</v>
      </c>
      <c r="M149" s="124">
        <v>695860</v>
      </c>
      <c r="N149" s="144">
        <f t="shared" si="5"/>
        <v>598439.6</v>
      </c>
      <c r="O149" s="116">
        <v>43465</v>
      </c>
      <c r="P149" s="108">
        <v>2018</v>
      </c>
      <c r="Q149" s="108" t="s">
        <v>87</v>
      </c>
    </row>
    <row r="150" spans="1:17" s="113" customFormat="1" x14ac:dyDescent="0.2">
      <c r="A150" s="114" t="s">
        <v>102</v>
      </c>
      <c r="B150" s="105" t="s">
        <v>69</v>
      </c>
      <c r="C150" s="117">
        <v>2018</v>
      </c>
      <c r="D150" s="115" t="s">
        <v>88</v>
      </c>
      <c r="E150" s="105" t="s">
        <v>1</v>
      </c>
      <c r="F150" s="105" t="s">
        <v>1</v>
      </c>
      <c r="G150" s="105">
        <v>193874</v>
      </c>
      <c r="H150" s="127">
        <v>0.88662616855336596</v>
      </c>
      <c r="I150" s="127">
        <v>0.86</v>
      </c>
      <c r="J150" s="131"/>
      <c r="K150" s="121">
        <v>0.45</v>
      </c>
      <c r="L150" s="121">
        <f t="shared" si="4"/>
        <v>0.39898177584901467</v>
      </c>
      <c r="M150" s="124">
        <v>2514.9</v>
      </c>
      <c r="N150" s="144">
        <f t="shared" si="5"/>
        <v>2162.8139999999999</v>
      </c>
      <c r="O150" s="116">
        <v>43304</v>
      </c>
      <c r="P150" s="108">
        <v>2018</v>
      </c>
      <c r="Q150" s="108" t="s">
        <v>88</v>
      </c>
    </row>
    <row r="151" spans="1:17" s="113" customFormat="1" x14ac:dyDescent="0.2">
      <c r="A151" s="114" t="s">
        <v>102</v>
      </c>
      <c r="B151" s="105" t="s">
        <v>69</v>
      </c>
      <c r="C151" s="117">
        <v>2018</v>
      </c>
      <c r="D151" s="115" t="s">
        <v>88</v>
      </c>
      <c r="E151" s="105" t="s">
        <v>85</v>
      </c>
      <c r="F151" s="105" t="s">
        <v>4</v>
      </c>
      <c r="G151" s="105">
        <v>193933</v>
      </c>
      <c r="H151" s="127">
        <v>0.88662616855336596</v>
      </c>
      <c r="I151" s="127">
        <v>0.86</v>
      </c>
      <c r="J151" s="131"/>
      <c r="K151" s="121">
        <v>33.500999999999998</v>
      </c>
      <c r="L151" s="121">
        <f t="shared" si="4"/>
        <v>29.70286327270631</v>
      </c>
      <c r="M151" s="124">
        <v>216133.65239999999</v>
      </c>
      <c r="N151" s="144">
        <f t="shared" si="5"/>
        <v>185874.94106399998</v>
      </c>
      <c r="O151" s="116">
        <v>43266</v>
      </c>
      <c r="P151" s="108">
        <v>2018</v>
      </c>
      <c r="Q151" s="108" t="s">
        <v>88</v>
      </c>
    </row>
    <row r="152" spans="1:17" s="113" customFormat="1" x14ac:dyDescent="0.2">
      <c r="A152" s="114" t="s">
        <v>102</v>
      </c>
      <c r="B152" s="105" t="s">
        <v>69</v>
      </c>
      <c r="C152" s="117">
        <v>2018</v>
      </c>
      <c r="D152" s="115" t="s">
        <v>88</v>
      </c>
      <c r="E152" s="105" t="s">
        <v>85</v>
      </c>
      <c r="F152" s="105" t="s">
        <v>4</v>
      </c>
      <c r="G152" s="105">
        <v>193934</v>
      </c>
      <c r="H152" s="127">
        <v>0.88662616855336596</v>
      </c>
      <c r="I152" s="127">
        <v>0.86</v>
      </c>
      <c r="J152" s="131"/>
      <c r="K152" s="121">
        <v>32.4</v>
      </c>
      <c r="L152" s="121">
        <f t="shared" si="4"/>
        <v>28.726687861129054</v>
      </c>
      <c r="M152" s="124">
        <v>217223.94</v>
      </c>
      <c r="N152" s="144">
        <f t="shared" si="5"/>
        <v>186812.58840000001</v>
      </c>
      <c r="O152" s="116">
        <v>43270</v>
      </c>
      <c r="P152" s="108">
        <v>2018</v>
      </c>
      <c r="Q152" s="108" t="s">
        <v>88</v>
      </c>
    </row>
    <row r="153" spans="1:17" s="113" customFormat="1" x14ac:dyDescent="0.2">
      <c r="A153" s="114" t="s">
        <v>102</v>
      </c>
      <c r="B153" s="105" t="s">
        <v>69</v>
      </c>
      <c r="C153" s="117">
        <v>2018</v>
      </c>
      <c r="D153" s="115" t="s">
        <v>88</v>
      </c>
      <c r="E153" s="105" t="s">
        <v>1</v>
      </c>
      <c r="F153" s="105" t="s">
        <v>1</v>
      </c>
      <c r="G153" s="105">
        <v>194029</v>
      </c>
      <c r="H153" s="127">
        <v>0.88662616855336596</v>
      </c>
      <c r="I153" s="127">
        <v>0.86</v>
      </c>
      <c r="J153" s="131"/>
      <c r="K153" s="121">
        <v>0</v>
      </c>
      <c r="L153" s="121">
        <f t="shared" si="4"/>
        <v>0</v>
      </c>
      <c r="M153" s="124">
        <v>7845.6</v>
      </c>
      <c r="N153" s="144">
        <f t="shared" si="5"/>
        <v>6747.2160000000003</v>
      </c>
      <c r="O153" s="116">
        <v>43255</v>
      </c>
      <c r="P153" s="108">
        <v>2018</v>
      </c>
      <c r="Q153" s="108" t="s">
        <v>88</v>
      </c>
    </row>
    <row r="154" spans="1:17" s="113" customFormat="1" x14ac:dyDescent="0.2">
      <c r="A154" s="114" t="s">
        <v>102</v>
      </c>
      <c r="B154" s="105" t="s">
        <v>69</v>
      </c>
      <c r="C154" s="117">
        <v>2018</v>
      </c>
      <c r="D154" s="115" t="s">
        <v>88</v>
      </c>
      <c r="E154" s="105" t="s">
        <v>85</v>
      </c>
      <c r="F154" s="105" t="s">
        <v>4</v>
      </c>
      <c r="G154" s="105">
        <v>194338</v>
      </c>
      <c r="H154" s="127">
        <v>0.88662616855336596</v>
      </c>
      <c r="I154" s="127">
        <v>0.86</v>
      </c>
      <c r="J154" s="131"/>
      <c r="K154" s="121">
        <v>46.249299999999998</v>
      </c>
      <c r="L154" s="121">
        <f t="shared" si="4"/>
        <v>41.005839657275189</v>
      </c>
      <c r="M154" s="124">
        <v>278643.30200000003</v>
      </c>
      <c r="N154" s="144">
        <f t="shared" si="5"/>
        <v>239633.23972000001</v>
      </c>
      <c r="O154" s="116">
        <v>43266</v>
      </c>
      <c r="P154" s="108">
        <v>2018</v>
      </c>
      <c r="Q154" s="108" t="s">
        <v>88</v>
      </c>
    </row>
    <row r="155" spans="1:17" s="113" customFormat="1" x14ac:dyDescent="0.2">
      <c r="A155" s="114" t="s">
        <v>102</v>
      </c>
      <c r="B155" s="105" t="s">
        <v>79</v>
      </c>
      <c r="C155" s="117">
        <v>2018</v>
      </c>
      <c r="D155" s="115" t="s">
        <v>88</v>
      </c>
      <c r="E155" s="105" t="s">
        <v>1</v>
      </c>
      <c r="F155" s="105" t="s">
        <v>1</v>
      </c>
      <c r="G155" s="105">
        <v>194339</v>
      </c>
      <c r="H155" s="127">
        <v>0.88662616855336596</v>
      </c>
      <c r="I155" s="127">
        <v>0.87405016010567005</v>
      </c>
      <c r="J155" s="131"/>
      <c r="K155" s="121">
        <v>0</v>
      </c>
      <c r="L155" s="121">
        <f t="shared" si="4"/>
        <v>0</v>
      </c>
      <c r="M155" s="124">
        <v>93735.6</v>
      </c>
      <c r="N155" s="124">
        <f t="shared" si="5"/>
        <v>81929.616187601045</v>
      </c>
      <c r="O155" s="116">
        <v>43586</v>
      </c>
      <c r="P155" s="108">
        <v>2019</v>
      </c>
      <c r="Q155" s="108" t="s">
        <v>87</v>
      </c>
    </row>
    <row r="156" spans="1:17" s="113" customFormat="1" x14ac:dyDescent="0.2">
      <c r="A156" s="114" t="s">
        <v>102</v>
      </c>
      <c r="B156" s="105" t="s">
        <v>69</v>
      </c>
      <c r="C156" s="117">
        <v>2018</v>
      </c>
      <c r="D156" s="115" t="s">
        <v>88</v>
      </c>
      <c r="E156" s="105" t="s">
        <v>85</v>
      </c>
      <c r="F156" s="105" t="s">
        <v>4</v>
      </c>
      <c r="G156" s="105">
        <v>194340</v>
      </c>
      <c r="H156" s="127">
        <v>0.88662616855336596</v>
      </c>
      <c r="I156" s="127">
        <v>0.86</v>
      </c>
      <c r="J156" s="131"/>
      <c r="K156" s="121">
        <v>47.08</v>
      </c>
      <c r="L156" s="121">
        <f t="shared" si="4"/>
        <v>41.742360015492466</v>
      </c>
      <c r="M156" s="124">
        <v>344120.61</v>
      </c>
      <c r="N156" s="144">
        <f t="shared" si="5"/>
        <v>295943.72459999996</v>
      </c>
      <c r="O156" s="116">
        <v>43284</v>
      </c>
      <c r="P156" s="108">
        <v>2018</v>
      </c>
      <c r="Q156" s="108" t="s">
        <v>88</v>
      </c>
    </row>
    <row r="157" spans="1:17" s="113" customFormat="1" x14ac:dyDescent="0.2">
      <c r="A157" s="114" t="s">
        <v>102</v>
      </c>
      <c r="B157" s="105" t="s">
        <v>69</v>
      </c>
      <c r="C157" s="117">
        <v>2018</v>
      </c>
      <c r="D157" s="115" t="s">
        <v>88</v>
      </c>
      <c r="E157" s="105" t="s">
        <v>85</v>
      </c>
      <c r="F157" s="105" t="s">
        <v>4</v>
      </c>
      <c r="G157" s="105">
        <v>194481</v>
      </c>
      <c r="H157" s="127">
        <v>0.88662616855336596</v>
      </c>
      <c r="I157" s="127">
        <v>0.86</v>
      </c>
      <c r="J157" s="131"/>
      <c r="K157" s="121">
        <v>3.9</v>
      </c>
      <c r="L157" s="121">
        <f t="shared" si="4"/>
        <v>3.457842057358127</v>
      </c>
      <c r="M157" s="124">
        <v>18928</v>
      </c>
      <c r="N157" s="144">
        <f t="shared" si="5"/>
        <v>16278.08</v>
      </c>
      <c r="O157" s="116">
        <v>43206</v>
      </c>
      <c r="P157" s="108">
        <v>2018</v>
      </c>
      <c r="Q157" s="108" t="s">
        <v>88</v>
      </c>
    </row>
    <row r="158" spans="1:17" s="113" customFormat="1" x14ac:dyDescent="0.2">
      <c r="A158" s="114" t="s">
        <v>102</v>
      </c>
      <c r="B158" s="105" t="s">
        <v>69</v>
      </c>
      <c r="C158" s="117">
        <v>2018</v>
      </c>
      <c r="D158" s="115" t="s">
        <v>88</v>
      </c>
      <c r="E158" s="105" t="s">
        <v>1</v>
      </c>
      <c r="F158" s="105" t="s">
        <v>1</v>
      </c>
      <c r="G158" s="105">
        <v>194625</v>
      </c>
      <c r="H158" s="127">
        <v>0.88662616855336596</v>
      </c>
      <c r="I158" s="127">
        <v>0.86</v>
      </c>
      <c r="J158" s="131"/>
      <c r="K158" s="121">
        <v>1.5</v>
      </c>
      <c r="L158" s="121">
        <f t="shared" si="4"/>
        <v>1.3299392528300489</v>
      </c>
      <c r="M158" s="124">
        <v>13123</v>
      </c>
      <c r="N158" s="144">
        <f t="shared" si="5"/>
        <v>11285.78</v>
      </c>
      <c r="O158" s="116">
        <v>43280</v>
      </c>
      <c r="P158" s="108">
        <v>2018</v>
      </c>
      <c r="Q158" s="108" t="s">
        <v>88</v>
      </c>
    </row>
    <row r="159" spans="1:17" s="113" customFormat="1" x14ac:dyDescent="0.2">
      <c r="A159" s="114" t="s">
        <v>102</v>
      </c>
      <c r="B159" s="105" t="s">
        <v>69</v>
      </c>
      <c r="C159" s="117">
        <v>2018</v>
      </c>
      <c r="D159" s="115" t="s">
        <v>88</v>
      </c>
      <c r="E159" s="105" t="s">
        <v>4</v>
      </c>
      <c r="F159" s="105" t="s">
        <v>4</v>
      </c>
      <c r="G159" s="105">
        <v>194720</v>
      </c>
      <c r="H159" s="127">
        <v>0.88662616855336596</v>
      </c>
      <c r="I159" s="127">
        <v>0.86</v>
      </c>
      <c r="J159" s="131"/>
      <c r="K159" s="121">
        <v>4</v>
      </c>
      <c r="L159" s="121">
        <f t="shared" si="4"/>
        <v>3.5465046742134638</v>
      </c>
      <c r="M159" s="124">
        <v>12630</v>
      </c>
      <c r="N159" s="144">
        <f t="shared" si="5"/>
        <v>10861.8</v>
      </c>
      <c r="O159" s="116">
        <v>43349</v>
      </c>
      <c r="P159" s="108">
        <v>2018</v>
      </c>
      <c r="Q159" s="108" t="s">
        <v>88</v>
      </c>
    </row>
    <row r="160" spans="1:17" s="113" customFormat="1" x14ac:dyDescent="0.2">
      <c r="A160" s="114" t="s">
        <v>102</v>
      </c>
      <c r="B160" s="105" t="s">
        <v>69</v>
      </c>
      <c r="C160" s="117">
        <v>2018</v>
      </c>
      <c r="D160" s="115" t="s">
        <v>88</v>
      </c>
      <c r="E160" s="105" t="s">
        <v>1</v>
      </c>
      <c r="F160" s="105" t="s">
        <v>1</v>
      </c>
      <c r="G160" s="105">
        <v>194864</v>
      </c>
      <c r="H160" s="127">
        <v>0.88662616855336596</v>
      </c>
      <c r="I160" s="127">
        <v>0.86</v>
      </c>
      <c r="J160" s="131"/>
      <c r="K160" s="121">
        <v>1.2</v>
      </c>
      <c r="L160" s="121">
        <f t="shared" si="4"/>
        <v>1.0639514022640391</v>
      </c>
      <c r="M160" s="124">
        <v>4693.2</v>
      </c>
      <c r="N160" s="144">
        <f t="shared" si="5"/>
        <v>4036.1519999999996</v>
      </c>
      <c r="O160" s="116">
        <v>43259</v>
      </c>
      <c r="P160" s="108">
        <v>2018</v>
      </c>
      <c r="Q160" s="108" t="s">
        <v>88</v>
      </c>
    </row>
    <row r="161" spans="1:17" s="113" customFormat="1" x14ac:dyDescent="0.2">
      <c r="A161" s="114" t="s">
        <v>102</v>
      </c>
      <c r="B161" s="105" t="s">
        <v>69</v>
      </c>
      <c r="C161" s="117">
        <v>2018</v>
      </c>
      <c r="D161" s="115" t="s">
        <v>88</v>
      </c>
      <c r="E161" s="105" t="s">
        <v>4</v>
      </c>
      <c r="F161" s="105" t="s">
        <v>4</v>
      </c>
      <c r="G161" s="105">
        <v>195129</v>
      </c>
      <c r="H161" s="127">
        <v>0.88662616855336596</v>
      </c>
      <c r="I161" s="127">
        <v>0.86</v>
      </c>
      <c r="J161" s="131"/>
      <c r="K161" s="121">
        <v>2.9</v>
      </c>
      <c r="L161" s="121">
        <f t="shared" si="4"/>
        <v>2.5712158888047614</v>
      </c>
      <c r="M161" s="124">
        <v>8777</v>
      </c>
      <c r="N161" s="144">
        <f t="shared" si="5"/>
        <v>7548.22</v>
      </c>
      <c r="O161" s="116">
        <v>43312</v>
      </c>
      <c r="P161" s="108">
        <v>2018</v>
      </c>
      <c r="Q161" s="108" t="s">
        <v>88</v>
      </c>
    </row>
    <row r="162" spans="1:17" s="113" customFormat="1" x14ac:dyDescent="0.2">
      <c r="A162" s="114" t="s">
        <v>102</v>
      </c>
      <c r="B162" s="105" t="s">
        <v>69</v>
      </c>
      <c r="C162" s="117">
        <v>2018</v>
      </c>
      <c r="D162" s="115" t="s">
        <v>88</v>
      </c>
      <c r="E162" s="105" t="s">
        <v>1</v>
      </c>
      <c r="F162" s="105" t="s">
        <v>1</v>
      </c>
      <c r="G162" s="105">
        <v>195178</v>
      </c>
      <c r="H162" s="127">
        <v>0.88662616855336596</v>
      </c>
      <c r="I162" s="127">
        <v>0.86</v>
      </c>
      <c r="J162" s="131"/>
      <c r="K162" s="121">
        <v>1.3</v>
      </c>
      <c r="L162" s="121">
        <f t="shared" si="4"/>
        <v>1.1526140191193759</v>
      </c>
      <c r="M162" s="124">
        <v>1006.25</v>
      </c>
      <c r="N162" s="144">
        <f t="shared" si="5"/>
        <v>865.375</v>
      </c>
      <c r="O162" s="116">
        <v>43298</v>
      </c>
      <c r="P162" s="108">
        <v>2018</v>
      </c>
      <c r="Q162" s="108" t="s">
        <v>88</v>
      </c>
    </row>
    <row r="163" spans="1:17" s="113" customFormat="1" x14ac:dyDescent="0.2">
      <c r="A163" s="114" t="s">
        <v>102</v>
      </c>
      <c r="B163" s="105" t="s">
        <v>79</v>
      </c>
      <c r="C163" s="117">
        <v>2018</v>
      </c>
      <c r="D163" s="115" t="s">
        <v>88</v>
      </c>
      <c r="E163" s="105" t="s">
        <v>4</v>
      </c>
      <c r="F163" s="105" t="s">
        <v>4</v>
      </c>
      <c r="G163" s="105">
        <v>195187</v>
      </c>
      <c r="H163" s="127">
        <v>0.88662616855336596</v>
      </c>
      <c r="I163" s="127">
        <v>0.86</v>
      </c>
      <c r="J163" s="131"/>
      <c r="K163" s="121">
        <v>15.730399999999999</v>
      </c>
      <c r="L163" s="121">
        <f t="shared" si="4"/>
        <v>13.946984281811867</v>
      </c>
      <c r="M163" s="124">
        <v>52870.657599999999</v>
      </c>
      <c r="N163" s="144">
        <f t="shared" si="5"/>
        <v>45468.765535999999</v>
      </c>
      <c r="O163" s="116">
        <v>43312</v>
      </c>
      <c r="P163" s="108">
        <v>2018</v>
      </c>
      <c r="Q163" s="108" t="s">
        <v>87</v>
      </c>
    </row>
    <row r="164" spans="1:17" s="113" customFormat="1" x14ac:dyDescent="0.2">
      <c r="A164" s="114" t="s">
        <v>102</v>
      </c>
      <c r="B164" s="105" t="s">
        <v>69</v>
      </c>
      <c r="C164" s="117">
        <v>2018</v>
      </c>
      <c r="D164" s="115" t="s">
        <v>88</v>
      </c>
      <c r="E164" s="105" t="s">
        <v>4</v>
      </c>
      <c r="F164" s="105" t="s">
        <v>4</v>
      </c>
      <c r="G164" s="105">
        <v>195226</v>
      </c>
      <c r="H164" s="127">
        <v>0.88662616855336596</v>
      </c>
      <c r="I164" s="127">
        <v>0.86</v>
      </c>
      <c r="J164" s="131"/>
      <c r="K164" s="121">
        <v>22.228999999999999</v>
      </c>
      <c r="L164" s="121">
        <f t="shared" si="4"/>
        <v>19.708813100772772</v>
      </c>
      <c r="M164" s="124">
        <v>101921.39200000001</v>
      </c>
      <c r="N164" s="144">
        <f t="shared" si="5"/>
        <v>87652.397120000009</v>
      </c>
      <c r="O164" s="116">
        <v>43343</v>
      </c>
      <c r="P164" s="108">
        <v>2018</v>
      </c>
      <c r="Q164" s="108" t="s">
        <v>88</v>
      </c>
    </row>
    <row r="165" spans="1:17" s="113" customFormat="1" x14ac:dyDescent="0.2">
      <c r="A165" s="114" t="s">
        <v>102</v>
      </c>
      <c r="B165" s="105" t="s">
        <v>69</v>
      </c>
      <c r="C165" s="117">
        <v>2018</v>
      </c>
      <c r="D165" s="115" t="s">
        <v>88</v>
      </c>
      <c r="E165" s="105" t="s">
        <v>1</v>
      </c>
      <c r="F165" s="105" t="s">
        <v>1</v>
      </c>
      <c r="G165" s="105">
        <v>195284</v>
      </c>
      <c r="H165" s="127">
        <v>0.88662616855336596</v>
      </c>
      <c r="I165" s="127">
        <v>0.86</v>
      </c>
      <c r="J165" s="131"/>
      <c r="K165" s="121">
        <v>0.6552</v>
      </c>
      <c r="L165" s="121">
        <f t="shared" si="4"/>
        <v>0.58091746563616542</v>
      </c>
      <c r="M165" s="124">
        <v>3009.9879999999998</v>
      </c>
      <c r="N165" s="144">
        <f t="shared" si="5"/>
        <v>2588.5896799999996</v>
      </c>
      <c r="O165" s="116">
        <v>43311</v>
      </c>
      <c r="P165" s="108">
        <v>2018</v>
      </c>
      <c r="Q165" s="108" t="s">
        <v>88</v>
      </c>
    </row>
    <row r="166" spans="1:17" s="113" customFormat="1" x14ac:dyDescent="0.2">
      <c r="A166" s="114" t="s">
        <v>102</v>
      </c>
      <c r="B166" s="105" t="s">
        <v>79</v>
      </c>
      <c r="C166" s="117">
        <v>2018</v>
      </c>
      <c r="D166" s="115" t="s">
        <v>88</v>
      </c>
      <c r="E166" s="105" t="s">
        <v>85</v>
      </c>
      <c r="F166" s="105" t="s">
        <v>4</v>
      </c>
      <c r="G166" s="105">
        <v>195309</v>
      </c>
      <c r="H166" s="127">
        <v>0.88662616855336596</v>
      </c>
      <c r="I166" s="127">
        <v>0.86</v>
      </c>
      <c r="J166" s="131"/>
      <c r="K166" s="121">
        <v>55.403919999999999</v>
      </c>
      <c r="L166" s="121">
        <f t="shared" si="4"/>
        <v>49.122565312437203</v>
      </c>
      <c r="M166" s="124">
        <v>374055.6</v>
      </c>
      <c r="N166" s="144">
        <f t="shared" si="5"/>
        <v>321687.81599999999</v>
      </c>
      <c r="O166" s="116">
        <v>43422</v>
      </c>
      <c r="P166" s="108">
        <v>2018</v>
      </c>
      <c r="Q166" s="108" t="s">
        <v>87</v>
      </c>
    </row>
    <row r="167" spans="1:17" s="113" customFormat="1" x14ac:dyDescent="0.2">
      <c r="A167" s="114" t="s">
        <v>102</v>
      </c>
      <c r="B167" s="105" t="s">
        <v>79</v>
      </c>
      <c r="C167" s="117">
        <v>2018</v>
      </c>
      <c r="D167" s="115" t="s">
        <v>88</v>
      </c>
      <c r="E167" s="105" t="s">
        <v>4</v>
      </c>
      <c r="F167" s="105" t="s">
        <v>4</v>
      </c>
      <c r="G167" s="105">
        <v>195434</v>
      </c>
      <c r="H167" s="127">
        <v>0.88662616855336596</v>
      </c>
      <c r="I167" s="127">
        <v>0.87405016010567005</v>
      </c>
      <c r="J167" s="131"/>
      <c r="K167" s="121">
        <v>4.74</v>
      </c>
      <c r="L167" s="121">
        <f t="shared" si="4"/>
        <v>4.2026080389429552</v>
      </c>
      <c r="M167" s="124">
        <v>21775.56</v>
      </c>
      <c r="N167" s="144">
        <f t="shared" si="5"/>
        <v>19032.931704390627</v>
      </c>
      <c r="O167" s="116">
        <v>43830</v>
      </c>
      <c r="P167" s="108">
        <v>2019</v>
      </c>
      <c r="Q167" s="108" t="s">
        <v>87</v>
      </c>
    </row>
    <row r="168" spans="1:17" s="113" customFormat="1" x14ac:dyDescent="0.2">
      <c r="A168" s="114" t="s">
        <v>102</v>
      </c>
      <c r="B168" s="105" t="s">
        <v>79</v>
      </c>
      <c r="C168" s="117">
        <v>2018</v>
      </c>
      <c r="D168" s="115" t="s">
        <v>88</v>
      </c>
      <c r="E168" s="105" t="s">
        <v>4</v>
      </c>
      <c r="F168" s="105" t="s">
        <v>4</v>
      </c>
      <c r="G168" s="105">
        <v>195434</v>
      </c>
      <c r="H168" s="127">
        <v>0.88662616855336596</v>
      </c>
      <c r="I168" s="127">
        <v>0.87405016010567005</v>
      </c>
      <c r="J168" s="131"/>
      <c r="K168" s="121">
        <v>4.8</v>
      </c>
      <c r="L168" s="121">
        <f t="shared" si="4"/>
        <v>4.2558056090561562</v>
      </c>
      <c r="M168" s="124">
        <v>22051.200000000001</v>
      </c>
      <c r="N168" s="144">
        <f t="shared" si="5"/>
        <v>19273.854890522151</v>
      </c>
      <c r="O168" s="116">
        <v>43830</v>
      </c>
      <c r="P168" s="108">
        <v>2019</v>
      </c>
      <c r="Q168" s="108" t="s">
        <v>87</v>
      </c>
    </row>
    <row r="169" spans="1:17" s="113" customFormat="1" x14ac:dyDescent="0.2">
      <c r="A169" s="114" t="s">
        <v>102</v>
      </c>
      <c r="B169" s="105" t="s">
        <v>79</v>
      </c>
      <c r="C169" s="117">
        <v>2018</v>
      </c>
      <c r="D169" s="115" t="s">
        <v>88</v>
      </c>
      <c r="E169" s="105" t="s">
        <v>4</v>
      </c>
      <c r="F169" s="105" t="s">
        <v>4</v>
      </c>
      <c r="G169" s="105">
        <v>195434</v>
      </c>
      <c r="H169" s="127">
        <v>0.88662616855336596</v>
      </c>
      <c r="I169" s="127">
        <v>0.87405016010567005</v>
      </c>
      <c r="J169" s="131"/>
      <c r="K169" s="121">
        <v>4.2</v>
      </c>
      <c r="L169" s="121">
        <f t="shared" si="4"/>
        <v>3.723829907924137</v>
      </c>
      <c r="M169" s="124">
        <v>19294</v>
      </c>
      <c r="N169" s="144">
        <f t="shared" si="5"/>
        <v>16863.923789078799</v>
      </c>
      <c r="O169" s="116">
        <v>43830</v>
      </c>
      <c r="P169" s="108">
        <v>2019</v>
      </c>
      <c r="Q169" s="108" t="s">
        <v>87</v>
      </c>
    </row>
    <row r="170" spans="1:17" s="113" customFormat="1" x14ac:dyDescent="0.2">
      <c r="A170" s="114" t="s">
        <v>102</v>
      </c>
      <c r="B170" s="105" t="s">
        <v>79</v>
      </c>
      <c r="C170" s="117">
        <v>2018</v>
      </c>
      <c r="D170" s="115" t="s">
        <v>88</v>
      </c>
      <c r="E170" s="105" t="s">
        <v>4</v>
      </c>
      <c r="F170" s="105" t="s">
        <v>4</v>
      </c>
      <c r="G170" s="105">
        <v>195434</v>
      </c>
      <c r="H170" s="127">
        <v>0.88662616855336596</v>
      </c>
      <c r="I170" s="127">
        <v>0.87405016010567005</v>
      </c>
      <c r="J170" s="131"/>
      <c r="K170" s="121">
        <v>4.5</v>
      </c>
      <c r="L170" s="121">
        <f t="shared" si="4"/>
        <v>3.9898177584901466</v>
      </c>
      <c r="M170" s="124">
        <v>20673</v>
      </c>
      <c r="N170" s="144">
        <f t="shared" si="5"/>
        <v>18069.238959864517</v>
      </c>
      <c r="O170" s="116">
        <v>43830</v>
      </c>
      <c r="P170" s="108">
        <v>2019</v>
      </c>
      <c r="Q170" s="108" t="s">
        <v>87</v>
      </c>
    </row>
    <row r="171" spans="1:17" s="113" customFormat="1" x14ac:dyDescent="0.2">
      <c r="A171" s="114" t="s">
        <v>102</v>
      </c>
      <c r="B171" s="105" t="s">
        <v>79</v>
      </c>
      <c r="C171" s="117">
        <v>2018</v>
      </c>
      <c r="D171" s="115" t="s">
        <v>88</v>
      </c>
      <c r="E171" s="105" t="s">
        <v>4</v>
      </c>
      <c r="F171" s="105" t="s">
        <v>4</v>
      </c>
      <c r="G171" s="105">
        <v>195434</v>
      </c>
      <c r="H171" s="127">
        <v>0.88662616855336596</v>
      </c>
      <c r="I171" s="127">
        <v>0.87405016010567005</v>
      </c>
      <c r="J171" s="131"/>
      <c r="K171" s="121">
        <v>5.4</v>
      </c>
      <c r="L171" s="121">
        <f t="shared" si="4"/>
        <v>4.7877813101881763</v>
      </c>
      <c r="M171" s="124">
        <v>24807.599999999999</v>
      </c>
      <c r="N171" s="144">
        <f t="shared" si="5"/>
        <v>21683.086751837418</v>
      </c>
      <c r="O171" s="116">
        <v>43830</v>
      </c>
      <c r="P171" s="108">
        <v>2019</v>
      </c>
      <c r="Q171" s="108" t="s">
        <v>87</v>
      </c>
    </row>
    <row r="172" spans="1:17" s="113" customFormat="1" x14ac:dyDescent="0.2">
      <c r="A172" s="114" t="s">
        <v>102</v>
      </c>
      <c r="B172" s="105" t="s">
        <v>79</v>
      </c>
      <c r="C172" s="117">
        <v>2018</v>
      </c>
      <c r="D172" s="115" t="s">
        <v>88</v>
      </c>
      <c r="E172" s="105" t="s">
        <v>4</v>
      </c>
      <c r="F172" s="105" t="s">
        <v>4</v>
      </c>
      <c r="G172" s="105">
        <v>195434</v>
      </c>
      <c r="H172" s="127">
        <v>0.88662616855336596</v>
      </c>
      <c r="I172" s="127">
        <v>0.87405016010567005</v>
      </c>
      <c r="J172" s="131"/>
      <c r="K172" s="121">
        <v>3.4</v>
      </c>
      <c r="L172" s="121">
        <f t="shared" si="4"/>
        <v>3.0145289730814442</v>
      </c>
      <c r="M172" s="124">
        <v>15619.6</v>
      </c>
      <c r="N172" s="144">
        <f t="shared" si="5"/>
        <v>13652.313880786523</v>
      </c>
      <c r="O172" s="116">
        <v>43830</v>
      </c>
      <c r="P172" s="108">
        <v>2019</v>
      </c>
      <c r="Q172" s="108" t="s">
        <v>87</v>
      </c>
    </row>
    <row r="173" spans="1:17" s="113" customFormat="1" x14ac:dyDescent="0.2">
      <c r="A173" s="114" t="s">
        <v>102</v>
      </c>
      <c r="B173" s="105" t="s">
        <v>69</v>
      </c>
      <c r="C173" s="117">
        <v>2018</v>
      </c>
      <c r="D173" s="115" t="s">
        <v>88</v>
      </c>
      <c r="E173" s="105" t="s">
        <v>4</v>
      </c>
      <c r="F173" s="105" t="s">
        <v>4</v>
      </c>
      <c r="G173" s="105">
        <v>195603</v>
      </c>
      <c r="H173" s="127">
        <v>0.88662616855336596</v>
      </c>
      <c r="I173" s="127">
        <v>0.86</v>
      </c>
      <c r="J173" s="131"/>
      <c r="K173" s="121">
        <v>1.8</v>
      </c>
      <c r="L173" s="121">
        <f t="shared" si="4"/>
        <v>1.5959271033960587</v>
      </c>
      <c r="M173" s="124">
        <v>46838</v>
      </c>
      <c r="N173" s="144">
        <f t="shared" si="5"/>
        <v>40280.68</v>
      </c>
      <c r="O173" s="116">
        <v>43343</v>
      </c>
      <c r="P173" s="108">
        <v>2018</v>
      </c>
      <c r="Q173" s="108" t="s">
        <v>88</v>
      </c>
    </row>
    <row r="174" spans="1:17" s="113" customFormat="1" x14ac:dyDescent="0.2">
      <c r="A174" s="114" t="s">
        <v>102</v>
      </c>
      <c r="B174" s="105" t="s">
        <v>69</v>
      </c>
      <c r="C174" s="117">
        <v>2018</v>
      </c>
      <c r="D174" s="115" t="s">
        <v>88</v>
      </c>
      <c r="E174" s="105" t="s">
        <v>1</v>
      </c>
      <c r="F174" s="105" t="s">
        <v>1</v>
      </c>
      <c r="G174" s="105">
        <v>195747</v>
      </c>
      <c r="H174" s="127">
        <v>0.88662616855336596</v>
      </c>
      <c r="I174" s="127">
        <v>0.86</v>
      </c>
      <c r="J174" s="131"/>
      <c r="K174" s="121">
        <v>1.1000000000000001</v>
      </c>
      <c r="L174" s="121">
        <f t="shared" si="4"/>
        <v>0.97528878540870267</v>
      </c>
      <c r="M174" s="124">
        <v>4625</v>
      </c>
      <c r="N174" s="144">
        <f t="shared" si="5"/>
        <v>3977.5</v>
      </c>
      <c r="O174" s="116">
        <v>43266</v>
      </c>
      <c r="P174" s="108">
        <v>2018</v>
      </c>
      <c r="Q174" s="108" t="s">
        <v>88</v>
      </c>
    </row>
    <row r="175" spans="1:17" s="113" customFormat="1" x14ac:dyDescent="0.2">
      <c r="A175" s="114" t="s">
        <v>102</v>
      </c>
      <c r="B175" s="105" t="s">
        <v>69</v>
      </c>
      <c r="C175" s="117">
        <v>2018</v>
      </c>
      <c r="D175" s="115" t="s">
        <v>88</v>
      </c>
      <c r="E175" s="105" t="s">
        <v>4</v>
      </c>
      <c r="F175" s="105" t="s">
        <v>4</v>
      </c>
      <c r="G175" s="105">
        <v>195943</v>
      </c>
      <c r="H175" s="127">
        <v>0.88662616855336596</v>
      </c>
      <c r="I175" s="127">
        <v>0.86</v>
      </c>
      <c r="J175" s="131"/>
      <c r="K175" s="121">
        <v>3.1</v>
      </c>
      <c r="L175" s="121">
        <f t="shared" si="4"/>
        <v>2.7485411225154346</v>
      </c>
      <c r="M175" s="124">
        <v>9379</v>
      </c>
      <c r="N175" s="144">
        <f t="shared" si="5"/>
        <v>8065.94</v>
      </c>
      <c r="O175" s="116">
        <v>43298</v>
      </c>
      <c r="P175" s="108">
        <v>2018</v>
      </c>
      <c r="Q175" s="108" t="s">
        <v>88</v>
      </c>
    </row>
    <row r="176" spans="1:17" s="113" customFormat="1" x14ac:dyDescent="0.2">
      <c r="A176" s="114" t="s">
        <v>102</v>
      </c>
      <c r="B176" s="105" t="s">
        <v>69</v>
      </c>
      <c r="C176" s="117">
        <v>2018</v>
      </c>
      <c r="D176" s="115" t="s">
        <v>88</v>
      </c>
      <c r="E176" s="105" t="s">
        <v>4</v>
      </c>
      <c r="F176" s="105" t="s">
        <v>4</v>
      </c>
      <c r="G176" s="105">
        <v>196275</v>
      </c>
      <c r="H176" s="127">
        <v>0.88662616855336596</v>
      </c>
      <c r="I176" s="127">
        <v>0.86</v>
      </c>
      <c r="J176" s="131"/>
      <c r="K176" s="121">
        <v>4.01</v>
      </c>
      <c r="L176" s="121">
        <f t="shared" si="4"/>
        <v>3.5553709358989973</v>
      </c>
      <c r="M176" s="124">
        <v>17334.14</v>
      </c>
      <c r="N176" s="144">
        <f t="shared" si="5"/>
        <v>14907.3604</v>
      </c>
      <c r="O176" s="116">
        <v>43332</v>
      </c>
      <c r="P176" s="108">
        <v>2018</v>
      </c>
      <c r="Q176" s="108" t="s">
        <v>88</v>
      </c>
    </row>
    <row r="177" spans="1:17" s="113" customFormat="1" x14ac:dyDescent="0.2">
      <c r="A177" s="114" t="s">
        <v>102</v>
      </c>
      <c r="B177" s="105" t="s">
        <v>69</v>
      </c>
      <c r="C177" s="117">
        <v>2018</v>
      </c>
      <c r="D177" s="115" t="s">
        <v>88</v>
      </c>
      <c r="E177" s="105" t="s">
        <v>4</v>
      </c>
      <c r="F177" s="105" t="s">
        <v>4</v>
      </c>
      <c r="G177" s="105">
        <v>196536</v>
      </c>
      <c r="H177" s="127">
        <v>0.88662616855336596</v>
      </c>
      <c r="I177" s="127">
        <v>0.86</v>
      </c>
      <c r="J177" s="131"/>
      <c r="K177" s="121">
        <v>9.9079999999999995</v>
      </c>
      <c r="L177" s="121">
        <f t="shared" si="4"/>
        <v>8.7846920780267492</v>
      </c>
      <c r="M177" s="124">
        <v>30678.248</v>
      </c>
      <c r="N177" s="144">
        <f t="shared" si="5"/>
        <v>26383.293279999998</v>
      </c>
      <c r="O177" s="116">
        <v>43336</v>
      </c>
      <c r="P177" s="108">
        <v>2018</v>
      </c>
      <c r="Q177" s="108" t="s">
        <v>88</v>
      </c>
    </row>
    <row r="178" spans="1:17" s="113" customFormat="1" x14ac:dyDescent="0.2">
      <c r="A178" s="114" t="s">
        <v>102</v>
      </c>
      <c r="B178" s="105" t="s">
        <v>69</v>
      </c>
      <c r="C178" s="117">
        <v>2018</v>
      </c>
      <c r="D178" s="115" t="s">
        <v>88</v>
      </c>
      <c r="E178" s="105" t="s">
        <v>4</v>
      </c>
      <c r="F178" s="105" t="s">
        <v>4</v>
      </c>
      <c r="G178" s="105">
        <v>196559</v>
      </c>
      <c r="H178" s="127">
        <v>0.88662616855336596</v>
      </c>
      <c r="I178" s="127">
        <v>0.86</v>
      </c>
      <c r="J178" s="131"/>
      <c r="K178" s="121">
        <v>11.4664</v>
      </c>
      <c r="L178" s="121">
        <f t="shared" si="4"/>
        <v>10.166410299100315</v>
      </c>
      <c r="M178" s="124">
        <v>156114.73360000001</v>
      </c>
      <c r="N178" s="144">
        <f t="shared" si="5"/>
        <v>134258.670896</v>
      </c>
      <c r="O178" s="116">
        <v>43343</v>
      </c>
      <c r="P178" s="108">
        <v>2018</v>
      </c>
      <c r="Q178" s="108" t="s">
        <v>88</v>
      </c>
    </row>
    <row r="179" spans="1:17" s="113" customFormat="1" x14ac:dyDescent="0.2">
      <c r="A179" s="114" t="s">
        <v>102</v>
      </c>
      <c r="B179" s="105" t="s">
        <v>69</v>
      </c>
      <c r="C179" s="117">
        <v>2018</v>
      </c>
      <c r="D179" s="115" t="s">
        <v>88</v>
      </c>
      <c r="E179" s="105" t="s">
        <v>1</v>
      </c>
      <c r="F179" s="105" t="s">
        <v>1</v>
      </c>
      <c r="G179" s="105">
        <v>196563</v>
      </c>
      <c r="H179" s="127">
        <v>0.88662616855336596</v>
      </c>
      <c r="I179" s="127">
        <v>0.86</v>
      </c>
      <c r="J179" s="131"/>
      <c r="K179" s="121">
        <v>3.9552</v>
      </c>
      <c r="L179" s="121">
        <f t="shared" si="4"/>
        <v>3.5067838218622729</v>
      </c>
      <c r="M179" s="124">
        <v>39105.758399999999</v>
      </c>
      <c r="N179" s="144">
        <f t="shared" si="5"/>
        <v>33630.952224000001</v>
      </c>
      <c r="O179" s="116">
        <v>43343</v>
      </c>
      <c r="P179" s="108">
        <v>2018</v>
      </c>
      <c r="Q179" s="108" t="s">
        <v>88</v>
      </c>
    </row>
    <row r="180" spans="1:17" s="113" customFormat="1" x14ac:dyDescent="0.2">
      <c r="A180" s="114" t="s">
        <v>102</v>
      </c>
      <c r="B180" s="105" t="s">
        <v>69</v>
      </c>
      <c r="C180" s="117">
        <v>2018</v>
      </c>
      <c r="D180" s="115" t="s">
        <v>88</v>
      </c>
      <c r="E180" s="105" t="s">
        <v>4</v>
      </c>
      <c r="F180" s="105" t="s">
        <v>4</v>
      </c>
      <c r="G180" s="105">
        <v>196647</v>
      </c>
      <c r="H180" s="127">
        <v>0.88662616855336596</v>
      </c>
      <c r="I180" s="127">
        <v>0.86</v>
      </c>
      <c r="J180" s="131"/>
      <c r="K180" s="121">
        <v>11.24</v>
      </c>
      <c r="L180" s="121">
        <f t="shared" si="4"/>
        <v>9.965678134539834</v>
      </c>
      <c r="M180" s="124">
        <v>48833.96</v>
      </c>
      <c r="N180" s="144">
        <f t="shared" si="5"/>
        <v>41997.205600000001</v>
      </c>
      <c r="O180" s="116">
        <v>43312</v>
      </c>
      <c r="P180" s="108">
        <v>2018</v>
      </c>
      <c r="Q180" s="108" t="s">
        <v>88</v>
      </c>
    </row>
    <row r="181" spans="1:17" s="113" customFormat="1" x14ac:dyDescent="0.2">
      <c r="A181" s="114" t="s">
        <v>102</v>
      </c>
      <c r="B181" s="105" t="s">
        <v>69</v>
      </c>
      <c r="C181" s="117">
        <v>2018</v>
      </c>
      <c r="D181" s="115" t="s">
        <v>88</v>
      </c>
      <c r="E181" s="105" t="s">
        <v>1</v>
      </c>
      <c r="F181" s="105" t="s">
        <v>1</v>
      </c>
      <c r="G181" s="105">
        <v>196655</v>
      </c>
      <c r="H181" s="127">
        <v>0.88662616855336596</v>
      </c>
      <c r="I181" s="127">
        <v>0.86</v>
      </c>
      <c r="J181" s="131"/>
      <c r="K181" s="121">
        <v>1.4950000000000001</v>
      </c>
      <c r="L181" s="121">
        <f t="shared" si="4"/>
        <v>1.3255061219872821</v>
      </c>
      <c r="M181" s="124">
        <v>1069.5</v>
      </c>
      <c r="N181" s="144">
        <f t="shared" si="5"/>
        <v>919.77</v>
      </c>
      <c r="O181" s="116">
        <v>43330</v>
      </c>
      <c r="P181" s="108">
        <v>2018</v>
      </c>
      <c r="Q181" s="108" t="s">
        <v>87</v>
      </c>
    </row>
    <row r="182" spans="1:17" s="113" customFormat="1" x14ac:dyDescent="0.2">
      <c r="A182" s="114" t="s">
        <v>102</v>
      </c>
      <c r="B182" s="105" t="s">
        <v>69</v>
      </c>
      <c r="C182" s="117">
        <v>2018</v>
      </c>
      <c r="D182" s="115" t="s">
        <v>88</v>
      </c>
      <c r="E182" s="105" t="s">
        <v>1</v>
      </c>
      <c r="F182" s="105" t="s">
        <v>1</v>
      </c>
      <c r="G182" s="105">
        <v>196655</v>
      </c>
      <c r="H182" s="127">
        <v>0.88662616855336596</v>
      </c>
      <c r="I182" s="127">
        <v>0.86</v>
      </c>
      <c r="J182" s="131"/>
      <c r="K182" s="121">
        <v>0.58499999999999996</v>
      </c>
      <c r="L182" s="121">
        <f t="shared" si="4"/>
        <v>0.51867630860371905</v>
      </c>
      <c r="M182" s="124">
        <v>524.5</v>
      </c>
      <c r="N182" s="144">
        <f t="shared" si="5"/>
        <v>451.07</v>
      </c>
      <c r="O182" s="116">
        <v>43330</v>
      </c>
      <c r="P182" s="108">
        <v>2018</v>
      </c>
      <c r="Q182" s="108" t="s">
        <v>87</v>
      </c>
    </row>
    <row r="183" spans="1:17" s="113" customFormat="1" x14ac:dyDescent="0.2">
      <c r="A183" s="114" t="s">
        <v>102</v>
      </c>
      <c r="B183" s="105" t="s">
        <v>69</v>
      </c>
      <c r="C183" s="117">
        <v>2018</v>
      </c>
      <c r="D183" s="115" t="s">
        <v>88</v>
      </c>
      <c r="E183" s="105" t="s">
        <v>4</v>
      </c>
      <c r="F183" s="105" t="s">
        <v>4</v>
      </c>
      <c r="G183" s="105">
        <v>196713</v>
      </c>
      <c r="H183" s="127">
        <v>0.88662616855336596</v>
      </c>
      <c r="I183" s="127">
        <v>0.86</v>
      </c>
      <c r="J183" s="131"/>
      <c r="K183" s="121">
        <v>2.5329999999999999</v>
      </c>
      <c r="L183" s="121">
        <f t="shared" si="4"/>
        <v>2.2458240849456761</v>
      </c>
      <c r="M183" s="124">
        <v>9133.9639999999999</v>
      </c>
      <c r="N183" s="144">
        <f t="shared" si="5"/>
        <v>7855.2090399999997</v>
      </c>
      <c r="O183" s="116">
        <v>43339</v>
      </c>
      <c r="P183" s="108">
        <v>2018</v>
      </c>
      <c r="Q183" s="108" t="s">
        <v>88</v>
      </c>
    </row>
    <row r="184" spans="1:17" s="113" customFormat="1" x14ac:dyDescent="0.2">
      <c r="A184" s="114" t="s">
        <v>102</v>
      </c>
      <c r="B184" s="105" t="s">
        <v>79</v>
      </c>
      <c r="C184" s="117">
        <v>2018</v>
      </c>
      <c r="D184" s="115" t="s">
        <v>88</v>
      </c>
      <c r="E184" s="105" t="s">
        <v>4</v>
      </c>
      <c r="F184" s="105" t="s">
        <v>4</v>
      </c>
      <c r="G184" s="105">
        <v>196753</v>
      </c>
      <c r="H184" s="127">
        <v>0.88662616855336596</v>
      </c>
      <c r="I184" s="127">
        <v>0.86</v>
      </c>
      <c r="J184" s="131"/>
      <c r="K184" s="121">
        <v>20.81</v>
      </c>
      <c r="L184" s="121">
        <f t="shared" si="4"/>
        <v>18.450690567595544</v>
      </c>
      <c r="M184" s="124">
        <v>98553.54</v>
      </c>
      <c r="N184" s="144">
        <f t="shared" si="5"/>
        <v>84756.044399999999</v>
      </c>
      <c r="O184" s="116">
        <v>43370</v>
      </c>
      <c r="P184" s="108">
        <v>2018</v>
      </c>
      <c r="Q184" s="108" t="s">
        <v>87</v>
      </c>
    </row>
    <row r="185" spans="1:17" s="113" customFormat="1" x14ac:dyDescent="0.2">
      <c r="A185" s="114" t="s">
        <v>102</v>
      </c>
      <c r="B185" s="105" t="s">
        <v>69</v>
      </c>
      <c r="C185" s="117">
        <v>2018</v>
      </c>
      <c r="D185" s="115" t="s">
        <v>88</v>
      </c>
      <c r="E185" s="105" t="s">
        <v>4</v>
      </c>
      <c r="F185" s="105" t="s">
        <v>4</v>
      </c>
      <c r="G185" s="105">
        <v>196765</v>
      </c>
      <c r="H185" s="127">
        <v>0.88662616855336596</v>
      </c>
      <c r="I185" s="127">
        <v>0.86</v>
      </c>
      <c r="J185" s="131"/>
      <c r="K185" s="121">
        <v>13.673</v>
      </c>
      <c r="L185" s="121">
        <f t="shared" si="4"/>
        <v>12.122839602630172</v>
      </c>
      <c r="M185" s="124">
        <v>87969.5</v>
      </c>
      <c r="N185" s="144">
        <f t="shared" si="5"/>
        <v>75653.77</v>
      </c>
      <c r="O185" s="116">
        <v>43343</v>
      </c>
      <c r="P185" s="108">
        <v>2018</v>
      </c>
      <c r="Q185" s="108" t="s">
        <v>88</v>
      </c>
    </row>
    <row r="186" spans="1:17" s="113" customFormat="1" x14ac:dyDescent="0.2">
      <c r="A186" s="114" t="s">
        <v>102</v>
      </c>
      <c r="B186" s="105" t="s">
        <v>69</v>
      </c>
      <c r="C186" s="117">
        <v>2018</v>
      </c>
      <c r="D186" s="115" t="s">
        <v>88</v>
      </c>
      <c r="E186" s="105" t="s">
        <v>4</v>
      </c>
      <c r="F186" s="105" t="s">
        <v>4</v>
      </c>
      <c r="G186" s="105">
        <v>196774</v>
      </c>
      <c r="H186" s="127">
        <v>0.88662616855336596</v>
      </c>
      <c r="I186" s="127">
        <v>0.86</v>
      </c>
      <c r="J186" s="131"/>
      <c r="K186" s="121">
        <v>11.8</v>
      </c>
      <c r="L186" s="121">
        <f t="shared" si="4"/>
        <v>10.462188788929719</v>
      </c>
      <c r="M186" s="124">
        <v>62094</v>
      </c>
      <c r="N186" s="144">
        <f t="shared" si="5"/>
        <v>53400.84</v>
      </c>
      <c r="O186" s="116">
        <v>43327</v>
      </c>
      <c r="P186" s="108">
        <v>2018</v>
      </c>
      <c r="Q186" s="108" t="s">
        <v>88</v>
      </c>
    </row>
    <row r="187" spans="1:17" s="113" customFormat="1" x14ac:dyDescent="0.2">
      <c r="A187" s="114" t="s">
        <v>102</v>
      </c>
      <c r="B187" s="105" t="s">
        <v>69</v>
      </c>
      <c r="C187" s="117">
        <v>2018</v>
      </c>
      <c r="D187" s="115" t="s">
        <v>88</v>
      </c>
      <c r="E187" s="105" t="s">
        <v>4</v>
      </c>
      <c r="F187" s="105" t="s">
        <v>4</v>
      </c>
      <c r="G187" s="105">
        <v>196779</v>
      </c>
      <c r="H187" s="127">
        <v>0.88662616855336596</v>
      </c>
      <c r="I187" s="127">
        <v>0.86</v>
      </c>
      <c r="J187" s="131"/>
      <c r="K187" s="121">
        <v>8.0120000000000005</v>
      </c>
      <c r="L187" s="121">
        <f t="shared" si="4"/>
        <v>7.1036488624495684</v>
      </c>
      <c r="M187" s="124">
        <v>35473.928</v>
      </c>
      <c r="N187" s="144">
        <f t="shared" si="5"/>
        <v>30507.578079999999</v>
      </c>
      <c r="O187" s="116">
        <v>43315</v>
      </c>
      <c r="P187" s="108">
        <v>2018</v>
      </c>
      <c r="Q187" s="108" t="s">
        <v>88</v>
      </c>
    </row>
    <row r="188" spans="1:17" s="113" customFormat="1" x14ac:dyDescent="0.2">
      <c r="A188" s="114" t="s">
        <v>102</v>
      </c>
      <c r="B188" s="105" t="s">
        <v>69</v>
      </c>
      <c r="C188" s="117">
        <v>2018</v>
      </c>
      <c r="D188" s="115" t="s">
        <v>88</v>
      </c>
      <c r="E188" s="105" t="s">
        <v>1</v>
      </c>
      <c r="F188" s="105" t="s">
        <v>1</v>
      </c>
      <c r="G188" s="105">
        <v>196795</v>
      </c>
      <c r="H188" s="127">
        <v>0.88662616855336596</v>
      </c>
      <c r="I188" s="127">
        <v>0.86</v>
      </c>
      <c r="J188" s="131"/>
      <c r="K188" s="121">
        <v>0</v>
      </c>
      <c r="L188" s="121">
        <f t="shared" si="4"/>
        <v>0</v>
      </c>
      <c r="M188" s="124">
        <v>30399.599999999999</v>
      </c>
      <c r="N188" s="144">
        <f t="shared" si="5"/>
        <v>26143.655999999999</v>
      </c>
      <c r="O188" s="116">
        <v>43405</v>
      </c>
      <c r="P188" s="108">
        <v>2018</v>
      </c>
      <c r="Q188" s="108" t="s">
        <v>88</v>
      </c>
    </row>
    <row r="189" spans="1:17" s="113" customFormat="1" x14ac:dyDescent="0.2">
      <c r="A189" s="114" t="s">
        <v>102</v>
      </c>
      <c r="B189" s="105" t="s">
        <v>69</v>
      </c>
      <c r="C189" s="117">
        <v>2018</v>
      </c>
      <c r="D189" s="115" t="s">
        <v>88</v>
      </c>
      <c r="E189" s="105" t="s">
        <v>1</v>
      </c>
      <c r="F189" s="105" t="s">
        <v>1</v>
      </c>
      <c r="G189" s="105">
        <v>196843</v>
      </c>
      <c r="H189" s="127">
        <v>0.88662616855336596</v>
      </c>
      <c r="I189" s="127">
        <v>0.86</v>
      </c>
      <c r="J189" s="131"/>
      <c r="K189" s="121">
        <v>1.0027999999999999</v>
      </c>
      <c r="L189" s="121">
        <f t="shared" si="4"/>
        <v>0.88910872182531531</v>
      </c>
      <c r="M189" s="124">
        <v>4606.8631999999998</v>
      </c>
      <c r="N189" s="144">
        <f t="shared" si="5"/>
        <v>3961.9023519999996</v>
      </c>
      <c r="O189" s="116">
        <v>43339</v>
      </c>
      <c r="P189" s="108">
        <v>2018</v>
      </c>
      <c r="Q189" s="108" t="s">
        <v>88</v>
      </c>
    </row>
    <row r="190" spans="1:17" s="113" customFormat="1" x14ac:dyDescent="0.2">
      <c r="A190" s="114" t="s">
        <v>102</v>
      </c>
      <c r="B190" s="105" t="s">
        <v>69</v>
      </c>
      <c r="C190" s="117">
        <v>2018</v>
      </c>
      <c r="D190" s="115" t="s">
        <v>88</v>
      </c>
      <c r="E190" s="105" t="s">
        <v>4</v>
      </c>
      <c r="F190" s="105" t="s">
        <v>4</v>
      </c>
      <c r="G190" s="105">
        <v>196994</v>
      </c>
      <c r="H190" s="127">
        <v>0.88662616855336596</v>
      </c>
      <c r="I190" s="127">
        <v>0.86</v>
      </c>
      <c r="J190" s="131"/>
      <c r="K190" s="121">
        <v>176.18199999999999</v>
      </c>
      <c r="L190" s="121">
        <f t="shared" si="4"/>
        <v>156.2075716280691</v>
      </c>
      <c r="M190" s="124">
        <v>1404780</v>
      </c>
      <c r="N190" s="144">
        <f t="shared" si="5"/>
        <v>1208110.8</v>
      </c>
      <c r="O190" s="116">
        <v>43349</v>
      </c>
      <c r="P190" s="108">
        <v>2018</v>
      </c>
      <c r="Q190" s="108" t="s">
        <v>88</v>
      </c>
    </row>
    <row r="191" spans="1:17" s="113" customFormat="1" x14ac:dyDescent="0.2">
      <c r="A191" s="114" t="s">
        <v>102</v>
      </c>
      <c r="B191" s="105" t="s">
        <v>79</v>
      </c>
      <c r="C191" s="117">
        <v>2018</v>
      </c>
      <c r="D191" s="115" t="s">
        <v>88</v>
      </c>
      <c r="E191" s="105" t="s">
        <v>4</v>
      </c>
      <c r="F191" s="105" t="s">
        <v>4</v>
      </c>
      <c r="G191" s="105">
        <v>196999</v>
      </c>
      <c r="H191" s="127">
        <v>0.88662616855336596</v>
      </c>
      <c r="I191" s="127">
        <v>0.87405016010567005</v>
      </c>
      <c r="J191" s="131"/>
      <c r="K191" s="121">
        <v>18.8</v>
      </c>
      <c r="L191" s="121">
        <f t="shared" si="4"/>
        <v>16.668571968803281</v>
      </c>
      <c r="M191" s="124">
        <v>62283</v>
      </c>
      <c r="N191" s="144">
        <f t="shared" si="5"/>
        <v>54438.466121861449</v>
      </c>
      <c r="O191" s="116">
        <v>43497</v>
      </c>
      <c r="P191" s="108">
        <v>2019</v>
      </c>
      <c r="Q191" s="108" t="s">
        <v>87</v>
      </c>
    </row>
    <row r="192" spans="1:17" s="113" customFormat="1" x14ac:dyDescent="0.2">
      <c r="A192" s="114" t="s">
        <v>102</v>
      </c>
      <c r="B192" s="105" t="s">
        <v>69</v>
      </c>
      <c r="C192" s="117">
        <v>2018</v>
      </c>
      <c r="D192" s="115" t="s">
        <v>88</v>
      </c>
      <c r="E192" s="105" t="s">
        <v>1</v>
      </c>
      <c r="F192" s="105" t="s">
        <v>1</v>
      </c>
      <c r="G192" s="105">
        <v>197209</v>
      </c>
      <c r="H192" s="127">
        <v>0.88662616855336596</v>
      </c>
      <c r="I192" s="127">
        <v>0.86</v>
      </c>
      <c r="J192" s="131"/>
      <c r="K192" s="121">
        <v>1.3</v>
      </c>
      <c r="L192" s="121">
        <f t="shared" si="4"/>
        <v>1.1526140191193759</v>
      </c>
      <c r="M192" s="124">
        <v>5972.2</v>
      </c>
      <c r="N192" s="144">
        <f t="shared" si="5"/>
        <v>5136.0919999999996</v>
      </c>
      <c r="O192" s="116">
        <v>43319</v>
      </c>
      <c r="P192" s="108">
        <v>2018</v>
      </c>
      <c r="Q192" s="108" t="s">
        <v>87</v>
      </c>
    </row>
    <row r="193" spans="1:17" s="113" customFormat="1" x14ac:dyDescent="0.2">
      <c r="A193" s="114" t="s">
        <v>102</v>
      </c>
      <c r="B193" s="105" t="s">
        <v>69</v>
      </c>
      <c r="C193" s="117">
        <v>2018</v>
      </c>
      <c r="D193" s="115" t="s">
        <v>88</v>
      </c>
      <c r="E193" s="105" t="s">
        <v>1</v>
      </c>
      <c r="F193" s="105" t="s">
        <v>1</v>
      </c>
      <c r="G193" s="105">
        <v>197210</v>
      </c>
      <c r="H193" s="127">
        <v>0.88662616855336596</v>
      </c>
      <c r="I193" s="127">
        <v>0.86</v>
      </c>
      <c r="J193" s="131"/>
      <c r="K193" s="121">
        <v>0</v>
      </c>
      <c r="L193" s="121">
        <f t="shared" si="4"/>
        <v>0</v>
      </c>
      <c r="M193" s="124">
        <v>2436</v>
      </c>
      <c r="N193" s="144">
        <f t="shared" si="5"/>
        <v>2094.96</v>
      </c>
      <c r="O193" s="116">
        <v>43319</v>
      </c>
      <c r="P193" s="108">
        <v>2018</v>
      </c>
      <c r="Q193" s="108" t="s">
        <v>87</v>
      </c>
    </row>
    <row r="194" spans="1:17" s="113" customFormat="1" x14ac:dyDescent="0.2">
      <c r="A194" s="114" t="s">
        <v>102</v>
      </c>
      <c r="B194" s="105" t="s">
        <v>79</v>
      </c>
      <c r="C194" s="117">
        <v>2018</v>
      </c>
      <c r="D194" s="115" t="s">
        <v>88</v>
      </c>
      <c r="E194" s="105" t="s">
        <v>4</v>
      </c>
      <c r="F194" s="105" t="s">
        <v>4</v>
      </c>
      <c r="G194" s="105">
        <v>197284</v>
      </c>
      <c r="H194" s="127">
        <v>0.88662616855336596</v>
      </c>
      <c r="I194" s="127">
        <v>0.87405016010567005</v>
      </c>
      <c r="J194" s="131"/>
      <c r="K194" s="121">
        <v>20.54</v>
      </c>
      <c r="L194" s="121">
        <f t="shared" ref="L194:L257" si="6">K194*H194</f>
        <v>18.211301502086137</v>
      </c>
      <c r="M194" s="124">
        <v>109481</v>
      </c>
      <c r="N194" s="144">
        <f t="shared" ref="N194:N257" si="7">M194*I194</f>
        <v>95691.885578528862</v>
      </c>
      <c r="O194" s="116">
        <v>43585</v>
      </c>
      <c r="P194" s="108">
        <v>2019</v>
      </c>
      <c r="Q194" s="108" t="s">
        <v>87</v>
      </c>
    </row>
    <row r="195" spans="1:17" s="113" customFormat="1" x14ac:dyDescent="0.2">
      <c r="A195" s="114" t="s">
        <v>102</v>
      </c>
      <c r="B195" s="105" t="s">
        <v>69</v>
      </c>
      <c r="C195" s="117">
        <v>2018</v>
      </c>
      <c r="D195" s="115" t="s">
        <v>88</v>
      </c>
      <c r="E195" s="105" t="s">
        <v>1</v>
      </c>
      <c r="F195" s="105" t="s">
        <v>1</v>
      </c>
      <c r="G195" s="105">
        <v>197319</v>
      </c>
      <c r="H195" s="127">
        <v>0.88662616855336596</v>
      </c>
      <c r="I195" s="127">
        <v>0.86</v>
      </c>
      <c r="J195" s="131"/>
      <c r="K195" s="121">
        <v>2.14</v>
      </c>
      <c r="L195" s="121">
        <f t="shared" si="6"/>
        <v>1.8973800007042032</v>
      </c>
      <c r="M195" s="124">
        <v>8005.16</v>
      </c>
      <c r="N195" s="144">
        <f t="shared" si="7"/>
        <v>6884.4376000000002</v>
      </c>
      <c r="O195" s="116">
        <v>43423</v>
      </c>
      <c r="P195" s="108">
        <v>2018</v>
      </c>
      <c r="Q195" s="108" t="s">
        <v>88</v>
      </c>
    </row>
    <row r="196" spans="1:17" s="113" customFormat="1" x14ac:dyDescent="0.2">
      <c r="A196" s="114" t="s">
        <v>102</v>
      </c>
      <c r="B196" s="105" t="s">
        <v>79</v>
      </c>
      <c r="C196" s="117">
        <v>2018</v>
      </c>
      <c r="D196" s="115" t="s">
        <v>88</v>
      </c>
      <c r="E196" s="105" t="s">
        <v>4</v>
      </c>
      <c r="F196" s="105" t="s">
        <v>4</v>
      </c>
      <c r="G196" s="105">
        <v>197348</v>
      </c>
      <c r="H196" s="127">
        <v>0.88662616855336596</v>
      </c>
      <c r="I196" s="127">
        <v>0.86</v>
      </c>
      <c r="J196" s="131"/>
      <c r="K196" s="121">
        <v>3.58</v>
      </c>
      <c r="L196" s="121">
        <f t="shared" si="6"/>
        <v>3.1741216834210504</v>
      </c>
      <c r="M196" s="124">
        <v>39979</v>
      </c>
      <c r="N196" s="144">
        <f t="shared" si="7"/>
        <v>34381.94</v>
      </c>
      <c r="O196" s="116">
        <v>43343</v>
      </c>
      <c r="P196" s="108">
        <v>2018</v>
      </c>
      <c r="Q196" s="108" t="s">
        <v>87</v>
      </c>
    </row>
    <row r="197" spans="1:17" s="113" customFormat="1" x14ac:dyDescent="0.2">
      <c r="A197" s="114" t="s">
        <v>102</v>
      </c>
      <c r="B197" s="105" t="s">
        <v>69</v>
      </c>
      <c r="C197" s="117">
        <v>2018</v>
      </c>
      <c r="D197" s="115" t="s">
        <v>88</v>
      </c>
      <c r="E197" s="105" t="s">
        <v>1</v>
      </c>
      <c r="F197" s="105" t="s">
        <v>1</v>
      </c>
      <c r="G197" s="105">
        <v>197544</v>
      </c>
      <c r="H197" s="127">
        <v>0.88662616855336596</v>
      </c>
      <c r="I197" s="127">
        <v>0.86</v>
      </c>
      <c r="J197" s="131"/>
      <c r="K197" s="121">
        <v>0.54600000000000004</v>
      </c>
      <c r="L197" s="121">
        <f t="shared" si="6"/>
        <v>0.48409788803013787</v>
      </c>
      <c r="M197" s="124">
        <v>2508.3240000000001</v>
      </c>
      <c r="N197" s="144">
        <f t="shared" si="7"/>
        <v>2157.1586400000001</v>
      </c>
      <c r="O197" s="116">
        <v>43328</v>
      </c>
      <c r="P197" s="108">
        <v>2018</v>
      </c>
      <c r="Q197" s="108" t="s">
        <v>88</v>
      </c>
    </row>
    <row r="198" spans="1:17" s="113" customFormat="1" x14ac:dyDescent="0.2">
      <c r="A198" s="114" t="s">
        <v>102</v>
      </c>
      <c r="B198" s="105" t="s">
        <v>79</v>
      </c>
      <c r="C198" s="117">
        <v>2018</v>
      </c>
      <c r="D198" s="115" t="s">
        <v>88</v>
      </c>
      <c r="E198" s="105" t="s">
        <v>1</v>
      </c>
      <c r="F198" s="105" t="s">
        <v>1</v>
      </c>
      <c r="G198" s="105">
        <v>197676</v>
      </c>
      <c r="H198" s="127">
        <v>0.88662616855336596</v>
      </c>
      <c r="I198" s="127">
        <v>0.87405016010567005</v>
      </c>
      <c r="J198" s="131"/>
      <c r="K198" s="121">
        <v>14.2935</v>
      </c>
      <c r="L198" s="121">
        <f t="shared" si="6"/>
        <v>12.672991140217537</v>
      </c>
      <c r="M198" s="124">
        <v>59993.07</v>
      </c>
      <c r="N198" s="124">
        <f t="shared" si="7"/>
        <v>52436.952438730674</v>
      </c>
      <c r="O198" s="116">
        <v>43799</v>
      </c>
      <c r="P198" s="108">
        <v>2019</v>
      </c>
      <c r="Q198" s="108" t="s">
        <v>87</v>
      </c>
    </row>
    <row r="199" spans="1:17" s="113" customFormat="1" x14ac:dyDescent="0.2">
      <c r="A199" s="114" t="s">
        <v>102</v>
      </c>
      <c r="B199" s="105" t="s">
        <v>69</v>
      </c>
      <c r="C199" s="117">
        <v>2018</v>
      </c>
      <c r="D199" s="115" t="s">
        <v>88</v>
      </c>
      <c r="E199" s="105" t="s">
        <v>85</v>
      </c>
      <c r="F199" s="105" t="s">
        <v>4</v>
      </c>
      <c r="G199" s="105">
        <v>197987</v>
      </c>
      <c r="H199" s="127">
        <v>0.88662616855336596</v>
      </c>
      <c r="I199" s="127">
        <v>0.86</v>
      </c>
      <c r="J199" s="131"/>
      <c r="K199" s="121">
        <v>17.55</v>
      </c>
      <c r="L199" s="121">
        <f t="shared" si="6"/>
        <v>15.560289258111574</v>
      </c>
      <c r="M199" s="124">
        <v>118247.55</v>
      </c>
      <c r="N199" s="144">
        <f t="shared" si="7"/>
        <v>101692.893</v>
      </c>
      <c r="O199" s="116">
        <v>43336</v>
      </c>
      <c r="P199" s="108">
        <v>2018</v>
      </c>
      <c r="Q199" s="108" t="s">
        <v>88</v>
      </c>
    </row>
    <row r="200" spans="1:17" s="113" customFormat="1" x14ac:dyDescent="0.2">
      <c r="A200" s="114" t="s">
        <v>102</v>
      </c>
      <c r="B200" s="105" t="s">
        <v>69</v>
      </c>
      <c r="C200" s="117">
        <v>2018</v>
      </c>
      <c r="D200" s="115" t="s">
        <v>88</v>
      </c>
      <c r="E200" s="105" t="s">
        <v>4</v>
      </c>
      <c r="F200" s="105" t="s">
        <v>4</v>
      </c>
      <c r="G200" s="105">
        <v>197992</v>
      </c>
      <c r="H200" s="127">
        <v>0.88662616855336596</v>
      </c>
      <c r="I200" s="127">
        <v>0.86</v>
      </c>
      <c r="J200" s="131"/>
      <c r="K200" s="121">
        <v>0.89280000000000004</v>
      </c>
      <c r="L200" s="121">
        <f t="shared" si="6"/>
        <v>0.79157984328444519</v>
      </c>
      <c r="M200" s="124">
        <v>3710.3231999999998</v>
      </c>
      <c r="N200" s="144">
        <f t="shared" si="7"/>
        <v>3190.8779519999998</v>
      </c>
      <c r="O200" s="116">
        <v>43367</v>
      </c>
      <c r="P200" s="108">
        <v>2018</v>
      </c>
      <c r="Q200" s="108" t="s">
        <v>88</v>
      </c>
    </row>
    <row r="201" spans="1:17" s="113" customFormat="1" x14ac:dyDescent="0.2">
      <c r="A201" s="114" t="s">
        <v>102</v>
      </c>
      <c r="B201" s="105" t="s">
        <v>69</v>
      </c>
      <c r="C201" s="117">
        <v>2018</v>
      </c>
      <c r="D201" s="115" t="s">
        <v>88</v>
      </c>
      <c r="E201" s="105" t="s">
        <v>1</v>
      </c>
      <c r="F201" s="105" t="s">
        <v>1</v>
      </c>
      <c r="G201" s="105">
        <v>198082</v>
      </c>
      <c r="H201" s="127">
        <v>0.88662616855336596</v>
      </c>
      <c r="I201" s="127">
        <v>0.86</v>
      </c>
      <c r="J201" s="131"/>
      <c r="K201" s="121">
        <v>0</v>
      </c>
      <c r="L201" s="121">
        <f t="shared" si="6"/>
        <v>0</v>
      </c>
      <c r="M201" s="124">
        <v>4200</v>
      </c>
      <c r="N201" s="144">
        <f t="shared" si="7"/>
        <v>3612</v>
      </c>
      <c r="O201" s="116">
        <v>43405</v>
      </c>
      <c r="P201" s="108">
        <v>2018</v>
      </c>
      <c r="Q201" s="108" t="s">
        <v>88</v>
      </c>
    </row>
    <row r="202" spans="1:17" s="113" customFormat="1" x14ac:dyDescent="0.2">
      <c r="A202" s="114" t="s">
        <v>102</v>
      </c>
      <c r="B202" s="105" t="s">
        <v>69</v>
      </c>
      <c r="C202" s="117">
        <v>2018</v>
      </c>
      <c r="D202" s="115" t="s">
        <v>88</v>
      </c>
      <c r="E202" s="105" t="s">
        <v>1</v>
      </c>
      <c r="F202" s="105" t="s">
        <v>1</v>
      </c>
      <c r="G202" s="105">
        <v>198150</v>
      </c>
      <c r="H202" s="127">
        <v>0.88662616855336596</v>
      </c>
      <c r="I202" s="127">
        <v>0.86</v>
      </c>
      <c r="J202" s="131"/>
      <c r="K202" s="121">
        <v>21.922000000000001</v>
      </c>
      <c r="L202" s="121">
        <f t="shared" si="6"/>
        <v>19.43661886702689</v>
      </c>
      <c r="M202" s="124">
        <v>64012.24</v>
      </c>
      <c r="N202" s="144">
        <f t="shared" si="7"/>
        <v>55050.526399999995</v>
      </c>
      <c r="O202" s="116">
        <v>43343</v>
      </c>
      <c r="P202" s="108">
        <v>2018</v>
      </c>
      <c r="Q202" s="108" t="s">
        <v>88</v>
      </c>
    </row>
    <row r="203" spans="1:17" s="113" customFormat="1" x14ac:dyDescent="0.2">
      <c r="A203" s="114" t="s">
        <v>102</v>
      </c>
      <c r="B203" s="105" t="s">
        <v>69</v>
      </c>
      <c r="C203" s="117">
        <v>2018</v>
      </c>
      <c r="D203" s="115" t="s">
        <v>88</v>
      </c>
      <c r="E203" s="105" t="s">
        <v>85</v>
      </c>
      <c r="F203" s="105" t="s">
        <v>4</v>
      </c>
      <c r="G203" s="105">
        <v>198295</v>
      </c>
      <c r="H203" s="127">
        <v>0.88662616855336596</v>
      </c>
      <c r="I203" s="127">
        <v>0.86</v>
      </c>
      <c r="J203" s="131"/>
      <c r="K203" s="121">
        <v>2.5758999999999999</v>
      </c>
      <c r="L203" s="121">
        <f t="shared" si="6"/>
        <v>2.2838603475766153</v>
      </c>
      <c r="M203" s="124">
        <v>10147.799999999999</v>
      </c>
      <c r="N203" s="144">
        <f t="shared" si="7"/>
        <v>8727.1079999999984</v>
      </c>
      <c r="O203" s="116">
        <v>43384</v>
      </c>
      <c r="P203" s="108">
        <v>2018</v>
      </c>
      <c r="Q203" s="108" t="s">
        <v>88</v>
      </c>
    </row>
    <row r="204" spans="1:17" s="113" customFormat="1" x14ac:dyDescent="0.2">
      <c r="A204" s="114" t="s">
        <v>102</v>
      </c>
      <c r="B204" s="105" t="s">
        <v>69</v>
      </c>
      <c r="C204" s="117">
        <v>2018</v>
      </c>
      <c r="D204" s="115" t="s">
        <v>88</v>
      </c>
      <c r="E204" s="105" t="s">
        <v>4</v>
      </c>
      <c r="F204" s="105" t="s">
        <v>4</v>
      </c>
      <c r="G204" s="105">
        <v>198303</v>
      </c>
      <c r="H204" s="127">
        <v>0.88662616855336596</v>
      </c>
      <c r="I204" s="127">
        <v>0.86</v>
      </c>
      <c r="J204" s="131"/>
      <c r="K204" s="121">
        <v>0.84240000000000004</v>
      </c>
      <c r="L204" s="121">
        <f t="shared" si="6"/>
        <v>0.74689388438935556</v>
      </c>
      <c r="M204" s="124">
        <v>3869.9856</v>
      </c>
      <c r="N204" s="144">
        <f t="shared" si="7"/>
        <v>3328.1876159999997</v>
      </c>
      <c r="O204" s="116">
        <v>43357</v>
      </c>
      <c r="P204" s="108">
        <v>2018</v>
      </c>
      <c r="Q204" s="108" t="s">
        <v>88</v>
      </c>
    </row>
    <row r="205" spans="1:17" s="113" customFormat="1" x14ac:dyDescent="0.2">
      <c r="A205" s="114" t="s">
        <v>102</v>
      </c>
      <c r="B205" s="105" t="s">
        <v>69</v>
      </c>
      <c r="C205" s="117">
        <v>2018</v>
      </c>
      <c r="D205" s="115" t="s">
        <v>88</v>
      </c>
      <c r="E205" s="105" t="s">
        <v>4</v>
      </c>
      <c r="F205" s="105" t="s">
        <v>4</v>
      </c>
      <c r="G205" s="105">
        <v>198315</v>
      </c>
      <c r="H205" s="127">
        <v>0.88662616855336596</v>
      </c>
      <c r="I205" s="127">
        <v>0.86</v>
      </c>
      <c r="J205" s="131"/>
      <c r="K205" s="121">
        <v>4.0999999999999996</v>
      </c>
      <c r="L205" s="121">
        <f t="shared" si="6"/>
        <v>3.6351672910688002</v>
      </c>
      <c r="M205" s="124">
        <v>12271</v>
      </c>
      <c r="N205" s="144">
        <f t="shared" si="7"/>
        <v>10553.06</v>
      </c>
      <c r="O205" s="116">
        <v>43336</v>
      </c>
      <c r="P205" s="108">
        <v>2018</v>
      </c>
      <c r="Q205" s="108" t="s">
        <v>88</v>
      </c>
    </row>
    <row r="206" spans="1:17" s="113" customFormat="1" x14ac:dyDescent="0.2">
      <c r="A206" s="114" t="s">
        <v>102</v>
      </c>
      <c r="B206" s="105" t="s">
        <v>69</v>
      </c>
      <c r="C206" s="117">
        <v>2018</v>
      </c>
      <c r="D206" s="115" t="s">
        <v>88</v>
      </c>
      <c r="E206" s="105" t="s">
        <v>1</v>
      </c>
      <c r="F206" s="105" t="s">
        <v>1</v>
      </c>
      <c r="G206" s="105">
        <v>198317</v>
      </c>
      <c r="H206" s="127">
        <v>0.88662616855336596</v>
      </c>
      <c r="I206" s="127">
        <v>0.86</v>
      </c>
      <c r="J206" s="131"/>
      <c r="K206" s="121">
        <v>10.486000000000001</v>
      </c>
      <c r="L206" s="121">
        <f t="shared" si="6"/>
        <v>9.2971620034505964</v>
      </c>
      <c r="M206" s="124">
        <v>42745.084000000003</v>
      </c>
      <c r="N206" s="144">
        <f t="shared" si="7"/>
        <v>36760.772239999998</v>
      </c>
      <c r="O206" s="116">
        <v>43404</v>
      </c>
      <c r="P206" s="108">
        <v>2018</v>
      </c>
      <c r="Q206" s="108" t="s">
        <v>88</v>
      </c>
    </row>
    <row r="207" spans="1:17" s="113" customFormat="1" x14ac:dyDescent="0.2">
      <c r="A207" s="114" t="s">
        <v>102</v>
      </c>
      <c r="B207" s="105" t="s">
        <v>69</v>
      </c>
      <c r="C207" s="117">
        <v>2018</v>
      </c>
      <c r="D207" s="115" t="s">
        <v>88</v>
      </c>
      <c r="E207" s="105" t="s">
        <v>4</v>
      </c>
      <c r="F207" s="105" t="s">
        <v>4</v>
      </c>
      <c r="G207" s="105">
        <v>198358</v>
      </c>
      <c r="H207" s="127">
        <v>0.88662616855336596</v>
      </c>
      <c r="I207" s="127">
        <v>0.86</v>
      </c>
      <c r="J207" s="131"/>
      <c r="K207" s="121">
        <v>0</v>
      </c>
      <c r="L207" s="121">
        <f t="shared" si="6"/>
        <v>0</v>
      </c>
      <c r="M207" s="124">
        <v>89734</v>
      </c>
      <c r="N207" s="144">
        <f t="shared" si="7"/>
        <v>77171.240000000005</v>
      </c>
      <c r="O207" s="116">
        <v>43373</v>
      </c>
      <c r="P207" s="108">
        <v>2018</v>
      </c>
      <c r="Q207" s="108" t="s">
        <v>88</v>
      </c>
    </row>
    <row r="208" spans="1:17" s="113" customFormat="1" x14ac:dyDescent="0.2">
      <c r="A208" s="114" t="s">
        <v>102</v>
      </c>
      <c r="B208" s="105" t="s">
        <v>79</v>
      </c>
      <c r="C208" s="117">
        <v>2018</v>
      </c>
      <c r="D208" s="115" t="s">
        <v>88</v>
      </c>
      <c r="E208" s="105" t="s">
        <v>85</v>
      </c>
      <c r="F208" s="105" t="s">
        <v>4</v>
      </c>
      <c r="G208" s="105">
        <v>198423</v>
      </c>
      <c r="H208" s="127">
        <v>0.88662616855336596</v>
      </c>
      <c r="I208" s="127">
        <v>0.86</v>
      </c>
      <c r="J208" s="131"/>
      <c r="K208" s="121">
        <v>29.8</v>
      </c>
      <c r="L208" s="121">
        <f t="shared" si="6"/>
        <v>26.421459822890306</v>
      </c>
      <c r="M208" s="124">
        <v>183256</v>
      </c>
      <c r="N208" s="144">
        <f t="shared" si="7"/>
        <v>157600.16</v>
      </c>
      <c r="O208" s="116">
        <v>43388</v>
      </c>
      <c r="P208" s="108">
        <v>2018</v>
      </c>
      <c r="Q208" s="108" t="s">
        <v>87</v>
      </c>
    </row>
    <row r="209" spans="1:17" s="113" customFormat="1" x14ac:dyDescent="0.2">
      <c r="A209" s="114" t="s">
        <v>102</v>
      </c>
      <c r="B209" s="105" t="s">
        <v>79</v>
      </c>
      <c r="C209" s="117">
        <v>2018</v>
      </c>
      <c r="D209" s="115" t="s">
        <v>88</v>
      </c>
      <c r="E209" s="105" t="s">
        <v>85</v>
      </c>
      <c r="F209" s="105" t="s">
        <v>4</v>
      </c>
      <c r="G209" s="105">
        <v>198424</v>
      </c>
      <c r="H209" s="127">
        <v>0.88662616855336596</v>
      </c>
      <c r="I209" s="127">
        <v>0.86</v>
      </c>
      <c r="J209" s="131"/>
      <c r="K209" s="121">
        <v>24.9</v>
      </c>
      <c r="L209" s="121">
        <f t="shared" si="6"/>
        <v>22.076991596978811</v>
      </c>
      <c r="M209" s="124">
        <v>270225</v>
      </c>
      <c r="N209" s="144">
        <f t="shared" si="7"/>
        <v>232393.5</v>
      </c>
      <c r="O209" s="116">
        <v>43255</v>
      </c>
      <c r="P209" s="108">
        <v>2018</v>
      </c>
      <c r="Q209" s="108" t="s">
        <v>87</v>
      </c>
    </row>
    <row r="210" spans="1:17" s="113" customFormat="1" x14ac:dyDescent="0.2">
      <c r="A210" s="114" t="s">
        <v>102</v>
      </c>
      <c r="B210" s="105" t="s">
        <v>79</v>
      </c>
      <c r="C210" s="117">
        <v>2018</v>
      </c>
      <c r="D210" s="115" t="s">
        <v>88</v>
      </c>
      <c r="E210" s="105" t="s">
        <v>85</v>
      </c>
      <c r="F210" s="105" t="s">
        <v>4</v>
      </c>
      <c r="G210" s="105">
        <v>198425</v>
      </c>
      <c r="H210" s="127">
        <v>0.88662616855336596</v>
      </c>
      <c r="I210" s="127">
        <v>0.87405016010567005</v>
      </c>
      <c r="J210" s="131"/>
      <c r="K210" s="121">
        <v>76</v>
      </c>
      <c r="L210" s="121">
        <f t="shared" si="6"/>
        <v>67.383588810055812</v>
      </c>
      <c r="M210" s="124">
        <v>525271</v>
      </c>
      <c r="N210" s="144">
        <f t="shared" si="7"/>
        <v>459113.20164886542</v>
      </c>
      <c r="O210" s="116">
        <v>43585</v>
      </c>
      <c r="P210" s="108">
        <v>2019</v>
      </c>
      <c r="Q210" s="108" t="s">
        <v>87</v>
      </c>
    </row>
    <row r="211" spans="1:17" s="113" customFormat="1" x14ac:dyDescent="0.2">
      <c r="A211" s="114" t="s">
        <v>102</v>
      </c>
      <c r="B211" s="105" t="s">
        <v>79</v>
      </c>
      <c r="C211" s="117">
        <v>2018</v>
      </c>
      <c r="D211" s="115" t="s">
        <v>88</v>
      </c>
      <c r="E211" s="105" t="s">
        <v>4</v>
      </c>
      <c r="F211" s="105" t="s">
        <v>4</v>
      </c>
      <c r="G211" s="105">
        <v>198466</v>
      </c>
      <c r="H211" s="127">
        <v>0.88662616855336596</v>
      </c>
      <c r="I211" s="127">
        <v>0.86</v>
      </c>
      <c r="J211" s="131"/>
      <c r="K211" s="121">
        <v>4.2</v>
      </c>
      <c r="L211" s="121">
        <f t="shared" si="6"/>
        <v>3.723829907924137</v>
      </c>
      <c r="M211" s="124">
        <v>7490</v>
      </c>
      <c r="N211" s="144">
        <f t="shared" si="7"/>
        <v>6441.4</v>
      </c>
      <c r="O211" s="116">
        <v>43343</v>
      </c>
      <c r="P211" s="108">
        <v>2018</v>
      </c>
      <c r="Q211" s="108" t="s">
        <v>87</v>
      </c>
    </row>
    <row r="212" spans="1:17" s="113" customFormat="1" x14ac:dyDescent="0.2">
      <c r="A212" s="114" t="s">
        <v>102</v>
      </c>
      <c r="B212" s="105" t="s">
        <v>79</v>
      </c>
      <c r="C212" s="117">
        <v>2018</v>
      </c>
      <c r="D212" s="115" t="s">
        <v>88</v>
      </c>
      <c r="E212" s="105" t="s">
        <v>4</v>
      </c>
      <c r="F212" s="105" t="s">
        <v>4</v>
      </c>
      <c r="G212" s="105">
        <v>198467</v>
      </c>
      <c r="H212" s="127">
        <v>0.88662616855336596</v>
      </c>
      <c r="I212" s="127">
        <v>0.86</v>
      </c>
      <c r="J212" s="131"/>
      <c r="K212" s="121">
        <v>5.2</v>
      </c>
      <c r="L212" s="121">
        <f t="shared" si="6"/>
        <v>4.6104560764775036</v>
      </c>
      <c r="M212" s="124">
        <v>8483</v>
      </c>
      <c r="N212" s="144">
        <f t="shared" si="7"/>
        <v>7295.38</v>
      </c>
      <c r="O212" s="116">
        <v>43350</v>
      </c>
      <c r="P212" s="108">
        <v>2018</v>
      </c>
      <c r="Q212" s="108" t="s">
        <v>87</v>
      </c>
    </row>
    <row r="213" spans="1:17" s="113" customFormat="1" x14ac:dyDescent="0.2">
      <c r="A213" s="114" t="s">
        <v>102</v>
      </c>
      <c r="B213" s="105" t="s">
        <v>79</v>
      </c>
      <c r="C213" s="117">
        <v>2018</v>
      </c>
      <c r="D213" s="115" t="s">
        <v>88</v>
      </c>
      <c r="E213" s="105" t="s">
        <v>4</v>
      </c>
      <c r="F213" s="105" t="s">
        <v>4</v>
      </c>
      <c r="G213" s="105">
        <v>198469</v>
      </c>
      <c r="H213" s="127">
        <v>0.88662616855336596</v>
      </c>
      <c r="I213" s="127">
        <v>0.87405016010567005</v>
      </c>
      <c r="J213" s="131"/>
      <c r="K213" s="121">
        <v>1.45</v>
      </c>
      <c r="L213" s="121">
        <f t="shared" si="6"/>
        <v>1.2856079444023807</v>
      </c>
      <c r="M213" s="124">
        <v>13034</v>
      </c>
      <c r="N213" s="144">
        <f t="shared" si="7"/>
        <v>11392.369786817304</v>
      </c>
      <c r="O213" s="116">
        <v>43495</v>
      </c>
      <c r="P213" s="108">
        <v>2019</v>
      </c>
      <c r="Q213" s="108" t="s">
        <v>87</v>
      </c>
    </row>
    <row r="214" spans="1:17" s="113" customFormat="1" x14ac:dyDescent="0.2">
      <c r="A214" s="114" t="s">
        <v>102</v>
      </c>
      <c r="B214" s="105" t="s">
        <v>79</v>
      </c>
      <c r="C214" s="117">
        <v>2018</v>
      </c>
      <c r="D214" s="115" t="s">
        <v>88</v>
      </c>
      <c r="E214" s="105" t="s">
        <v>4</v>
      </c>
      <c r="F214" s="105" t="s">
        <v>4</v>
      </c>
      <c r="G214" s="105">
        <v>198470</v>
      </c>
      <c r="H214" s="127">
        <v>0.88662616855336596</v>
      </c>
      <c r="I214" s="127">
        <v>0.87405016010567005</v>
      </c>
      <c r="J214" s="131"/>
      <c r="K214" s="121">
        <v>8.5050000000000008</v>
      </c>
      <c r="L214" s="121">
        <f t="shared" si="6"/>
        <v>7.5407555635463783</v>
      </c>
      <c r="M214" s="124">
        <v>62343</v>
      </c>
      <c r="N214" s="144">
        <f t="shared" si="7"/>
        <v>54490.909131467786</v>
      </c>
      <c r="O214" s="116">
        <v>43554</v>
      </c>
      <c r="P214" s="108">
        <v>2019</v>
      </c>
      <c r="Q214" s="108" t="s">
        <v>87</v>
      </c>
    </row>
    <row r="215" spans="1:17" s="113" customFormat="1" x14ac:dyDescent="0.2">
      <c r="A215" s="114" t="s">
        <v>102</v>
      </c>
      <c r="B215" s="105" t="s">
        <v>69</v>
      </c>
      <c r="C215" s="117">
        <v>2018</v>
      </c>
      <c r="D215" s="115" t="s">
        <v>88</v>
      </c>
      <c r="E215" s="105" t="s">
        <v>1</v>
      </c>
      <c r="F215" s="105" t="s">
        <v>1</v>
      </c>
      <c r="G215" s="105">
        <v>198688</v>
      </c>
      <c r="H215" s="127">
        <v>0.88662616855336596</v>
      </c>
      <c r="I215" s="127">
        <v>0.86</v>
      </c>
      <c r="J215" s="131"/>
      <c r="K215" s="121">
        <v>0.3</v>
      </c>
      <c r="L215" s="121">
        <f t="shared" si="6"/>
        <v>0.26598785056600976</v>
      </c>
      <c r="M215" s="124">
        <v>1149</v>
      </c>
      <c r="N215" s="144">
        <f t="shared" si="7"/>
        <v>988.14</v>
      </c>
      <c r="O215" s="116">
        <v>43404</v>
      </c>
      <c r="P215" s="108">
        <v>2018</v>
      </c>
      <c r="Q215" s="108" t="s">
        <v>87</v>
      </c>
    </row>
    <row r="216" spans="1:17" s="113" customFormat="1" x14ac:dyDescent="0.2">
      <c r="A216" s="114" t="s">
        <v>102</v>
      </c>
      <c r="B216" s="105" t="s">
        <v>69</v>
      </c>
      <c r="C216" s="117">
        <v>2018</v>
      </c>
      <c r="D216" s="115" t="s">
        <v>88</v>
      </c>
      <c r="E216" s="105" t="s">
        <v>4</v>
      </c>
      <c r="F216" s="105" t="s">
        <v>4</v>
      </c>
      <c r="G216" s="105">
        <v>198741</v>
      </c>
      <c r="H216" s="127">
        <v>0.88662616855336596</v>
      </c>
      <c r="I216" s="127">
        <v>0.86</v>
      </c>
      <c r="J216" s="131"/>
      <c r="K216" s="121">
        <v>10.958</v>
      </c>
      <c r="L216" s="121">
        <f t="shared" si="6"/>
        <v>9.7156495550077846</v>
      </c>
      <c r="M216" s="124">
        <v>36026.0412</v>
      </c>
      <c r="N216" s="144">
        <f t="shared" si="7"/>
        <v>30982.395431999998</v>
      </c>
      <c r="O216" s="116">
        <v>43355</v>
      </c>
      <c r="P216" s="108">
        <v>2018</v>
      </c>
      <c r="Q216" s="108" t="s">
        <v>88</v>
      </c>
    </row>
    <row r="217" spans="1:17" s="113" customFormat="1" x14ac:dyDescent="0.2">
      <c r="A217" s="114" t="s">
        <v>102</v>
      </c>
      <c r="B217" s="105" t="s">
        <v>79</v>
      </c>
      <c r="C217" s="117">
        <v>2018</v>
      </c>
      <c r="D217" s="115" t="s">
        <v>88</v>
      </c>
      <c r="E217" s="105" t="s">
        <v>85</v>
      </c>
      <c r="F217" s="105" t="s">
        <v>4</v>
      </c>
      <c r="G217" s="105">
        <v>198747</v>
      </c>
      <c r="H217" s="127">
        <v>0.88662616855336596</v>
      </c>
      <c r="I217" s="127">
        <v>0.87405016010567005</v>
      </c>
      <c r="J217" s="131"/>
      <c r="K217" s="121">
        <v>5.8</v>
      </c>
      <c r="L217" s="121">
        <f t="shared" si="6"/>
        <v>5.1424317776095227</v>
      </c>
      <c r="M217" s="124">
        <v>36080</v>
      </c>
      <c r="N217" s="144">
        <f t="shared" si="7"/>
        <v>31535.729776612574</v>
      </c>
      <c r="O217" s="116">
        <v>43559</v>
      </c>
      <c r="P217" s="108">
        <v>2019</v>
      </c>
      <c r="Q217" s="108" t="s">
        <v>87</v>
      </c>
    </row>
    <row r="218" spans="1:17" s="113" customFormat="1" x14ac:dyDescent="0.2">
      <c r="A218" s="114" t="s">
        <v>102</v>
      </c>
      <c r="B218" s="105" t="s">
        <v>79</v>
      </c>
      <c r="C218" s="117">
        <v>2018</v>
      </c>
      <c r="D218" s="115" t="s">
        <v>88</v>
      </c>
      <c r="E218" s="105" t="s">
        <v>1</v>
      </c>
      <c r="F218" s="105" t="s">
        <v>1</v>
      </c>
      <c r="G218" s="105">
        <v>198824</v>
      </c>
      <c r="H218" s="127">
        <v>0.88662616855336596</v>
      </c>
      <c r="I218" s="127">
        <v>0.87405016010567005</v>
      </c>
      <c r="J218" s="131"/>
      <c r="K218" s="121">
        <v>2.83</v>
      </c>
      <c r="L218" s="121">
        <f t="shared" si="6"/>
        <v>2.5091520570060255</v>
      </c>
      <c r="M218" s="124">
        <v>20765.32</v>
      </c>
      <c r="N218" s="124">
        <f t="shared" si="7"/>
        <v>18149.931270645473</v>
      </c>
      <c r="O218" s="116">
        <v>43466</v>
      </c>
      <c r="P218" s="108">
        <v>2019</v>
      </c>
      <c r="Q218" s="108" t="s">
        <v>87</v>
      </c>
    </row>
    <row r="219" spans="1:17" s="113" customFormat="1" x14ac:dyDescent="0.2">
      <c r="A219" s="114" t="s">
        <v>102</v>
      </c>
      <c r="B219" s="105" t="s">
        <v>69</v>
      </c>
      <c r="C219" s="117">
        <v>2018</v>
      </c>
      <c r="D219" s="115" t="s">
        <v>88</v>
      </c>
      <c r="E219" s="105" t="s">
        <v>4</v>
      </c>
      <c r="F219" s="105" t="s">
        <v>4</v>
      </c>
      <c r="G219" s="105">
        <v>199018</v>
      </c>
      <c r="H219" s="127">
        <v>0.88662616855336596</v>
      </c>
      <c r="I219" s="127">
        <v>0.86</v>
      </c>
      <c r="J219" s="131"/>
      <c r="K219" s="121">
        <v>2.5219999999999998</v>
      </c>
      <c r="L219" s="121">
        <f t="shared" si="6"/>
        <v>2.2360711970915887</v>
      </c>
      <c r="M219" s="124">
        <v>11586.067999999999</v>
      </c>
      <c r="N219" s="144">
        <f t="shared" si="7"/>
        <v>9964.0184799999988</v>
      </c>
      <c r="O219" s="116">
        <v>43402</v>
      </c>
      <c r="P219" s="108">
        <v>2018</v>
      </c>
      <c r="Q219" s="108" t="s">
        <v>88</v>
      </c>
    </row>
    <row r="220" spans="1:17" s="113" customFormat="1" x14ac:dyDescent="0.2">
      <c r="A220" s="114" t="s">
        <v>102</v>
      </c>
      <c r="B220" s="105" t="s">
        <v>79</v>
      </c>
      <c r="C220" s="117">
        <v>2018</v>
      </c>
      <c r="D220" s="115" t="s">
        <v>88</v>
      </c>
      <c r="E220" s="105" t="s">
        <v>1</v>
      </c>
      <c r="F220" s="105" t="s">
        <v>1</v>
      </c>
      <c r="G220" s="105">
        <v>199252</v>
      </c>
      <c r="H220" s="127">
        <v>0.88662616855336596</v>
      </c>
      <c r="I220" s="127">
        <v>0.87405016010567005</v>
      </c>
      <c r="J220" s="131"/>
      <c r="K220" s="121">
        <v>3.35</v>
      </c>
      <c r="L220" s="121">
        <f t="shared" si="6"/>
        <v>2.9701976646537762</v>
      </c>
      <c r="M220" s="124">
        <v>15389.9</v>
      </c>
      <c r="N220" s="124">
        <f t="shared" si="7"/>
        <v>13451.544559010252</v>
      </c>
      <c r="O220" s="116">
        <v>43800</v>
      </c>
      <c r="P220" s="108">
        <v>2019</v>
      </c>
      <c r="Q220" s="108" t="s">
        <v>87</v>
      </c>
    </row>
    <row r="221" spans="1:17" s="113" customFormat="1" x14ac:dyDescent="0.2">
      <c r="A221" s="114" t="s">
        <v>102</v>
      </c>
      <c r="B221" s="105" t="s">
        <v>79</v>
      </c>
      <c r="C221" s="117">
        <v>2018</v>
      </c>
      <c r="D221" s="115" t="s">
        <v>88</v>
      </c>
      <c r="E221" s="105" t="s">
        <v>1</v>
      </c>
      <c r="F221" s="105" t="s">
        <v>1</v>
      </c>
      <c r="G221" s="105">
        <v>199327</v>
      </c>
      <c r="H221" s="127">
        <v>0.88662616855336596</v>
      </c>
      <c r="I221" s="127">
        <v>0.87405016010567005</v>
      </c>
      <c r="J221" s="131"/>
      <c r="K221" s="121">
        <v>5.4</v>
      </c>
      <c r="L221" s="121">
        <f t="shared" si="6"/>
        <v>4.7877813101881763</v>
      </c>
      <c r="M221" s="124">
        <v>25919</v>
      </c>
      <c r="N221" s="124">
        <f t="shared" si="7"/>
        <v>22654.506099778861</v>
      </c>
      <c r="O221" s="116">
        <v>43496</v>
      </c>
      <c r="P221" s="108">
        <v>2019</v>
      </c>
      <c r="Q221" s="108" t="s">
        <v>87</v>
      </c>
    </row>
    <row r="222" spans="1:17" s="113" customFormat="1" x14ac:dyDescent="0.2">
      <c r="A222" s="114" t="s">
        <v>102</v>
      </c>
      <c r="B222" s="105" t="s">
        <v>69</v>
      </c>
      <c r="C222" s="117">
        <v>2018</v>
      </c>
      <c r="D222" s="115" t="s">
        <v>88</v>
      </c>
      <c r="E222" s="105" t="s">
        <v>85</v>
      </c>
      <c r="F222" s="105" t="s">
        <v>4</v>
      </c>
      <c r="G222" s="105">
        <v>199412</v>
      </c>
      <c r="H222" s="127">
        <v>0.88662616855336596</v>
      </c>
      <c r="I222" s="127">
        <v>0.86</v>
      </c>
      <c r="J222" s="131"/>
      <c r="K222" s="121">
        <v>32.887999999999998</v>
      </c>
      <c r="L222" s="121">
        <f t="shared" si="6"/>
        <v>29.159361431383097</v>
      </c>
      <c r="M222" s="124">
        <v>134627</v>
      </c>
      <c r="N222" s="144">
        <f t="shared" si="7"/>
        <v>115779.22</v>
      </c>
      <c r="O222" s="116">
        <v>43361</v>
      </c>
      <c r="P222" s="108">
        <v>2018</v>
      </c>
      <c r="Q222" s="108" t="s">
        <v>88</v>
      </c>
    </row>
    <row r="223" spans="1:17" s="113" customFormat="1" x14ac:dyDescent="0.2">
      <c r="A223" s="114" t="s">
        <v>102</v>
      </c>
      <c r="B223" s="105" t="s">
        <v>69</v>
      </c>
      <c r="C223" s="117">
        <v>2018</v>
      </c>
      <c r="D223" s="115" t="s">
        <v>88</v>
      </c>
      <c r="E223" s="105" t="s">
        <v>1</v>
      </c>
      <c r="F223" s="105" t="s">
        <v>1</v>
      </c>
      <c r="G223" s="105">
        <v>199591</v>
      </c>
      <c r="H223" s="127">
        <v>0.88662616855336596</v>
      </c>
      <c r="I223" s="127">
        <v>0.86</v>
      </c>
      <c r="J223" s="131"/>
      <c r="K223" s="121">
        <v>2.4297</v>
      </c>
      <c r="L223" s="121">
        <f t="shared" si="6"/>
        <v>2.1542356017341131</v>
      </c>
      <c r="M223" s="124">
        <v>12046.55</v>
      </c>
      <c r="N223" s="144">
        <f t="shared" si="7"/>
        <v>10360.032999999999</v>
      </c>
      <c r="O223" s="116">
        <v>43433</v>
      </c>
      <c r="P223" s="108">
        <v>2018</v>
      </c>
      <c r="Q223" s="108" t="s">
        <v>88</v>
      </c>
    </row>
    <row r="224" spans="1:17" s="113" customFormat="1" x14ac:dyDescent="0.2">
      <c r="A224" s="114" t="s">
        <v>102</v>
      </c>
      <c r="B224" s="105" t="s">
        <v>79</v>
      </c>
      <c r="C224" s="117">
        <v>2018</v>
      </c>
      <c r="D224" s="115" t="s">
        <v>88</v>
      </c>
      <c r="E224" s="105" t="s">
        <v>4</v>
      </c>
      <c r="F224" s="105" t="s">
        <v>4</v>
      </c>
      <c r="G224" s="105">
        <v>199608</v>
      </c>
      <c r="H224" s="127">
        <v>0.88662616855336596</v>
      </c>
      <c r="I224" s="127">
        <v>0.87405016010567005</v>
      </c>
      <c r="J224" s="131"/>
      <c r="K224" s="121">
        <v>5.0860000000000003</v>
      </c>
      <c r="L224" s="121">
        <f t="shared" si="6"/>
        <v>4.5093806932624192</v>
      </c>
      <c r="M224" s="124">
        <v>18359.016</v>
      </c>
      <c r="N224" s="144">
        <f t="shared" si="7"/>
        <v>16046.700874182558</v>
      </c>
      <c r="O224" s="116">
        <v>43732</v>
      </c>
      <c r="P224" s="108">
        <v>2019</v>
      </c>
      <c r="Q224" s="108" t="s">
        <v>87</v>
      </c>
    </row>
    <row r="225" spans="1:17" s="113" customFormat="1" x14ac:dyDescent="0.2">
      <c r="A225" s="114" t="s">
        <v>102</v>
      </c>
      <c r="B225" s="105" t="s">
        <v>79</v>
      </c>
      <c r="C225" s="117">
        <v>2018</v>
      </c>
      <c r="D225" s="115" t="s">
        <v>88</v>
      </c>
      <c r="E225" s="105" t="s">
        <v>4</v>
      </c>
      <c r="F225" s="105" t="s">
        <v>4</v>
      </c>
      <c r="G225" s="105">
        <v>199651</v>
      </c>
      <c r="H225" s="127">
        <v>0.88662616855336596</v>
      </c>
      <c r="I225" s="127">
        <v>0.86</v>
      </c>
      <c r="J225" s="131"/>
      <c r="K225" s="121">
        <v>16.399999999999999</v>
      </c>
      <c r="L225" s="121">
        <f t="shared" si="6"/>
        <v>14.540669164275201</v>
      </c>
      <c r="M225" s="124">
        <v>75341.600000000006</v>
      </c>
      <c r="N225" s="144">
        <f t="shared" si="7"/>
        <v>64793.776000000005</v>
      </c>
      <c r="O225" s="116">
        <v>43464</v>
      </c>
      <c r="P225" s="108">
        <v>2018</v>
      </c>
      <c r="Q225" s="108" t="s">
        <v>87</v>
      </c>
    </row>
    <row r="226" spans="1:17" s="113" customFormat="1" x14ac:dyDescent="0.2">
      <c r="A226" s="114" t="s">
        <v>102</v>
      </c>
      <c r="B226" s="105" t="s">
        <v>69</v>
      </c>
      <c r="C226" s="117">
        <v>2018</v>
      </c>
      <c r="D226" s="115" t="s">
        <v>88</v>
      </c>
      <c r="E226" s="105" t="s">
        <v>4</v>
      </c>
      <c r="F226" s="105" t="s">
        <v>4</v>
      </c>
      <c r="G226" s="105">
        <v>199676</v>
      </c>
      <c r="H226" s="127">
        <v>0.88662616855336596</v>
      </c>
      <c r="I226" s="127">
        <v>0.86</v>
      </c>
      <c r="J226" s="131"/>
      <c r="K226" s="121">
        <v>1.0529999999999999</v>
      </c>
      <c r="L226" s="121">
        <f t="shared" si="6"/>
        <v>0.93361735548669433</v>
      </c>
      <c r="M226" s="124">
        <v>7380.4319999999998</v>
      </c>
      <c r="N226" s="144">
        <f t="shared" si="7"/>
        <v>6347.1715199999999</v>
      </c>
      <c r="O226" s="116">
        <v>43465</v>
      </c>
      <c r="P226" s="108">
        <v>2018</v>
      </c>
      <c r="Q226" s="108" t="s">
        <v>88</v>
      </c>
    </row>
    <row r="227" spans="1:17" s="113" customFormat="1" x14ac:dyDescent="0.2">
      <c r="A227" s="114" t="s">
        <v>102</v>
      </c>
      <c r="B227" s="105" t="s">
        <v>79</v>
      </c>
      <c r="C227" s="117">
        <v>2018</v>
      </c>
      <c r="D227" s="115" t="s">
        <v>88</v>
      </c>
      <c r="E227" s="105" t="s">
        <v>4</v>
      </c>
      <c r="F227" s="105" t="s">
        <v>4</v>
      </c>
      <c r="G227" s="105">
        <v>199739</v>
      </c>
      <c r="H227" s="127">
        <v>0.88662616855336596</v>
      </c>
      <c r="I227" s="127">
        <v>0.87405016010567005</v>
      </c>
      <c r="J227" s="131"/>
      <c r="K227" s="121">
        <v>6.89</v>
      </c>
      <c r="L227" s="121">
        <f t="shared" si="6"/>
        <v>6.1088543013326913</v>
      </c>
      <c r="M227" s="124">
        <v>22729.85</v>
      </c>
      <c r="N227" s="144">
        <f t="shared" si="7"/>
        <v>19867.029031677863</v>
      </c>
      <c r="O227" s="116">
        <v>43630</v>
      </c>
      <c r="P227" s="108">
        <v>2019</v>
      </c>
      <c r="Q227" s="108" t="s">
        <v>87</v>
      </c>
    </row>
    <row r="228" spans="1:17" s="113" customFormat="1" x14ac:dyDescent="0.2">
      <c r="A228" s="114" t="s">
        <v>102</v>
      </c>
      <c r="B228" s="105" t="s">
        <v>69</v>
      </c>
      <c r="C228" s="117">
        <v>2018</v>
      </c>
      <c r="D228" s="115" t="s">
        <v>88</v>
      </c>
      <c r="E228" s="105" t="s">
        <v>1</v>
      </c>
      <c r="F228" s="105" t="s">
        <v>1</v>
      </c>
      <c r="G228" s="105">
        <v>199752</v>
      </c>
      <c r="H228" s="127">
        <v>0.88662616855336596</v>
      </c>
      <c r="I228" s="127">
        <v>0.86</v>
      </c>
      <c r="J228" s="131"/>
      <c r="K228" s="121">
        <v>5.0999999999999996</v>
      </c>
      <c r="L228" s="121">
        <f t="shared" si="6"/>
        <v>4.5217934596221658</v>
      </c>
      <c r="M228" s="124">
        <v>18766</v>
      </c>
      <c r="N228" s="144">
        <f t="shared" si="7"/>
        <v>16138.76</v>
      </c>
      <c r="O228" s="116">
        <v>43435</v>
      </c>
      <c r="P228" s="108">
        <v>2018</v>
      </c>
      <c r="Q228" s="108" t="s">
        <v>87</v>
      </c>
    </row>
    <row r="229" spans="1:17" s="113" customFormat="1" x14ac:dyDescent="0.2">
      <c r="A229" s="114" t="s">
        <v>102</v>
      </c>
      <c r="B229" s="105" t="s">
        <v>69</v>
      </c>
      <c r="C229" s="117">
        <v>2018</v>
      </c>
      <c r="D229" s="115" t="s">
        <v>88</v>
      </c>
      <c r="E229" s="105" t="s">
        <v>4</v>
      </c>
      <c r="F229" s="105" t="s">
        <v>4</v>
      </c>
      <c r="G229" s="105">
        <v>199929</v>
      </c>
      <c r="H229" s="127">
        <v>0.88662616855336596</v>
      </c>
      <c r="I229" s="127">
        <v>0.86</v>
      </c>
      <c r="J229" s="131"/>
      <c r="K229" s="121">
        <v>0.43680000000000002</v>
      </c>
      <c r="L229" s="121">
        <f t="shared" si="6"/>
        <v>0.38727831042411026</v>
      </c>
      <c r="M229" s="124">
        <v>2006.6592000000001</v>
      </c>
      <c r="N229" s="144">
        <f t="shared" si="7"/>
        <v>1725.7269120000001</v>
      </c>
      <c r="O229" s="116">
        <v>43368</v>
      </c>
      <c r="P229" s="108">
        <v>2018</v>
      </c>
      <c r="Q229" s="108" t="s">
        <v>88</v>
      </c>
    </row>
    <row r="230" spans="1:17" s="113" customFormat="1" x14ac:dyDescent="0.2">
      <c r="A230" s="114" t="s">
        <v>102</v>
      </c>
      <c r="B230" s="105" t="s">
        <v>69</v>
      </c>
      <c r="C230" s="117">
        <v>2018</v>
      </c>
      <c r="D230" s="115" t="s">
        <v>88</v>
      </c>
      <c r="E230" s="105" t="s">
        <v>1</v>
      </c>
      <c r="F230" s="105" t="s">
        <v>1</v>
      </c>
      <c r="G230" s="105">
        <v>199972</v>
      </c>
      <c r="H230" s="127">
        <v>0.88662616855336596</v>
      </c>
      <c r="I230" s="127">
        <v>0.86</v>
      </c>
      <c r="J230" s="131"/>
      <c r="K230" s="121">
        <v>3.0872000000000002</v>
      </c>
      <c r="L230" s="121">
        <f t="shared" si="6"/>
        <v>2.7371923075579514</v>
      </c>
      <c r="M230" s="124">
        <v>15350.1968</v>
      </c>
      <c r="N230" s="144">
        <f t="shared" si="7"/>
        <v>13201.169248</v>
      </c>
      <c r="O230" s="116">
        <v>43396</v>
      </c>
      <c r="P230" s="108">
        <v>2018</v>
      </c>
      <c r="Q230" s="108" t="s">
        <v>88</v>
      </c>
    </row>
    <row r="231" spans="1:17" s="113" customFormat="1" x14ac:dyDescent="0.2">
      <c r="A231" s="114" t="s">
        <v>102</v>
      </c>
      <c r="B231" s="105" t="s">
        <v>79</v>
      </c>
      <c r="C231" s="117">
        <v>2018</v>
      </c>
      <c r="D231" s="115" t="s">
        <v>88</v>
      </c>
      <c r="E231" s="105" t="s">
        <v>4</v>
      </c>
      <c r="F231" s="105" t="s">
        <v>4</v>
      </c>
      <c r="G231" s="105">
        <v>200017</v>
      </c>
      <c r="H231" s="127">
        <v>0.88662616855336596</v>
      </c>
      <c r="I231" s="127">
        <v>0.87405016010567005</v>
      </c>
      <c r="J231" s="131"/>
      <c r="K231" s="121">
        <v>14.3</v>
      </c>
      <c r="L231" s="121">
        <f t="shared" si="6"/>
        <v>12.678754210313134</v>
      </c>
      <c r="M231" s="124">
        <v>104801</v>
      </c>
      <c r="N231" s="144">
        <f t="shared" si="7"/>
        <v>91601.330829234328</v>
      </c>
      <c r="O231" s="116">
        <v>43553</v>
      </c>
      <c r="P231" s="108">
        <v>2019</v>
      </c>
      <c r="Q231" s="108" t="s">
        <v>87</v>
      </c>
    </row>
    <row r="232" spans="1:17" s="113" customFormat="1" x14ac:dyDescent="0.2">
      <c r="A232" s="114" t="s">
        <v>102</v>
      </c>
      <c r="B232" s="105" t="s">
        <v>69</v>
      </c>
      <c r="C232" s="117">
        <v>2018</v>
      </c>
      <c r="D232" s="115" t="s">
        <v>88</v>
      </c>
      <c r="E232" s="105" t="s">
        <v>1</v>
      </c>
      <c r="F232" s="105" t="s">
        <v>1</v>
      </c>
      <c r="G232" s="105">
        <v>200346</v>
      </c>
      <c r="H232" s="127">
        <v>0.88662616855336596</v>
      </c>
      <c r="I232" s="127">
        <v>0.86</v>
      </c>
      <c r="J232" s="131"/>
      <c r="K232" s="121">
        <v>0.70920000000000005</v>
      </c>
      <c r="L232" s="121">
        <f t="shared" si="6"/>
        <v>0.62879527873804719</v>
      </c>
      <c r="M232" s="124">
        <v>1903.6648</v>
      </c>
      <c r="N232" s="144">
        <f t="shared" si="7"/>
        <v>1637.151728</v>
      </c>
      <c r="O232" s="116">
        <v>43362</v>
      </c>
      <c r="P232" s="108">
        <v>2018</v>
      </c>
      <c r="Q232" s="108" t="s">
        <v>87</v>
      </c>
    </row>
    <row r="233" spans="1:17" s="113" customFormat="1" x14ac:dyDescent="0.2">
      <c r="A233" s="114" t="s">
        <v>102</v>
      </c>
      <c r="B233" s="105" t="s">
        <v>69</v>
      </c>
      <c r="C233" s="117">
        <v>2018</v>
      </c>
      <c r="D233" s="115" t="s">
        <v>88</v>
      </c>
      <c r="E233" s="105" t="s">
        <v>1</v>
      </c>
      <c r="F233" s="105" t="s">
        <v>1</v>
      </c>
      <c r="G233" s="105">
        <v>200346</v>
      </c>
      <c r="H233" s="127">
        <v>0.88662616855336596</v>
      </c>
      <c r="I233" s="127">
        <v>0.87405016010567005</v>
      </c>
      <c r="J233" s="131"/>
      <c r="K233" s="121">
        <v>0.70920000000000005</v>
      </c>
      <c r="L233" s="121">
        <f t="shared" si="6"/>
        <v>0.62879527873804719</v>
      </c>
      <c r="M233" s="124">
        <v>1903.6648</v>
      </c>
      <c r="N233" s="124">
        <f t="shared" si="7"/>
        <v>1663.8985232275284</v>
      </c>
      <c r="O233" s="116">
        <v>43476</v>
      </c>
      <c r="P233" s="108">
        <v>2019</v>
      </c>
      <c r="Q233" s="108" t="s">
        <v>88</v>
      </c>
    </row>
    <row r="234" spans="1:17" s="113" customFormat="1" x14ac:dyDescent="0.2">
      <c r="A234" s="114" t="s">
        <v>102</v>
      </c>
      <c r="B234" s="105" t="s">
        <v>69</v>
      </c>
      <c r="C234" s="117">
        <v>2018</v>
      </c>
      <c r="D234" s="115" t="s">
        <v>88</v>
      </c>
      <c r="E234" s="105" t="s">
        <v>4</v>
      </c>
      <c r="F234" s="105" t="s">
        <v>4</v>
      </c>
      <c r="G234" s="105">
        <v>200448</v>
      </c>
      <c r="H234" s="127">
        <v>0.88662616855336596</v>
      </c>
      <c r="I234" s="127">
        <v>0.86</v>
      </c>
      <c r="J234" s="131"/>
      <c r="K234" s="121">
        <v>0</v>
      </c>
      <c r="L234" s="121">
        <f t="shared" si="6"/>
        <v>0</v>
      </c>
      <c r="M234" s="124">
        <v>7006</v>
      </c>
      <c r="N234" s="144">
        <f t="shared" si="7"/>
        <v>6025.16</v>
      </c>
      <c r="O234" s="116">
        <v>43404</v>
      </c>
      <c r="P234" s="108">
        <v>2018</v>
      </c>
      <c r="Q234" s="108" t="s">
        <v>88</v>
      </c>
    </row>
    <row r="235" spans="1:17" s="113" customFormat="1" x14ac:dyDescent="0.2">
      <c r="A235" s="114" t="s">
        <v>102</v>
      </c>
      <c r="B235" s="105" t="s">
        <v>69</v>
      </c>
      <c r="C235" s="117">
        <v>2018</v>
      </c>
      <c r="D235" s="115" t="s">
        <v>88</v>
      </c>
      <c r="E235" s="105" t="s">
        <v>1</v>
      </c>
      <c r="F235" s="105" t="s">
        <v>1</v>
      </c>
      <c r="G235" s="105">
        <v>200488</v>
      </c>
      <c r="H235" s="127">
        <v>0.88662616855336596</v>
      </c>
      <c r="I235" s="127">
        <v>0.86</v>
      </c>
      <c r="J235" s="131"/>
      <c r="K235" s="121">
        <v>0.86839999999999995</v>
      </c>
      <c r="L235" s="121">
        <f t="shared" si="6"/>
        <v>0.76994616477174294</v>
      </c>
      <c r="M235" s="124">
        <v>3989.4295999999999</v>
      </c>
      <c r="N235" s="144">
        <f t="shared" si="7"/>
        <v>3430.9094559999999</v>
      </c>
      <c r="O235" s="116">
        <v>43416</v>
      </c>
      <c r="P235" s="108">
        <v>2018</v>
      </c>
      <c r="Q235" s="108" t="s">
        <v>87</v>
      </c>
    </row>
    <row r="236" spans="1:17" s="113" customFormat="1" x14ac:dyDescent="0.2">
      <c r="A236" s="114" t="s">
        <v>102</v>
      </c>
      <c r="B236" s="105" t="s">
        <v>69</v>
      </c>
      <c r="C236" s="117">
        <v>2018</v>
      </c>
      <c r="D236" s="115" t="s">
        <v>88</v>
      </c>
      <c r="E236" s="105" t="s">
        <v>1</v>
      </c>
      <c r="F236" s="105" t="s">
        <v>1</v>
      </c>
      <c r="G236" s="105">
        <v>200489</v>
      </c>
      <c r="H236" s="127">
        <v>0.88662616855336596</v>
      </c>
      <c r="I236" s="127">
        <v>0.86</v>
      </c>
      <c r="J236" s="131"/>
      <c r="K236" s="121">
        <v>0.9</v>
      </c>
      <c r="L236" s="121">
        <f t="shared" si="6"/>
        <v>0.79796355169802935</v>
      </c>
      <c r="M236" s="124">
        <v>3774</v>
      </c>
      <c r="N236" s="144">
        <f t="shared" si="7"/>
        <v>3245.64</v>
      </c>
      <c r="O236" s="116">
        <v>43416</v>
      </c>
      <c r="P236" s="108">
        <v>2018</v>
      </c>
      <c r="Q236" s="108" t="s">
        <v>87</v>
      </c>
    </row>
    <row r="237" spans="1:17" s="113" customFormat="1" x14ac:dyDescent="0.2">
      <c r="A237" s="114" t="s">
        <v>102</v>
      </c>
      <c r="B237" s="105" t="s">
        <v>79</v>
      </c>
      <c r="C237" s="117">
        <v>2018</v>
      </c>
      <c r="D237" s="115" t="s">
        <v>88</v>
      </c>
      <c r="E237" s="105" t="s">
        <v>1</v>
      </c>
      <c r="F237" s="105" t="s">
        <v>1</v>
      </c>
      <c r="G237" s="105">
        <v>200588</v>
      </c>
      <c r="H237" s="127">
        <v>0.88662616855336596</v>
      </c>
      <c r="I237" s="127">
        <v>0.87405016010567005</v>
      </c>
      <c r="J237" s="131"/>
      <c r="K237" s="121">
        <v>8.9</v>
      </c>
      <c r="L237" s="121">
        <f t="shared" si="6"/>
        <v>7.8909729001249573</v>
      </c>
      <c r="M237" s="124">
        <v>30305</v>
      </c>
      <c r="N237" s="124">
        <f t="shared" si="7"/>
        <v>26488.09010200233</v>
      </c>
      <c r="O237" s="116">
        <v>43708</v>
      </c>
      <c r="P237" s="108">
        <v>2019</v>
      </c>
      <c r="Q237" s="108" t="s">
        <v>87</v>
      </c>
    </row>
    <row r="238" spans="1:17" s="113" customFormat="1" x14ac:dyDescent="0.2">
      <c r="A238" s="114" t="s">
        <v>102</v>
      </c>
      <c r="B238" s="105" t="s">
        <v>69</v>
      </c>
      <c r="C238" s="117">
        <v>2018</v>
      </c>
      <c r="D238" s="115" t="s">
        <v>88</v>
      </c>
      <c r="E238" s="105" t="s">
        <v>1</v>
      </c>
      <c r="F238" s="105" t="s">
        <v>1</v>
      </c>
      <c r="G238" s="105">
        <v>200592</v>
      </c>
      <c r="H238" s="127">
        <v>0.88662616855336596</v>
      </c>
      <c r="I238" s="127">
        <v>0.86</v>
      </c>
      <c r="J238" s="131"/>
      <c r="K238" s="121">
        <v>0</v>
      </c>
      <c r="L238" s="121">
        <f t="shared" si="6"/>
        <v>0</v>
      </c>
      <c r="M238" s="124">
        <v>54751</v>
      </c>
      <c r="N238" s="144">
        <f t="shared" si="7"/>
        <v>47085.86</v>
      </c>
      <c r="O238" s="116">
        <v>43404</v>
      </c>
      <c r="P238" s="108">
        <v>2018</v>
      </c>
      <c r="Q238" s="108" t="s">
        <v>87</v>
      </c>
    </row>
    <row r="239" spans="1:17" s="113" customFormat="1" x14ac:dyDescent="0.2">
      <c r="A239" s="114" t="s">
        <v>102</v>
      </c>
      <c r="B239" s="105" t="s">
        <v>79</v>
      </c>
      <c r="C239" s="117">
        <v>2018</v>
      </c>
      <c r="D239" s="115" t="s">
        <v>88</v>
      </c>
      <c r="E239" s="105" t="s">
        <v>4</v>
      </c>
      <c r="F239" s="105" t="s">
        <v>4</v>
      </c>
      <c r="G239" s="105">
        <v>200635</v>
      </c>
      <c r="H239" s="127">
        <v>0.88662616855336596</v>
      </c>
      <c r="I239" s="127">
        <v>0.86</v>
      </c>
      <c r="J239" s="131"/>
      <c r="K239" s="121">
        <v>1.7649999999999999</v>
      </c>
      <c r="L239" s="121">
        <f t="shared" si="6"/>
        <v>1.5648951874966908</v>
      </c>
      <c r="M239" s="124">
        <v>10623</v>
      </c>
      <c r="N239" s="144">
        <f t="shared" si="7"/>
        <v>9135.7800000000007</v>
      </c>
      <c r="O239" s="116">
        <v>43434</v>
      </c>
      <c r="P239" s="108">
        <v>2018</v>
      </c>
      <c r="Q239" s="108" t="s">
        <v>87</v>
      </c>
    </row>
    <row r="240" spans="1:17" s="113" customFormat="1" x14ac:dyDescent="0.2">
      <c r="A240" s="114" t="s">
        <v>102</v>
      </c>
      <c r="B240" s="105" t="s">
        <v>69</v>
      </c>
      <c r="C240" s="117">
        <v>2018</v>
      </c>
      <c r="D240" s="115" t="s">
        <v>88</v>
      </c>
      <c r="E240" s="105" t="s">
        <v>1</v>
      </c>
      <c r="F240" s="105" t="s">
        <v>1</v>
      </c>
      <c r="G240" s="105">
        <v>200716</v>
      </c>
      <c r="H240" s="127">
        <v>0.88662616855336596</v>
      </c>
      <c r="I240" s="127">
        <v>0.86</v>
      </c>
      <c r="J240" s="131"/>
      <c r="K240" s="121">
        <v>3.48</v>
      </c>
      <c r="L240" s="121">
        <f t="shared" si="6"/>
        <v>3.0854590665657136</v>
      </c>
      <c r="M240" s="124">
        <v>21992.07</v>
      </c>
      <c r="N240" s="144">
        <f t="shared" si="7"/>
        <v>18913.180199999999</v>
      </c>
      <c r="O240" s="116">
        <v>43418</v>
      </c>
      <c r="P240" s="108">
        <v>2018</v>
      </c>
      <c r="Q240" s="108" t="s">
        <v>87</v>
      </c>
    </row>
    <row r="241" spans="1:17" s="113" customFormat="1" x14ac:dyDescent="0.2">
      <c r="A241" s="114" t="s">
        <v>102</v>
      </c>
      <c r="B241" s="105" t="s">
        <v>79</v>
      </c>
      <c r="C241" s="117">
        <v>2018</v>
      </c>
      <c r="D241" s="115" t="s">
        <v>88</v>
      </c>
      <c r="E241" s="105" t="s">
        <v>1</v>
      </c>
      <c r="F241" s="105" t="s">
        <v>1</v>
      </c>
      <c r="G241" s="105">
        <v>200750</v>
      </c>
      <c r="H241" s="127">
        <v>0.88662616855336596</v>
      </c>
      <c r="I241" s="127">
        <v>0.87405016010567005</v>
      </c>
      <c r="J241" s="131"/>
      <c r="K241" s="121">
        <v>8</v>
      </c>
      <c r="L241" s="121">
        <f t="shared" si="6"/>
        <v>7.0930093484269277</v>
      </c>
      <c r="M241" s="124">
        <v>42544</v>
      </c>
      <c r="N241" s="124">
        <f t="shared" si="7"/>
        <v>37185.590011535627</v>
      </c>
      <c r="O241" s="116">
        <v>43496</v>
      </c>
      <c r="P241" s="108">
        <v>2019</v>
      </c>
      <c r="Q241" s="108" t="s">
        <v>87</v>
      </c>
    </row>
    <row r="242" spans="1:17" s="113" customFormat="1" x14ac:dyDescent="0.2">
      <c r="A242" s="114" t="s">
        <v>102</v>
      </c>
      <c r="B242" s="105" t="s">
        <v>69</v>
      </c>
      <c r="C242" s="117">
        <v>2018</v>
      </c>
      <c r="D242" s="115" t="s">
        <v>88</v>
      </c>
      <c r="E242" s="105" t="s">
        <v>4</v>
      </c>
      <c r="F242" s="105" t="s">
        <v>4</v>
      </c>
      <c r="G242" s="105">
        <v>200874</v>
      </c>
      <c r="H242" s="127">
        <v>0.88662616855336596</v>
      </c>
      <c r="I242" s="127">
        <v>0.86</v>
      </c>
      <c r="J242" s="131"/>
      <c r="K242" s="121">
        <v>6.09</v>
      </c>
      <c r="L242" s="121">
        <f t="shared" si="6"/>
        <v>5.3995533664899984</v>
      </c>
      <c r="M242" s="124">
        <v>27977.46</v>
      </c>
      <c r="N242" s="144">
        <f t="shared" si="7"/>
        <v>24060.615599999997</v>
      </c>
      <c r="O242" s="116">
        <v>43416</v>
      </c>
      <c r="P242" s="108">
        <v>2018</v>
      </c>
      <c r="Q242" s="108" t="s">
        <v>88</v>
      </c>
    </row>
    <row r="243" spans="1:17" s="113" customFormat="1" x14ac:dyDescent="0.2">
      <c r="A243" s="114" t="s">
        <v>102</v>
      </c>
      <c r="B243" s="105" t="s">
        <v>69</v>
      </c>
      <c r="C243" s="117">
        <v>2018</v>
      </c>
      <c r="D243" s="115" t="s">
        <v>88</v>
      </c>
      <c r="E243" s="105" t="s">
        <v>4</v>
      </c>
      <c r="F243" s="105" t="s">
        <v>4</v>
      </c>
      <c r="G243" s="105">
        <v>201084</v>
      </c>
      <c r="H243" s="127">
        <v>0.88662616855336596</v>
      </c>
      <c r="I243" s="127">
        <v>0.86</v>
      </c>
      <c r="J243" s="131"/>
      <c r="K243" s="121">
        <v>6.88</v>
      </c>
      <c r="L243" s="121">
        <f t="shared" si="6"/>
        <v>6.0999880396471573</v>
      </c>
      <c r="M243" s="124">
        <v>26109.52</v>
      </c>
      <c r="N243" s="144">
        <f t="shared" si="7"/>
        <v>22454.1872</v>
      </c>
      <c r="O243" s="116">
        <v>43434</v>
      </c>
      <c r="P243" s="108">
        <v>2018</v>
      </c>
      <c r="Q243" s="108" t="s">
        <v>88</v>
      </c>
    </row>
    <row r="244" spans="1:17" s="113" customFormat="1" x14ac:dyDescent="0.2">
      <c r="A244" s="114" t="s">
        <v>102</v>
      </c>
      <c r="B244" s="105" t="s">
        <v>69</v>
      </c>
      <c r="C244" s="117">
        <v>2018</v>
      </c>
      <c r="D244" s="115" t="s">
        <v>88</v>
      </c>
      <c r="E244" s="105" t="s">
        <v>1</v>
      </c>
      <c r="F244" s="105" t="s">
        <v>1</v>
      </c>
      <c r="G244" s="105">
        <v>201175</v>
      </c>
      <c r="H244" s="127">
        <v>0.88662616855336596</v>
      </c>
      <c r="I244" s="127">
        <v>0.86</v>
      </c>
      <c r="J244" s="131"/>
      <c r="K244" s="121">
        <v>0.38</v>
      </c>
      <c r="L244" s="121">
        <f t="shared" si="6"/>
        <v>0.33691794405027908</v>
      </c>
      <c r="M244" s="124">
        <v>1745.72</v>
      </c>
      <c r="N244" s="144">
        <f t="shared" si="7"/>
        <v>1501.3191999999999</v>
      </c>
      <c r="O244" s="116">
        <v>43399</v>
      </c>
      <c r="P244" s="108">
        <v>2018</v>
      </c>
      <c r="Q244" s="108" t="s">
        <v>88</v>
      </c>
    </row>
    <row r="245" spans="1:17" s="113" customFormat="1" x14ac:dyDescent="0.2">
      <c r="A245" s="114" t="s">
        <v>102</v>
      </c>
      <c r="B245" s="105" t="s">
        <v>69</v>
      </c>
      <c r="C245" s="117">
        <v>2018</v>
      </c>
      <c r="D245" s="115" t="s">
        <v>88</v>
      </c>
      <c r="E245" s="105" t="s">
        <v>4</v>
      </c>
      <c r="F245" s="105" t="s">
        <v>4</v>
      </c>
      <c r="G245" s="105">
        <v>201182</v>
      </c>
      <c r="H245" s="127">
        <v>0.88662616855336596</v>
      </c>
      <c r="I245" s="127">
        <v>0.86</v>
      </c>
      <c r="J245" s="131"/>
      <c r="K245" s="121">
        <v>16.41</v>
      </c>
      <c r="L245" s="121">
        <f t="shared" si="6"/>
        <v>14.549535425960736</v>
      </c>
      <c r="M245" s="124">
        <v>61831.53</v>
      </c>
      <c r="N245" s="144">
        <f t="shared" si="7"/>
        <v>53175.1158</v>
      </c>
      <c r="O245" s="116">
        <v>43449</v>
      </c>
      <c r="P245" s="108">
        <v>2018</v>
      </c>
      <c r="Q245" s="108" t="s">
        <v>88</v>
      </c>
    </row>
    <row r="246" spans="1:17" s="113" customFormat="1" x14ac:dyDescent="0.2">
      <c r="A246" s="114" t="s">
        <v>102</v>
      </c>
      <c r="B246" s="105" t="s">
        <v>79</v>
      </c>
      <c r="C246" s="117">
        <v>2018</v>
      </c>
      <c r="D246" s="115" t="s">
        <v>88</v>
      </c>
      <c r="E246" s="105" t="s">
        <v>4</v>
      </c>
      <c r="F246" s="105" t="s">
        <v>4</v>
      </c>
      <c r="G246" s="105">
        <v>201184</v>
      </c>
      <c r="H246" s="127">
        <v>0.88662616855336596</v>
      </c>
      <c r="I246" s="127">
        <v>0.86</v>
      </c>
      <c r="J246" s="131"/>
      <c r="K246" s="121">
        <v>4.0999999999999996</v>
      </c>
      <c r="L246" s="121">
        <f t="shared" si="6"/>
        <v>3.6351672910688002</v>
      </c>
      <c r="M246" s="124">
        <v>16030</v>
      </c>
      <c r="N246" s="144">
        <f t="shared" si="7"/>
        <v>13785.8</v>
      </c>
      <c r="O246" s="116">
        <v>43465</v>
      </c>
      <c r="P246" s="108">
        <v>2018</v>
      </c>
      <c r="Q246" s="108" t="s">
        <v>87</v>
      </c>
    </row>
    <row r="247" spans="1:17" s="113" customFormat="1" x14ac:dyDescent="0.2">
      <c r="A247" s="114" t="s">
        <v>102</v>
      </c>
      <c r="B247" s="105" t="s">
        <v>69</v>
      </c>
      <c r="C247" s="117">
        <v>2018</v>
      </c>
      <c r="D247" s="115" t="s">
        <v>88</v>
      </c>
      <c r="E247" s="105" t="s">
        <v>4</v>
      </c>
      <c r="F247" s="105" t="s">
        <v>4</v>
      </c>
      <c r="G247" s="105">
        <v>201544</v>
      </c>
      <c r="H247" s="127">
        <v>0.88662616855336596</v>
      </c>
      <c r="I247" s="127">
        <v>0.86</v>
      </c>
      <c r="J247" s="131"/>
      <c r="K247" s="121">
        <v>17</v>
      </c>
      <c r="L247" s="121">
        <f t="shared" si="6"/>
        <v>15.072644865407222</v>
      </c>
      <c r="M247" s="124">
        <v>113631</v>
      </c>
      <c r="N247" s="144">
        <f t="shared" si="7"/>
        <v>97722.66</v>
      </c>
      <c r="O247" s="116">
        <v>43325</v>
      </c>
      <c r="P247" s="108">
        <v>2018</v>
      </c>
      <c r="Q247" s="108" t="s">
        <v>88</v>
      </c>
    </row>
    <row r="248" spans="1:17" s="113" customFormat="1" x14ac:dyDescent="0.2">
      <c r="A248" s="114" t="s">
        <v>102</v>
      </c>
      <c r="B248" s="105" t="s">
        <v>69</v>
      </c>
      <c r="C248" s="117">
        <v>2018</v>
      </c>
      <c r="D248" s="115" t="s">
        <v>88</v>
      </c>
      <c r="E248" s="105" t="s">
        <v>4</v>
      </c>
      <c r="F248" s="105" t="s">
        <v>4</v>
      </c>
      <c r="G248" s="105">
        <v>201621</v>
      </c>
      <c r="H248" s="127">
        <v>0.88662616855336596</v>
      </c>
      <c r="I248" s="127">
        <v>0.86</v>
      </c>
      <c r="J248" s="131"/>
      <c r="K248" s="121">
        <v>4.6528</v>
      </c>
      <c r="L248" s="121">
        <f t="shared" si="6"/>
        <v>4.1252942370451011</v>
      </c>
      <c r="M248" s="124">
        <v>17630.307199999999</v>
      </c>
      <c r="N248" s="144">
        <f t="shared" si="7"/>
        <v>15162.064192</v>
      </c>
      <c r="O248" s="116">
        <v>43449</v>
      </c>
      <c r="P248" s="108">
        <v>2018</v>
      </c>
      <c r="Q248" s="108" t="s">
        <v>88</v>
      </c>
    </row>
    <row r="249" spans="1:17" s="113" customFormat="1" x14ac:dyDescent="0.2">
      <c r="A249" s="114" t="s">
        <v>102</v>
      </c>
      <c r="B249" s="105" t="s">
        <v>79</v>
      </c>
      <c r="C249" s="117">
        <v>2018</v>
      </c>
      <c r="D249" s="115" t="s">
        <v>88</v>
      </c>
      <c r="E249" s="105" t="s">
        <v>4</v>
      </c>
      <c r="F249" s="105" t="s">
        <v>4</v>
      </c>
      <c r="G249" s="105">
        <v>201634</v>
      </c>
      <c r="H249" s="127">
        <v>0.88662616855336596</v>
      </c>
      <c r="I249" s="127">
        <v>0.87405016010567005</v>
      </c>
      <c r="J249" s="131"/>
      <c r="K249" s="121">
        <v>40.380000000000003</v>
      </c>
      <c r="L249" s="121">
        <f t="shared" si="6"/>
        <v>35.801964686184917</v>
      </c>
      <c r="M249" s="124">
        <v>217732.04</v>
      </c>
      <c r="N249" s="144">
        <f t="shared" si="7"/>
        <v>190308.72442213417</v>
      </c>
      <c r="O249" s="116">
        <v>43718</v>
      </c>
      <c r="P249" s="108">
        <v>2019</v>
      </c>
      <c r="Q249" s="108" t="s">
        <v>87</v>
      </c>
    </row>
    <row r="250" spans="1:17" s="113" customFormat="1" x14ac:dyDescent="0.2">
      <c r="A250" s="114" t="s">
        <v>102</v>
      </c>
      <c r="B250" s="105" t="s">
        <v>79</v>
      </c>
      <c r="C250" s="117">
        <v>2018</v>
      </c>
      <c r="D250" s="115" t="s">
        <v>88</v>
      </c>
      <c r="E250" s="105" t="s">
        <v>4</v>
      </c>
      <c r="F250" s="105" t="s">
        <v>4</v>
      </c>
      <c r="G250" s="105">
        <v>201725</v>
      </c>
      <c r="H250" s="127">
        <v>0.88662616855336596</v>
      </c>
      <c r="I250" s="127">
        <v>0.87405016010567005</v>
      </c>
      <c r="J250" s="131"/>
      <c r="K250" s="121">
        <v>15.4</v>
      </c>
      <c r="L250" s="121">
        <f t="shared" si="6"/>
        <v>13.654042995721836</v>
      </c>
      <c r="M250" s="124">
        <v>52161</v>
      </c>
      <c r="N250" s="144">
        <f t="shared" si="7"/>
        <v>45591.330401271858</v>
      </c>
      <c r="O250" s="116">
        <v>43504</v>
      </c>
      <c r="P250" s="108">
        <v>2019</v>
      </c>
      <c r="Q250" s="108" t="s">
        <v>87</v>
      </c>
    </row>
    <row r="251" spans="1:17" s="113" customFormat="1" x14ac:dyDescent="0.2">
      <c r="A251" s="114" t="s">
        <v>102</v>
      </c>
      <c r="B251" s="105" t="s">
        <v>79</v>
      </c>
      <c r="C251" s="117">
        <v>2018</v>
      </c>
      <c r="D251" s="115" t="s">
        <v>88</v>
      </c>
      <c r="E251" s="105" t="s">
        <v>4</v>
      </c>
      <c r="F251" s="105" t="s">
        <v>4</v>
      </c>
      <c r="G251" s="105">
        <v>201776</v>
      </c>
      <c r="H251" s="127">
        <v>0.88662616855336596</v>
      </c>
      <c r="I251" s="127">
        <v>0.86</v>
      </c>
      <c r="J251" s="131"/>
      <c r="K251" s="121">
        <v>2.1579000000000002</v>
      </c>
      <c r="L251" s="121">
        <f t="shared" si="6"/>
        <v>1.9132506091213086</v>
      </c>
      <c r="M251" s="124">
        <v>8349</v>
      </c>
      <c r="N251" s="144">
        <f t="shared" si="7"/>
        <v>7180.14</v>
      </c>
      <c r="O251" s="116">
        <v>43465</v>
      </c>
      <c r="P251" s="108">
        <v>2018</v>
      </c>
      <c r="Q251" s="108" t="s">
        <v>87</v>
      </c>
    </row>
    <row r="252" spans="1:17" s="113" customFormat="1" x14ac:dyDescent="0.2">
      <c r="A252" s="114" t="s">
        <v>102</v>
      </c>
      <c r="B252" s="105" t="s">
        <v>79</v>
      </c>
      <c r="C252" s="117">
        <v>2018</v>
      </c>
      <c r="D252" s="115" t="s">
        <v>88</v>
      </c>
      <c r="E252" s="105" t="s">
        <v>1</v>
      </c>
      <c r="F252" s="105" t="s">
        <v>1</v>
      </c>
      <c r="G252" s="105">
        <v>201819</v>
      </c>
      <c r="H252" s="127">
        <v>0.88662616855336596</v>
      </c>
      <c r="I252" s="127">
        <v>0.87405016010567005</v>
      </c>
      <c r="J252" s="131"/>
      <c r="K252" s="121">
        <v>6.5</v>
      </c>
      <c r="L252" s="121">
        <f t="shared" si="6"/>
        <v>5.7630700955968788</v>
      </c>
      <c r="M252" s="124">
        <v>30395.3</v>
      </c>
      <c r="N252" s="124">
        <f t="shared" si="7"/>
        <v>26567.01683145987</v>
      </c>
      <c r="O252" s="116">
        <v>43483</v>
      </c>
      <c r="P252" s="108">
        <v>2019</v>
      </c>
      <c r="Q252" s="108" t="s">
        <v>87</v>
      </c>
    </row>
    <row r="253" spans="1:17" s="113" customFormat="1" x14ac:dyDescent="0.2">
      <c r="A253" s="114" t="s">
        <v>102</v>
      </c>
      <c r="B253" s="105" t="s">
        <v>79</v>
      </c>
      <c r="C253" s="117">
        <v>2018</v>
      </c>
      <c r="D253" s="115" t="s">
        <v>88</v>
      </c>
      <c r="E253" s="105" t="s">
        <v>1</v>
      </c>
      <c r="F253" s="105" t="s">
        <v>1</v>
      </c>
      <c r="G253" s="105">
        <v>201819</v>
      </c>
      <c r="H253" s="127">
        <v>0.88662616855336596</v>
      </c>
      <c r="I253" s="127">
        <v>0.87405016010567005</v>
      </c>
      <c r="J253" s="131"/>
      <c r="K253" s="121">
        <v>0</v>
      </c>
      <c r="L253" s="121">
        <f t="shared" si="6"/>
        <v>0</v>
      </c>
      <c r="M253" s="124">
        <v>7589.4</v>
      </c>
      <c r="N253" s="124">
        <f t="shared" si="7"/>
        <v>6633.5162851059722</v>
      </c>
      <c r="O253" s="116">
        <v>43504</v>
      </c>
      <c r="P253" s="108">
        <v>2019</v>
      </c>
      <c r="Q253" s="108" t="s">
        <v>87</v>
      </c>
    </row>
    <row r="254" spans="1:17" s="113" customFormat="1" x14ac:dyDescent="0.2">
      <c r="A254" s="114" t="s">
        <v>102</v>
      </c>
      <c r="B254" s="105" t="s">
        <v>79</v>
      </c>
      <c r="C254" s="117">
        <v>2018</v>
      </c>
      <c r="D254" s="115" t="s">
        <v>88</v>
      </c>
      <c r="E254" s="105" t="s">
        <v>1</v>
      </c>
      <c r="F254" s="105" t="s">
        <v>1</v>
      </c>
      <c r="G254" s="105">
        <v>201869</v>
      </c>
      <c r="H254" s="127">
        <v>0.88662616855336596</v>
      </c>
      <c r="I254" s="127">
        <v>0.87405016010567005</v>
      </c>
      <c r="J254" s="131"/>
      <c r="K254" s="121">
        <v>0</v>
      </c>
      <c r="L254" s="121">
        <f t="shared" si="6"/>
        <v>0</v>
      </c>
      <c r="M254" s="124">
        <v>4015.2</v>
      </c>
      <c r="N254" s="124">
        <f t="shared" si="7"/>
        <v>3509.4862028562861</v>
      </c>
      <c r="O254" s="116">
        <v>43490</v>
      </c>
      <c r="P254" s="108">
        <v>2019</v>
      </c>
      <c r="Q254" s="108" t="s">
        <v>87</v>
      </c>
    </row>
    <row r="255" spans="1:17" s="113" customFormat="1" x14ac:dyDescent="0.2">
      <c r="A255" s="114" t="s">
        <v>102</v>
      </c>
      <c r="B255" s="105" t="s">
        <v>69</v>
      </c>
      <c r="C255" s="117">
        <v>2018</v>
      </c>
      <c r="D255" s="115" t="s">
        <v>88</v>
      </c>
      <c r="E255" s="105" t="s">
        <v>1</v>
      </c>
      <c r="F255" s="105" t="s">
        <v>1</v>
      </c>
      <c r="G255" s="105">
        <v>201930</v>
      </c>
      <c r="H255" s="127">
        <v>0.88662616855336596</v>
      </c>
      <c r="I255" s="127">
        <v>0.86</v>
      </c>
      <c r="J255" s="131"/>
      <c r="K255" s="121">
        <v>0.94379999999999997</v>
      </c>
      <c r="L255" s="121">
        <f t="shared" si="6"/>
        <v>0.83679777788066678</v>
      </c>
      <c r="M255" s="124">
        <v>4335.8172000000004</v>
      </c>
      <c r="N255" s="144">
        <f t="shared" si="7"/>
        <v>3728.8027920000004</v>
      </c>
      <c r="O255" s="116">
        <v>43427</v>
      </c>
      <c r="P255" s="108">
        <v>2018</v>
      </c>
      <c r="Q255" s="108" t="s">
        <v>88</v>
      </c>
    </row>
    <row r="256" spans="1:17" s="113" customFormat="1" x14ac:dyDescent="0.2">
      <c r="A256" s="114" t="s">
        <v>102</v>
      </c>
      <c r="B256" s="105" t="s">
        <v>79</v>
      </c>
      <c r="C256" s="117">
        <v>2018</v>
      </c>
      <c r="D256" s="115" t="s">
        <v>88</v>
      </c>
      <c r="E256" s="105" t="s">
        <v>4</v>
      </c>
      <c r="F256" s="105" t="s">
        <v>4</v>
      </c>
      <c r="G256" s="105">
        <v>201972</v>
      </c>
      <c r="H256" s="127">
        <v>0.88662616855336596</v>
      </c>
      <c r="I256" s="127">
        <v>0.87405016010567005</v>
      </c>
      <c r="J256" s="131"/>
      <c r="K256" s="121">
        <v>0.77</v>
      </c>
      <c r="L256" s="121">
        <f t="shared" si="6"/>
        <v>0.68270214978609178</v>
      </c>
      <c r="M256" s="124">
        <v>23348.78</v>
      </c>
      <c r="N256" s="144">
        <f t="shared" si="7"/>
        <v>20408.004897272065</v>
      </c>
      <c r="O256" s="116">
        <v>43501</v>
      </c>
      <c r="P256" s="108">
        <v>2019</v>
      </c>
      <c r="Q256" s="108" t="s">
        <v>87</v>
      </c>
    </row>
    <row r="257" spans="1:17" s="113" customFormat="1" x14ac:dyDescent="0.2">
      <c r="A257" s="114" t="s">
        <v>102</v>
      </c>
      <c r="B257" s="105" t="s">
        <v>69</v>
      </c>
      <c r="C257" s="117">
        <v>2018</v>
      </c>
      <c r="D257" s="115" t="s">
        <v>88</v>
      </c>
      <c r="E257" s="105" t="s">
        <v>1</v>
      </c>
      <c r="F257" s="105" t="s">
        <v>1</v>
      </c>
      <c r="G257" s="105">
        <v>202121</v>
      </c>
      <c r="H257" s="127">
        <v>0.88662616855336596</v>
      </c>
      <c r="I257" s="127">
        <v>0.86</v>
      </c>
      <c r="J257" s="131"/>
      <c r="K257" s="121">
        <v>1.48</v>
      </c>
      <c r="L257" s="121">
        <f t="shared" si="6"/>
        <v>1.3122067294589816</v>
      </c>
      <c r="M257" s="124">
        <v>6033.32</v>
      </c>
      <c r="N257" s="144">
        <f t="shared" si="7"/>
        <v>5188.6551999999992</v>
      </c>
      <c r="O257" s="116">
        <v>43430</v>
      </c>
      <c r="P257" s="108">
        <v>2018</v>
      </c>
      <c r="Q257" s="108" t="s">
        <v>88</v>
      </c>
    </row>
    <row r="258" spans="1:17" s="113" customFormat="1" x14ac:dyDescent="0.2">
      <c r="A258" s="114" t="s">
        <v>102</v>
      </c>
      <c r="B258" s="105" t="s">
        <v>69</v>
      </c>
      <c r="C258" s="117">
        <v>2018</v>
      </c>
      <c r="D258" s="115" t="s">
        <v>88</v>
      </c>
      <c r="E258" s="105" t="s">
        <v>1</v>
      </c>
      <c r="F258" s="105" t="s">
        <v>1</v>
      </c>
      <c r="G258" s="105">
        <v>202157</v>
      </c>
      <c r="H258" s="127">
        <v>0.88662616855336596</v>
      </c>
      <c r="I258" s="127">
        <v>0.86</v>
      </c>
      <c r="J258" s="131"/>
      <c r="K258" s="121">
        <v>3.08</v>
      </c>
      <c r="L258" s="121">
        <f t="shared" ref="L258:L321" si="8">K258*H258</f>
        <v>2.7308085991443671</v>
      </c>
      <c r="M258" s="124">
        <v>8263</v>
      </c>
      <c r="N258" s="144">
        <f t="shared" ref="N258:N321" si="9">M258*I258</f>
        <v>7106.18</v>
      </c>
      <c r="O258" s="116">
        <v>43441</v>
      </c>
      <c r="P258" s="108">
        <v>2018</v>
      </c>
      <c r="Q258" s="108" t="s">
        <v>88</v>
      </c>
    </row>
    <row r="259" spans="1:17" s="113" customFormat="1" x14ac:dyDescent="0.2">
      <c r="A259" s="114" t="s">
        <v>102</v>
      </c>
      <c r="B259" s="105" t="s">
        <v>79</v>
      </c>
      <c r="C259" s="117">
        <v>2018</v>
      </c>
      <c r="D259" s="115" t="s">
        <v>88</v>
      </c>
      <c r="E259" s="105" t="s">
        <v>4</v>
      </c>
      <c r="F259" s="105" t="s">
        <v>4</v>
      </c>
      <c r="G259" s="105">
        <v>202198</v>
      </c>
      <c r="H259" s="127">
        <v>0.88662616855336596</v>
      </c>
      <c r="I259" s="127">
        <v>0.86</v>
      </c>
      <c r="J259" s="131"/>
      <c r="K259" s="121">
        <v>4.33</v>
      </c>
      <c r="L259" s="121">
        <f t="shared" si="8"/>
        <v>3.8390913098360748</v>
      </c>
      <c r="M259" s="124">
        <v>13826.3</v>
      </c>
      <c r="N259" s="144">
        <f t="shared" si="9"/>
        <v>11890.617999999999</v>
      </c>
      <c r="O259" s="116">
        <v>43448</v>
      </c>
      <c r="P259" s="108">
        <v>2018</v>
      </c>
      <c r="Q259" s="108" t="s">
        <v>87</v>
      </c>
    </row>
    <row r="260" spans="1:17" s="113" customFormat="1" x14ac:dyDescent="0.2">
      <c r="A260" s="114" t="s">
        <v>102</v>
      </c>
      <c r="B260" s="105" t="s">
        <v>79</v>
      </c>
      <c r="C260" s="117">
        <v>2018</v>
      </c>
      <c r="D260" s="115" t="s">
        <v>88</v>
      </c>
      <c r="E260" s="105" t="s">
        <v>4</v>
      </c>
      <c r="F260" s="105" t="s">
        <v>4</v>
      </c>
      <c r="G260" s="105">
        <v>202236</v>
      </c>
      <c r="H260" s="127">
        <v>0.88662616855336596</v>
      </c>
      <c r="I260" s="127">
        <v>0.86</v>
      </c>
      <c r="J260" s="131"/>
      <c r="K260" s="121">
        <v>1.9</v>
      </c>
      <c r="L260" s="121">
        <f t="shared" si="8"/>
        <v>1.6845897202513953</v>
      </c>
      <c r="M260" s="124">
        <v>6469</v>
      </c>
      <c r="N260" s="144">
        <f t="shared" si="9"/>
        <v>5563.34</v>
      </c>
      <c r="O260" s="116">
        <v>43448</v>
      </c>
      <c r="P260" s="108">
        <v>2018</v>
      </c>
      <c r="Q260" s="108" t="s">
        <v>87</v>
      </c>
    </row>
    <row r="261" spans="1:17" s="113" customFormat="1" x14ac:dyDescent="0.2">
      <c r="A261" s="114" t="s">
        <v>102</v>
      </c>
      <c r="B261" s="105" t="s">
        <v>69</v>
      </c>
      <c r="C261" s="117">
        <v>2018</v>
      </c>
      <c r="D261" s="115" t="s">
        <v>88</v>
      </c>
      <c r="E261" s="105" t="s">
        <v>1</v>
      </c>
      <c r="F261" s="105" t="s">
        <v>1</v>
      </c>
      <c r="G261" s="105">
        <v>202421</v>
      </c>
      <c r="H261" s="127">
        <v>0.88662616855336596</v>
      </c>
      <c r="I261" s="127">
        <v>0.86</v>
      </c>
      <c r="J261" s="131"/>
      <c r="K261" s="121">
        <v>1.1299999999999999</v>
      </c>
      <c r="L261" s="121">
        <f t="shared" si="8"/>
        <v>1.0018875704653034</v>
      </c>
      <c r="M261" s="124">
        <v>4914.43</v>
      </c>
      <c r="N261" s="144">
        <f t="shared" si="9"/>
        <v>4226.4098000000004</v>
      </c>
      <c r="O261" s="116">
        <v>43432</v>
      </c>
      <c r="P261" s="108">
        <v>2018</v>
      </c>
      <c r="Q261" s="108" t="s">
        <v>88</v>
      </c>
    </row>
    <row r="262" spans="1:17" s="113" customFormat="1" x14ac:dyDescent="0.2">
      <c r="A262" s="114" t="s">
        <v>102</v>
      </c>
      <c r="B262" s="105" t="s">
        <v>79</v>
      </c>
      <c r="C262" s="117">
        <v>2018</v>
      </c>
      <c r="D262" s="115" t="s">
        <v>88</v>
      </c>
      <c r="E262" s="105" t="s">
        <v>4</v>
      </c>
      <c r="F262" s="105" t="s">
        <v>4</v>
      </c>
      <c r="G262" s="105">
        <v>202526</v>
      </c>
      <c r="H262" s="127">
        <v>0.88662616855336596</v>
      </c>
      <c r="I262" s="127">
        <v>0.87405016010567005</v>
      </c>
      <c r="J262" s="131"/>
      <c r="K262" s="121">
        <v>19.600000000000001</v>
      </c>
      <c r="L262" s="121">
        <f t="shared" si="8"/>
        <v>17.377872903645972</v>
      </c>
      <c r="M262" s="124">
        <v>92975</v>
      </c>
      <c r="N262" s="144">
        <f t="shared" si="9"/>
        <v>81264.81363582467</v>
      </c>
      <c r="O262" s="116">
        <v>44074</v>
      </c>
      <c r="P262" s="108">
        <v>2020</v>
      </c>
      <c r="Q262" s="108" t="s">
        <v>87</v>
      </c>
    </row>
    <row r="263" spans="1:17" s="113" customFormat="1" x14ac:dyDescent="0.2">
      <c r="A263" s="114" t="s">
        <v>102</v>
      </c>
      <c r="B263" s="105" t="s">
        <v>79</v>
      </c>
      <c r="C263" s="117">
        <v>2018</v>
      </c>
      <c r="D263" s="115" t="s">
        <v>88</v>
      </c>
      <c r="E263" s="105" t="s">
        <v>4</v>
      </c>
      <c r="F263" s="105" t="s">
        <v>4</v>
      </c>
      <c r="G263" s="105">
        <v>202601</v>
      </c>
      <c r="H263" s="127">
        <v>0.88662616855336596</v>
      </c>
      <c r="I263" s="127">
        <v>0.87405016010567005</v>
      </c>
      <c r="J263" s="131"/>
      <c r="K263" s="121">
        <v>17.609369999999998</v>
      </c>
      <c r="L263" s="121">
        <f t="shared" si="8"/>
        <v>15.612928253738584</v>
      </c>
      <c r="M263" s="124">
        <v>88669</v>
      </c>
      <c r="N263" s="144">
        <f t="shared" si="9"/>
        <v>77501.153646409657</v>
      </c>
      <c r="O263" s="116">
        <v>43799</v>
      </c>
      <c r="P263" s="108">
        <v>2019</v>
      </c>
      <c r="Q263" s="108" t="s">
        <v>87</v>
      </c>
    </row>
    <row r="264" spans="1:17" s="113" customFormat="1" x14ac:dyDescent="0.2">
      <c r="A264" s="114" t="s">
        <v>102</v>
      </c>
      <c r="B264" s="105" t="s">
        <v>79</v>
      </c>
      <c r="C264" s="117">
        <v>2018</v>
      </c>
      <c r="D264" s="115" t="s">
        <v>88</v>
      </c>
      <c r="E264" s="105" t="s">
        <v>4</v>
      </c>
      <c r="F264" s="105" t="s">
        <v>4</v>
      </c>
      <c r="G264" s="105">
        <v>202602</v>
      </c>
      <c r="H264" s="127">
        <v>0.88662616855336596</v>
      </c>
      <c r="I264" s="127">
        <v>0.87405016010567005</v>
      </c>
      <c r="J264" s="131"/>
      <c r="K264" s="121">
        <v>1.448</v>
      </c>
      <c r="L264" s="121">
        <f t="shared" si="8"/>
        <v>1.2838346920652739</v>
      </c>
      <c r="M264" s="124">
        <v>10616</v>
      </c>
      <c r="N264" s="144">
        <f t="shared" si="9"/>
        <v>9278.9164996817926</v>
      </c>
      <c r="O264" s="116">
        <v>43799</v>
      </c>
      <c r="P264" s="108">
        <v>2019</v>
      </c>
      <c r="Q264" s="108" t="s">
        <v>87</v>
      </c>
    </row>
    <row r="265" spans="1:17" s="113" customFormat="1" x14ac:dyDescent="0.2">
      <c r="A265" s="114" t="s">
        <v>102</v>
      </c>
      <c r="B265" s="105" t="s">
        <v>79</v>
      </c>
      <c r="C265" s="117">
        <v>2018</v>
      </c>
      <c r="D265" s="115" t="s">
        <v>88</v>
      </c>
      <c r="E265" s="105" t="s">
        <v>4</v>
      </c>
      <c r="F265" s="105" t="s">
        <v>4</v>
      </c>
      <c r="G265" s="105">
        <v>202701</v>
      </c>
      <c r="H265" s="127">
        <v>0.88662616855336596</v>
      </c>
      <c r="I265" s="127">
        <v>0.86</v>
      </c>
      <c r="J265" s="131"/>
      <c r="K265" s="121">
        <v>6.4</v>
      </c>
      <c r="L265" s="121">
        <f t="shared" si="8"/>
        <v>5.6744074787415428</v>
      </c>
      <c r="M265" s="124">
        <v>35191</v>
      </c>
      <c r="N265" s="144">
        <f t="shared" si="9"/>
        <v>30264.26</v>
      </c>
      <c r="O265" s="116">
        <v>43465</v>
      </c>
      <c r="P265" s="108">
        <v>2018</v>
      </c>
      <c r="Q265" s="108" t="s">
        <v>87</v>
      </c>
    </row>
    <row r="266" spans="1:17" s="113" customFormat="1" x14ac:dyDescent="0.2">
      <c r="A266" s="114" t="s">
        <v>102</v>
      </c>
      <c r="B266" s="105" t="s">
        <v>79</v>
      </c>
      <c r="C266" s="117">
        <v>2018</v>
      </c>
      <c r="D266" s="115" t="s">
        <v>88</v>
      </c>
      <c r="E266" s="105" t="s">
        <v>4</v>
      </c>
      <c r="F266" s="105" t="s">
        <v>4</v>
      </c>
      <c r="G266" s="105">
        <v>202793</v>
      </c>
      <c r="H266" s="127">
        <v>0.88662616855336596</v>
      </c>
      <c r="I266" s="127">
        <v>0.86</v>
      </c>
      <c r="J266" s="131"/>
      <c r="K266" s="121">
        <v>0</v>
      </c>
      <c r="L266" s="121">
        <f t="shared" si="8"/>
        <v>0</v>
      </c>
      <c r="M266" s="124">
        <v>4841</v>
      </c>
      <c r="N266" s="144">
        <f t="shared" si="9"/>
        <v>4163.26</v>
      </c>
      <c r="O266" s="116">
        <v>43465</v>
      </c>
      <c r="P266" s="108">
        <v>2018</v>
      </c>
      <c r="Q266" s="108" t="s">
        <v>87</v>
      </c>
    </row>
    <row r="267" spans="1:17" s="113" customFormat="1" x14ac:dyDescent="0.2">
      <c r="A267" s="114" t="s">
        <v>102</v>
      </c>
      <c r="B267" s="105" t="s">
        <v>79</v>
      </c>
      <c r="C267" s="117">
        <v>2018</v>
      </c>
      <c r="D267" s="115" t="s">
        <v>88</v>
      </c>
      <c r="E267" s="105" t="s">
        <v>4</v>
      </c>
      <c r="F267" s="105" t="s">
        <v>4</v>
      </c>
      <c r="G267" s="105">
        <v>202877</v>
      </c>
      <c r="H267" s="127">
        <v>0.88662616855336596</v>
      </c>
      <c r="I267" s="127">
        <v>0.87405016010567005</v>
      </c>
      <c r="J267" s="131"/>
      <c r="K267" s="121">
        <v>12.86</v>
      </c>
      <c r="L267" s="121">
        <f t="shared" si="8"/>
        <v>11.402012527596286</v>
      </c>
      <c r="M267" s="124">
        <v>56066.879999999997</v>
      </c>
      <c r="N267" s="144">
        <f t="shared" si="9"/>
        <v>49005.265440625386</v>
      </c>
      <c r="O267" s="116">
        <v>43496</v>
      </c>
      <c r="P267" s="108">
        <v>2019</v>
      </c>
      <c r="Q267" s="108" t="s">
        <v>87</v>
      </c>
    </row>
    <row r="268" spans="1:17" s="113" customFormat="1" x14ac:dyDescent="0.2">
      <c r="A268" s="114" t="s">
        <v>102</v>
      </c>
      <c r="B268" s="105" t="s">
        <v>79</v>
      </c>
      <c r="C268" s="117">
        <v>2018</v>
      </c>
      <c r="D268" s="115" t="s">
        <v>88</v>
      </c>
      <c r="E268" s="105" t="s">
        <v>1</v>
      </c>
      <c r="F268" s="105" t="s">
        <v>1</v>
      </c>
      <c r="G268" s="105">
        <v>203042</v>
      </c>
      <c r="H268" s="127">
        <v>0.88662616855336596</v>
      </c>
      <c r="I268" s="127">
        <v>0.87405016010567005</v>
      </c>
      <c r="J268" s="131"/>
      <c r="K268" s="121">
        <v>13.6</v>
      </c>
      <c r="L268" s="121">
        <f t="shared" si="8"/>
        <v>12.058115892325777</v>
      </c>
      <c r="M268" s="124">
        <v>50811</v>
      </c>
      <c r="N268" s="124">
        <f t="shared" si="9"/>
        <v>44411.362685129199</v>
      </c>
      <c r="O268" s="116">
        <v>43476</v>
      </c>
      <c r="P268" s="108">
        <v>2019</v>
      </c>
      <c r="Q268" s="108" t="s">
        <v>87</v>
      </c>
    </row>
    <row r="269" spans="1:17" s="113" customFormat="1" x14ac:dyDescent="0.2">
      <c r="A269" s="114" t="s">
        <v>102</v>
      </c>
      <c r="B269" s="105" t="s">
        <v>79</v>
      </c>
      <c r="C269" s="117">
        <v>2018</v>
      </c>
      <c r="D269" s="115" t="s">
        <v>88</v>
      </c>
      <c r="E269" s="105" t="s">
        <v>1</v>
      </c>
      <c r="F269" s="105" t="s">
        <v>1</v>
      </c>
      <c r="G269" s="105">
        <v>203097</v>
      </c>
      <c r="H269" s="127">
        <v>0.88662616855336596</v>
      </c>
      <c r="I269" s="127">
        <v>0.87405016010567005</v>
      </c>
      <c r="J269" s="131"/>
      <c r="K269" s="121">
        <v>0.9</v>
      </c>
      <c r="L269" s="121">
        <f t="shared" si="8"/>
        <v>0.79796355169802935</v>
      </c>
      <c r="M269" s="124">
        <v>59766</v>
      </c>
      <c r="N269" s="124">
        <f t="shared" si="9"/>
        <v>52238.481868875475</v>
      </c>
      <c r="O269" s="116">
        <v>43644</v>
      </c>
      <c r="P269" s="108">
        <v>2019</v>
      </c>
      <c r="Q269" s="108" t="s">
        <v>87</v>
      </c>
    </row>
    <row r="270" spans="1:17" s="113" customFormat="1" x14ac:dyDescent="0.2">
      <c r="A270" s="114" t="s">
        <v>102</v>
      </c>
      <c r="B270" s="105" t="s">
        <v>79</v>
      </c>
      <c r="C270" s="117">
        <v>2018</v>
      </c>
      <c r="D270" s="115" t="s">
        <v>88</v>
      </c>
      <c r="E270" s="105" t="s">
        <v>4</v>
      </c>
      <c r="F270" s="105" t="s">
        <v>4</v>
      </c>
      <c r="G270" s="105">
        <v>203150</v>
      </c>
      <c r="H270" s="127">
        <v>0.88662616855336596</v>
      </c>
      <c r="I270" s="127">
        <v>0.87405016010567005</v>
      </c>
      <c r="J270" s="131"/>
      <c r="K270" s="121">
        <v>47.6</v>
      </c>
      <c r="L270" s="121">
        <f t="shared" si="8"/>
        <v>42.20340562314022</v>
      </c>
      <c r="M270" s="124">
        <v>398379</v>
      </c>
      <c r="N270" s="144">
        <f t="shared" si="9"/>
        <v>348203.22873273672</v>
      </c>
      <c r="O270" s="116">
        <v>43677</v>
      </c>
      <c r="P270" s="108">
        <v>2019</v>
      </c>
      <c r="Q270" s="108" t="s">
        <v>87</v>
      </c>
    </row>
    <row r="271" spans="1:17" s="113" customFormat="1" x14ac:dyDescent="0.2">
      <c r="A271" s="114" t="s">
        <v>102</v>
      </c>
      <c r="B271" s="105" t="s">
        <v>79</v>
      </c>
      <c r="C271" s="117">
        <v>2018</v>
      </c>
      <c r="D271" s="115" t="s">
        <v>88</v>
      </c>
      <c r="E271" s="105" t="s">
        <v>4</v>
      </c>
      <c r="F271" s="105" t="s">
        <v>4</v>
      </c>
      <c r="G271" s="105">
        <v>203171</v>
      </c>
      <c r="H271" s="127">
        <v>0.88662616855336596</v>
      </c>
      <c r="I271" s="127">
        <v>0.87405016010567005</v>
      </c>
      <c r="J271" s="131"/>
      <c r="K271" s="121">
        <v>9.4</v>
      </c>
      <c r="L271" s="121">
        <f t="shared" si="8"/>
        <v>8.3342859844016406</v>
      </c>
      <c r="M271" s="124">
        <v>52453</v>
      </c>
      <c r="N271" s="144">
        <f t="shared" si="9"/>
        <v>45846.55304802271</v>
      </c>
      <c r="O271" s="116">
        <v>43475</v>
      </c>
      <c r="P271" s="108">
        <v>2019</v>
      </c>
      <c r="Q271" s="108" t="s">
        <v>87</v>
      </c>
    </row>
    <row r="272" spans="1:17" s="113" customFormat="1" x14ac:dyDescent="0.2">
      <c r="A272" s="114" t="s">
        <v>102</v>
      </c>
      <c r="B272" s="105" t="s">
        <v>79</v>
      </c>
      <c r="C272" s="117">
        <v>2018</v>
      </c>
      <c r="D272" s="115" t="s">
        <v>88</v>
      </c>
      <c r="E272" s="105" t="s">
        <v>4</v>
      </c>
      <c r="F272" s="105" t="s">
        <v>4</v>
      </c>
      <c r="G272" s="105">
        <v>203191</v>
      </c>
      <c r="H272" s="127">
        <v>0.88662616855336596</v>
      </c>
      <c r="I272" s="127">
        <v>0.87405016010567005</v>
      </c>
      <c r="J272" s="131"/>
      <c r="K272" s="121">
        <v>15.5</v>
      </c>
      <c r="L272" s="121">
        <f t="shared" si="8"/>
        <v>13.742705612577172</v>
      </c>
      <c r="M272" s="124">
        <v>93948</v>
      </c>
      <c r="N272" s="144">
        <f t="shared" si="9"/>
        <v>82115.264441607491</v>
      </c>
      <c r="O272" s="116">
        <v>43553</v>
      </c>
      <c r="P272" s="108">
        <v>2019</v>
      </c>
      <c r="Q272" s="108" t="s">
        <v>87</v>
      </c>
    </row>
    <row r="273" spans="1:17" s="113" customFormat="1" x14ac:dyDescent="0.2">
      <c r="A273" s="114" t="s">
        <v>102</v>
      </c>
      <c r="B273" s="105" t="s">
        <v>79</v>
      </c>
      <c r="C273" s="117">
        <v>2018</v>
      </c>
      <c r="D273" s="115" t="s">
        <v>88</v>
      </c>
      <c r="E273" s="105" t="s">
        <v>1</v>
      </c>
      <c r="F273" s="105" t="s">
        <v>1</v>
      </c>
      <c r="G273" s="105">
        <v>203208</v>
      </c>
      <c r="H273" s="127">
        <v>0.88662616855336596</v>
      </c>
      <c r="I273" s="127">
        <v>0.87405016010567005</v>
      </c>
      <c r="J273" s="131"/>
      <c r="K273" s="121">
        <v>6.5</v>
      </c>
      <c r="L273" s="121">
        <f t="shared" si="8"/>
        <v>5.7630700955968788</v>
      </c>
      <c r="M273" s="124">
        <v>21872</v>
      </c>
      <c r="N273" s="124">
        <f t="shared" si="9"/>
        <v>19117.225101831216</v>
      </c>
      <c r="O273" s="116">
        <v>43511</v>
      </c>
      <c r="P273" s="108">
        <v>2019</v>
      </c>
      <c r="Q273" s="108" t="s">
        <v>87</v>
      </c>
    </row>
    <row r="274" spans="1:17" s="113" customFormat="1" x14ac:dyDescent="0.2">
      <c r="A274" s="114" t="s">
        <v>102</v>
      </c>
      <c r="B274" s="105" t="s">
        <v>69</v>
      </c>
      <c r="C274" s="117">
        <v>2018</v>
      </c>
      <c r="D274" s="115" t="s">
        <v>88</v>
      </c>
      <c r="E274" s="105" t="s">
        <v>1</v>
      </c>
      <c r="F274" s="105" t="s">
        <v>1</v>
      </c>
      <c r="G274" s="105">
        <v>203208</v>
      </c>
      <c r="H274" s="127">
        <v>0.88662616855336596</v>
      </c>
      <c r="I274" s="127">
        <v>0.87405016010567005</v>
      </c>
      <c r="J274" s="131"/>
      <c r="K274" s="121">
        <v>6.5</v>
      </c>
      <c r="L274" s="121">
        <f t="shared" si="8"/>
        <v>5.7630700955968788</v>
      </c>
      <c r="M274" s="124">
        <v>21872</v>
      </c>
      <c r="N274" s="124">
        <f t="shared" si="9"/>
        <v>19117.225101831216</v>
      </c>
      <c r="O274" s="116">
        <v>43490</v>
      </c>
      <c r="P274" s="108">
        <v>2019</v>
      </c>
      <c r="Q274" s="108" t="s">
        <v>88</v>
      </c>
    </row>
    <row r="275" spans="1:17" s="113" customFormat="1" x14ac:dyDescent="0.2">
      <c r="A275" s="114" t="s">
        <v>102</v>
      </c>
      <c r="B275" s="105" t="s">
        <v>79</v>
      </c>
      <c r="C275" s="117">
        <v>2018</v>
      </c>
      <c r="D275" s="115" t="s">
        <v>88</v>
      </c>
      <c r="E275" s="105" t="s">
        <v>4</v>
      </c>
      <c r="F275" s="105" t="s">
        <v>4</v>
      </c>
      <c r="G275" s="105">
        <v>203218</v>
      </c>
      <c r="H275" s="127">
        <v>0.88662616855336596</v>
      </c>
      <c r="I275" s="127">
        <v>0.87405016010567005</v>
      </c>
      <c r="J275" s="131"/>
      <c r="K275" s="121">
        <v>19.2</v>
      </c>
      <c r="L275" s="121">
        <f t="shared" si="8"/>
        <v>17.023222436224625</v>
      </c>
      <c r="M275" s="124">
        <v>129355</v>
      </c>
      <c r="N275" s="144">
        <f t="shared" si="9"/>
        <v>113062.75846046895</v>
      </c>
      <c r="O275" s="116">
        <v>43553</v>
      </c>
      <c r="P275" s="108">
        <v>2019</v>
      </c>
      <c r="Q275" s="108" t="s">
        <v>87</v>
      </c>
    </row>
    <row r="276" spans="1:17" s="113" customFormat="1" x14ac:dyDescent="0.2">
      <c r="A276" s="114" t="s">
        <v>102</v>
      </c>
      <c r="B276" s="105" t="s">
        <v>79</v>
      </c>
      <c r="C276" s="117">
        <v>2018</v>
      </c>
      <c r="D276" s="115" t="s">
        <v>88</v>
      </c>
      <c r="E276" s="105" t="s">
        <v>4</v>
      </c>
      <c r="F276" s="105" t="s">
        <v>4</v>
      </c>
      <c r="G276" s="105">
        <v>203284</v>
      </c>
      <c r="H276" s="127">
        <v>0.88662616855336596</v>
      </c>
      <c r="I276" s="127">
        <v>0.87405016010567005</v>
      </c>
      <c r="J276" s="131"/>
      <c r="K276" s="121">
        <v>5.61</v>
      </c>
      <c r="L276" s="121">
        <f t="shared" si="8"/>
        <v>4.973972805584383</v>
      </c>
      <c r="M276" s="124">
        <v>21922.560000000001</v>
      </c>
      <c r="N276" s="144">
        <f t="shared" si="9"/>
        <v>19161.417077926159</v>
      </c>
      <c r="O276" s="116">
        <v>43542</v>
      </c>
      <c r="P276" s="108">
        <v>2019</v>
      </c>
      <c r="Q276" s="108" t="s">
        <v>87</v>
      </c>
    </row>
    <row r="277" spans="1:17" s="113" customFormat="1" x14ac:dyDescent="0.2">
      <c r="A277" s="114" t="s">
        <v>102</v>
      </c>
      <c r="B277" s="105" t="s">
        <v>79</v>
      </c>
      <c r="C277" s="117">
        <v>2018</v>
      </c>
      <c r="D277" s="115" t="s">
        <v>88</v>
      </c>
      <c r="E277" s="105" t="s">
        <v>4</v>
      </c>
      <c r="F277" s="105" t="s">
        <v>4</v>
      </c>
      <c r="G277" s="105">
        <v>203317</v>
      </c>
      <c r="H277" s="127">
        <v>0.88662616855336596</v>
      </c>
      <c r="I277" s="127">
        <v>0.87405016010567005</v>
      </c>
      <c r="J277" s="131"/>
      <c r="K277" s="121">
        <v>10.959199999999999</v>
      </c>
      <c r="L277" s="121">
        <f t="shared" si="8"/>
        <v>9.7167135064100467</v>
      </c>
      <c r="M277" s="124">
        <v>48325.64</v>
      </c>
      <c r="N277" s="144">
        <f t="shared" si="9"/>
        <v>42239.033379208973</v>
      </c>
      <c r="O277" s="116">
        <v>43511</v>
      </c>
      <c r="P277" s="108">
        <v>2019</v>
      </c>
      <c r="Q277" s="108" t="s">
        <v>87</v>
      </c>
    </row>
    <row r="278" spans="1:17" s="113" customFormat="1" x14ac:dyDescent="0.2">
      <c r="A278" s="114" t="s">
        <v>102</v>
      </c>
      <c r="B278" s="105" t="s">
        <v>79</v>
      </c>
      <c r="C278" s="117">
        <v>2018</v>
      </c>
      <c r="D278" s="115" t="s">
        <v>88</v>
      </c>
      <c r="E278" s="105" t="s">
        <v>1</v>
      </c>
      <c r="F278" s="105" t="s">
        <v>1</v>
      </c>
      <c r="G278" s="105">
        <v>203347</v>
      </c>
      <c r="H278" s="127">
        <v>0.88662616855336596</v>
      </c>
      <c r="I278" s="127">
        <v>0.87405016010567005</v>
      </c>
      <c r="J278" s="131"/>
      <c r="K278" s="121">
        <v>14.31</v>
      </c>
      <c r="L278" s="121">
        <f t="shared" si="8"/>
        <v>12.687620471998667</v>
      </c>
      <c r="M278" s="124">
        <v>64581.3</v>
      </c>
      <c r="N278" s="124">
        <f t="shared" si="9"/>
        <v>56447.29560483231</v>
      </c>
      <c r="O278" s="116">
        <v>43533</v>
      </c>
      <c r="P278" s="108">
        <v>2019</v>
      </c>
      <c r="Q278" s="108" t="s">
        <v>87</v>
      </c>
    </row>
    <row r="279" spans="1:17" s="113" customFormat="1" x14ac:dyDescent="0.2">
      <c r="A279" s="114" t="s">
        <v>102</v>
      </c>
      <c r="B279" s="105" t="s">
        <v>79</v>
      </c>
      <c r="C279" s="117">
        <v>2018</v>
      </c>
      <c r="D279" s="115" t="s">
        <v>88</v>
      </c>
      <c r="E279" s="105" t="s">
        <v>1</v>
      </c>
      <c r="F279" s="105" t="s">
        <v>1</v>
      </c>
      <c r="G279" s="105">
        <v>203494</v>
      </c>
      <c r="H279" s="127">
        <v>0.88662616855336596</v>
      </c>
      <c r="I279" s="127">
        <v>0.87405016010567005</v>
      </c>
      <c r="J279" s="131"/>
      <c r="K279" s="121">
        <v>23.4</v>
      </c>
      <c r="L279" s="121">
        <f t="shared" si="8"/>
        <v>20.747052344148763</v>
      </c>
      <c r="M279" s="124">
        <v>99603</v>
      </c>
      <c r="N279" s="124">
        <f t="shared" si="9"/>
        <v>87058.018097005057</v>
      </c>
      <c r="O279" s="116">
        <v>43524</v>
      </c>
      <c r="P279" s="108">
        <v>2019</v>
      </c>
      <c r="Q279" s="108" t="s">
        <v>87</v>
      </c>
    </row>
    <row r="280" spans="1:17" s="113" customFormat="1" x14ac:dyDescent="0.2">
      <c r="A280" s="114" t="s">
        <v>102</v>
      </c>
      <c r="B280" s="105" t="s">
        <v>79</v>
      </c>
      <c r="C280" s="117">
        <v>2019</v>
      </c>
      <c r="D280" s="115" t="s">
        <v>88</v>
      </c>
      <c r="E280" s="105" t="s">
        <v>4</v>
      </c>
      <c r="F280" s="105" t="s">
        <v>4</v>
      </c>
      <c r="G280" s="105">
        <v>203551</v>
      </c>
      <c r="H280" s="127">
        <v>0.88662616855336596</v>
      </c>
      <c r="I280" s="127">
        <v>0.87405016010567005</v>
      </c>
      <c r="J280" s="131"/>
      <c r="K280" s="121">
        <v>6.3</v>
      </c>
      <c r="L280" s="121">
        <f t="shared" si="8"/>
        <v>5.5857448618862051</v>
      </c>
      <c r="M280" s="124">
        <v>97368.6</v>
      </c>
      <c r="N280" s="144">
        <f t="shared" si="9"/>
        <v>85105.040419264944</v>
      </c>
      <c r="O280" s="116">
        <v>43951</v>
      </c>
      <c r="P280" s="108">
        <v>2020</v>
      </c>
      <c r="Q280" s="108" t="s">
        <v>87</v>
      </c>
    </row>
    <row r="281" spans="1:17" s="113" customFormat="1" x14ac:dyDescent="0.2">
      <c r="A281" s="114" t="s">
        <v>102</v>
      </c>
      <c r="B281" s="105" t="s">
        <v>79</v>
      </c>
      <c r="C281" s="117">
        <v>2019</v>
      </c>
      <c r="D281" s="115" t="s">
        <v>88</v>
      </c>
      <c r="E281" s="105" t="s">
        <v>4</v>
      </c>
      <c r="F281" s="105" t="s">
        <v>4</v>
      </c>
      <c r="G281" s="105">
        <v>203599</v>
      </c>
      <c r="H281" s="127">
        <v>0.88662616855336596</v>
      </c>
      <c r="I281" s="127">
        <v>0.87405016010567005</v>
      </c>
      <c r="J281" s="131"/>
      <c r="K281" s="121">
        <v>0</v>
      </c>
      <c r="L281" s="121">
        <f t="shared" si="8"/>
        <v>0</v>
      </c>
      <c r="M281" s="124">
        <v>29081</v>
      </c>
      <c r="N281" s="144">
        <f t="shared" si="9"/>
        <v>25418.252706032992</v>
      </c>
      <c r="O281" s="116">
        <v>43486</v>
      </c>
      <c r="P281" s="108">
        <v>2019</v>
      </c>
      <c r="Q281" s="108" t="s">
        <v>87</v>
      </c>
    </row>
    <row r="282" spans="1:17" s="113" customFormat="1" x14ac:dyDescent="0.2">
      <c r="A282" s="114" t="s">
        <v>102</v>
      </c>
      <c r="B282" s="105" t="s">
        <v>79</v>
      </c>
      <c r="C282" s="117">
        <v>2019</v>
      </c>
      <c r="D282" s="115" t="s">
        <v>88</v>
      </c>
      <c r="E282" s="105" t="s">
        <v>4</v>
      </c>
      <c r="F282" s="105" t="s">
        <v>4</v>
      </c>
      <c r="G282" s="105">
        <v>203666</v>
      </c>
      <c r="H282" s="127">
        <v>0.88662616855336596</v>
      </c>
      <c r="I282" s="127">
        <v>0.87405016010567005</v>
      </c>
      <c r="J282" s="131"/>
      <c r="K282" s="121">
        <v>9.5</v>
      </c>
      <c r="L282" s="121">
        <f t="shared" si="8"/>
        <v>8.4229486012569765</v>
      </c>
      <c r="M282" s="124">
        <v>36814.400000000001</v>
      </c>
      <c r="N282" s="144">
        <f t="shared" si="9"/>
        <v>32177.632214194182</v>
      </c>
      <c r="O282" s="116">
        <v>43490</v>
      </c>
      <c r="P282" s="108">
        <v>2019</v>
      </c>
      <c r="Q282" s="108" t="s">
        <v>87</v>
      </c>
    </row>
    <row r="283" spans="1:17" s="113" customFormat="1" x14ac:dyDescent="0.2">
      <c r="A283" s="114" t="s">
        <v>102</v>
      </c>
      <c r="B283" s="105" t="s">
        <v>79</v>
      </c>
      <c r="C283" s="117">
        <v>2019</v>
      </c>
      <c r="D283" s="115" t="s">
        <v>88</v>
      </c>
      <c r="E283" s="105" t="s">
        <v>4</v>
      </c>
      <c r="F283" s="105" t="s">
        <v>4</v>
      </c>
      <c r="G283" s="105">
        <v>203675</v>
      </c>
      <c r="H283" s="127">
        <v>0.88662616855336596</v>
      </c>
      <c r="I283" s="127">
        <v>0.87405016010567005</v>
      </c>
      <c r="J283" s="131"/>
      <c r="K283" s="121">
        <v>11.32</v>
      </c>
      <c r="L283" s="121">
        <f t="shared" si="8"/>
        <v>10.036608228024102</v>
      </c>
      <c r="M283" s="124">
        <v>42642.44</v>
      </c>
      <c r="N283" s="144">
        <f t="shared" si="9"/>
        <v>37271.631509296429</v>
      </c>
      <c r="O283" s="116">
        <v>43579</v>
      </c>
      <c r="P283" s="108">
        <v>2019</v>
      </c>
      <c r="Q283" s="108" t="s">
        <v>87</v>
      </c>
    </row>
    <row r="284" spans="1:17" s="113" customFormat="1" x14ac:dyDescent="0.2">
      <c r="A284" s="114" t="s">
        <v>102</v>
      </c>
      <c r="B284" s="105" t="s">
        <v>79</v>
      </c>
      <c r="C284" s="117">
        <v>2019</v>
      </c>
      <c r="D284" s="115" t="s">
        <v>88</v>
      </c>
      <c r="E284" s="105" t="s">
        <v>4</v>
      </c>
      <c r="F284" s="105" t="s">
        <v>4</v>
      </c>
      <c r="G284" s="105">
        <v>203702</v>
      </c>
      <c r="H284" s="127">
        <v>0.88662616855336596</v>
      </c>
      <c r="I284" s="127">
        <v>0.87405016010567005</v>
      </c>
      <c r="J284" s="131"/>
      <c r="K284" s="121">
        <v>0.874</v>
      </c>
      <c r="L284" s="121">
        <f t="shared" si="8"/>
        <v>0.77491127131564186</v>
      </c>
      <c r="M284" s="124">
        <v>6406</v>
      </c>
      <c r="N284" s="144">
        <f t="shared" si="9"/>
        <v>5599.1653256369227</v>
      </c>
      <c r="O284" s="116">
        <v>43493</v>
      </c>
      <c r="P284" s="108">
        <v>2019</v>
      </c>
      <c r="Q284" s="108" t="s">
        <v>87</v>
      </c>
    </row>
    <row r="285" spans="1:17" s="113" customFormat="1" x14ac:dyDescent="0.2">
      <c r="A285" s="114" t="s">
        <v>102</v>
      </c>
      <c r="B285" s="105" t="s">
        <v>79</v>
      </c>
      <c r="C285" s="117">
        <v>2019</v>
      </c>
      <c r="D285" s="115" t="s">
        <v>88</v>
      </c>
      <c r="E285" s="105" t="s">
        <v>4</v>
      </c>
      <c r="F285" s="105" t="s">
        <v>4</v>
      </c>
      <c r="G285" s="105">
        <v>203725</v>
      </c>
      <c r="H285" s="127">
        <v>0.88662616855336596</v>
      </c>
      <c r="I285" s="127">
        <v>0.87405016010567005</v>
      </c>
      <c r="J285" s="131"/>
      <c r="K285" s="121">
        <v>8.49</v>
      </c>
      <c r="L285" s="121">
        <f t="shared" si="8"/>
        <v>7.527456171018077</v>
      </c>
      <c r="M285" s="124">
        <v>31981.83</v>
      </c>
      <c r="N285" s="144">
        <f t="shared" si="9"/>
        <v>27953.723631972323</v>
      </c>
      <c r="O285" s="116">
        <v>43581</v>
      </c>
      <c r="P285" s="108">
        <v>2019</v>
      </c>
      <c r="Q285" s="108" t="s">
        <v>87</v>
      </c>
    </row>
    <row r="286" spans="1:17" s="113" customFormat="1" x14ac:dyDescent="0.2">
      <c r="A286" s="114" t="s">
        <v>102</v>
      </c>
      <c r="B286" s="105" t="s">
        <v>79</v>
      </c>
      <c r="C286" s="117">
        <v>2019</v>
      </c>
      <c r="D286" s="115" t="s">
        <v>88</v>
      </c>
      <c r="E286" s="105" t="s">
        <v>4</v>
      </c>
      <c r="F286" s="105" t="s">
        <v>4</v>
      </c>
      <c r="G286" s="105">
        <v>203742</v>
      </c>
      <c r="H286" s="127">
        <v>0.88662616855336596</v>
      </c>
      <c r="I286" s="127">
        <v>0.87405016010567005</v>
      </c>
      <c r="J286" s="131"/>
      <c r="K286" s="121">
        <v>19.8</v>
      </c>
      <c r="L286" s="121">
        <f t="shared" si="8"/>
        <v>17.555198137356648</v>
      </c>
      <c r="M286" s="124">
        <v>85297</v>
      </c>
      <c r="N286" s="144">
        <f t="shared" si="9"/>
        <v>74553.856506533339</v>
      </c>
      <c r="O286" s="116">
        <v>43761</v>
      </c>
      <c r="P286" s="108">
        <v>2019</v>
      </c>
      <c r="Q286" s="108" t="s">
        <v>87</v>
      </c>
    </row>
    <row r="287" spans="1:17" s="113" customFormat="1" x14ac:dyDescent="0.2">
      <c r="A287" s="114" t="s">
        <v>102</v>
      </c>
      <c r="B287" s="105" t="s">
        <v>79</v>
      </c>
      <c r="C287" s="117">
        <v>2019</v>
      </c>
      <c r="D287" s="115" t="s">
        <v>88</v>
      </c>
      <c r="E287" s="105" t="s">
        <v>4</v>
      </c>
      <c r="F287" s="105" t="s">
        <v>4</v>
      </c>
      <c r="G287" s="105">
        <v>203775</v>
      </c>
      <c r="H287" s="127">
        <v>0.88662616855336596</v>
      </c>
      <c r="I287" s="127">
        <v>0.87405016010567005</v>
      </c>
      <c r="J287" s="131"/>
      <c r="K287" s="121">
        <v>11.3</v>
      </c>
      <c r="L287" s="121">
        <f t="shared" si="8"/>
        <v>10.018875704653036</v>
      </c>
      <c r="M287" s="124">
        <v>55482</v>
      </c>
      <c r="N287" s="144">
        <f t="shared" si="9"/>
        <v>48494.050982982786</v>
      </c>
      <c r="O287" s="116">
        <v>43951</v>
      </c>
      <c r="P287" s="108">
        <v>2020</v>
      </c>
      <c r="Q287" s="108" t="s">
        <v>87</v>
      </c>
    </row>
    <row r="288" spans="1:17" s="113" customFormat="1" x14ac:dyDescent="0.2">
      <c r="A288" s="114" t="s">
        <v>102</v>
      </c>
      <c r="B288" s="105" t="s">
        <v>79</v>
      </c>
      <c r="C288" s="117">
        <v>2019</v>
      </c>
      <c r="D288" s="115" t="s">
        <v>88</v>
      </c>
      <c r="E288" s="105" t="s">
        <v>4</v>
      </c>
      <c r="F288" s="105" t="s">
        <v>4</v>
      </c>
      <c r="G288" s="105">
        <v>203782</v>
      </c>
      <c r="H288" s="127">
        <v>0.88662616855336596</v>
      </c>
      <c r="I288" s="127">
        <v>0.87405016010567005</v>
      </c>
      <c r="J288" s="131"/>
      <c r="K288" s="121">
        <v>0.7</v>
      </c>
      <c r="L288" s="121">
        <f t="shared" si="8"/>
        <v>0.62063831798735614</v>
      </c>
      <c r="M288" s="124">
        <v>19239</v>
      </c>
      <c r="N288" s="144">
        <f t="shared" si="9"/>
        <v>16815.851030272985</v>
      </c>
      <c r="O288" s="116">
        <v>43549</v>
      </c>
      <c r="P288" s="108">
        <v>2019</v>
      </c>
      <c r="Q288" s="108" t="s">
        <v>87</v>
      </c>
    </row>
    <row r="289" spans="1:17" s="113" customFormat="1" x14ac:dyDescent="0.2">
      <c r="A289" s="114" t="s">
        <v>102</v>
      </c>
      <c r="B289" s="105" t="s">
        <v>79</v>
      </c>
      <c r="C289" s="117">
        <v>2019</v>
      </c>
      <c r="D289" s="115" t="s">
        <v>88</v>
      </c>
      <c r="E289" s="105" t="s">
        <v>1</v>
      </c>
      <c r="F289" s="105" t="s">
        <v>1</v>
      </c>
      <c r="G289" s="105">
        <v>203783</v>
      </c>
      <c r="H289" s="127">
        <v>0.88662616855336596</v>
      </c>
      <c r="I289" s="127">
        <v>0.87405016010567005</v>
      </c>
      <c r="J289" s="131"/>
      <c r="K289" s="121">
        <v>10.8</v>
      </c>
      <c r="L289" s="121">
        <f t="shared" si="8"/>
        <v>9.5755626203763526</v>
      </c>
      <c r="M289" s="124">
        <v>63072</v>
      </c>
      <c r="N289" s="124">
        <f t="shared" si="9"/>
        <v>55128.09169818482</v>
      </c>
      <c r="O289" s="116">
        <v>43555</v>
      </c>
      <c r="P289" s="108">
        <v>2019</v>
      </c>
      <c r="Q289" s="108" t="s">
        <v>87</v>
      </c>
    </row>
    <row r="290" spans="1:17" s="113" customFormat="1" x14ac:dyDescent="0.2">
      <c r="A290" s="114" t="s">
        <v>102</v>
      </c>
      <c r="B290" s="105" t="s">
        <v>69</v>
      </c>
      <c r="C290" s="117">
        <v>2018</v>
      </c>
      <c r="D290" s="115" t="s">
        <v>88</v>
      </c>
      <c r="E290" s="105" t="s">
        <v>1</v>
      </c>
      <c r="F290" s="105" t="s">
        <v>1</v>
      </c>
      <c r="G290" s="105">
        <v>203813</v>
      </c>
      <c r="H290" s="127">
        <v>0.88662616855336596</v>
      </c>
      <c r="I290" s="127">
        <v>0.86</v>
      </c>
      <c r="J290" s="131"/>
      <c r="K290" s="121">
        <v>5.0999999999999996</v>
      </c>
      <c r="L290" s="121">
        <f t="shared" si="8"/>
        <v>4.5217934596221658</v>
      </c>
      <c r="M290" s="124">
        <v>15431</v>
      </c>
      <c r="N290" s="144">
        <f t="shared" si="9"/>
        <v>13270.66</v>
      </c>
      <c r="O290" s="116">
        <v>43343</v>
      </c>
      <c r="P290" s="108">
        <v>2018</v>
      </c>
      <c r="Q290" s="108" t="s">
        <v>88</v>
      </c>
    </row>
    <row r="291" spans="1:17" s="113" customFormat="1" x14ac:dyDescent="0.2">
      <c r="A291" s="114" t="s">
        <v>102</v>
      </c>
      <c r="B291" s="105" t="s">
        <v>79</v>
      </c>
      <c r="C291" s="117">
        <v>2019</v>
      </c>
      <c r="D291" s="115" t="s">
        <v>88</v>
      </c>
      <c r="E291" s="105" t="s">
        <v>1</v>
      </c>
      <c r="F291" s="105" t="s">
        <v>1</v>
      </c>
      <c r="G291" s="105">
        <v>203978</v>
      </c>
      <c r="H291" s="127">
        <v>0.88662616855336596</v>
      </c>
      <c r="I291" s="127">
        <v>0.87405016010567005</v>
      </c>
      <c r="J291" s="131"/>
      <c r="K291" s="121">
        <v>0.96</v>
      </c>
      <c r="L291" s="121">
        <f t="shared" si="8"/>
        <v>0.85116112181123127</v>
      </c>
      <c r="M291" s="124">
        <v>9282.24</v>
      </c>
      <c r="N291" s="124">
        <f t="shared" si="9"/>
        <v>8113.1433581392548</v>
      </c>
      <c r="O291" s="116">
        <v>43671</v>
      </c>
      <c r="P291" s="108">
        <v>2019</v>
      </c>
      <c r="Q291" s="108" t="s">
        <v>87</v>
      </c>
    </row>
    <row r="292" spans="1:17" s="113" customFormat="1" x14ac:dyDescent="0.2">
      <c r="A292" s="114" t="s">
        <v>102</v>
      </c>
      <c r="B292" s="105" t="s">
        <v>79</v>
      </c>
      <c r="C292" s="117">
        <v>2019</v>
      </c>
      <c r="D292" s="115" t="s">
        <v>88</v>
      </c>
      <c r="E292" s="105" t="s">
        <v>4</v>
      </c>
      <c r="F292" s="105" t="s">
        <v>4</v>
      </c>
      <c r="G292" s="105">
        <v>204001</v>
      </c>
      <c r="H292" s="127">
        <v>0.88662616855336596</v>
      </c>
      <c r="I292" s="127">
        <v>0.87405016010567005</v>
      </c>
      <c r="J292" s="131"/>
      <c r="K292" s="121">
        <v>0</v>
      </c>
      <c r="L292" s="121">
        <f t="shared" si="8"/>
        <v>0</v>
      </c>
      <c r="M292" s="124">
        <v>4756</v>
      </c>
      <c r="N292" s="144">
        <f t="shared" si="9"/>
        <v>4156.982561462567</v>
      </c>
      <c r="O292" s="116">
        <v>43496</v>
      </c>
      <c r="P292" s="108">
        <v>2019</v>
      </c>
      <c r="Q292" s="108" t="s">
        <v>87</v>
      </c>
    </row>
    <row r="293" spans="1:17" s="113" customFormat="1" x14ac:dyDescent="0.2">
      <c r="A293" s="114" t="s">
        <v>102</v>
      </c>
      <c r="B293" s="105" t="s">
        <v>79</v>
      </c>
      <c r="C293" s="117">
        <v>2019</v>
      </c>
      <c r="D293" s="115" t="s">
        <v>88</v>
      </c>
      <c r="E293" s="105" t="s">
        <v>4</v>
      </c>
      <c r="F293" s="105" t="s">
        <v>4</v>
      </c>
      <c r="G293" s="105">
        <v>204002</v>
      </c>
      <c r="H293" s="127">
        <v>0.88662616855336596</v>
      </c>
      <c r="I293" s="127">
        <v>0.87405016010567005</v>
      </c>
      <c r="J293" s="131"/>
      <c r="K293" s="121">
        <v>31.68</v>
      </c>
      <c r="L293" s="121">
        <f t="shared" si="8"/>
        <v>28.088317019770635</v>
      </c>
      <c r="M293" s="124">
        <v>88699.56</v>
      </c>
      <c r="N293" s="144">
        <f t="shared" si="9"/>
        <v>77527.864619302491</v>
      </c>
      <c r="O293" s="116">
        <v>43602</v>
      </c>
      <c r="P293" s="108">
        <v>2019</v>
      </c>
      <c r="Q293" s="108" t="s">
        <v>87</v>
      </c>
    </row>
    <row r="294" spans="1:17" s="113" customFormat="1" x14ac:dyDescent="0.2">
      <c r="A294" s="114" t="s">
        <v>102</v>
      </c>
      <c r="B294" s="105" t="s">
        <v>79</v>
      </c>
      <c r="C294" s="117">
        <v>2019</v>
      </c>
      <c r="D294" s="115" t="s">
        <v>88</v>
      </c>
      <c r="E294" s="105" t="s">
        <v>4</v>
      </c>
      <c r="F294" s="105" t="s">
        <v>4</v>
      </c>
      <c r="G294" s="105">
        <v>204003</v>
      </c>
      <c r="H294" s="127">
        <v>0.88662616855336596</v>
      </c>
      <c r="I294" s="127">
        <v>0.87405016010567005</v>
      </c>
      <c r="J294" s="131"/>
      <c r="K294" s="121">
        <v>0</v>
      </c>
      <c r="L294" s="121">
        <f t="shared" si="8"/>
        <v>0</v>
      </c>
      <c r="M294" s="124">
        <v>8831</v>
      </c>
      <c r="N294" s="144">
        <f t="shared" si="9"/>
        <v>7718.7369638931723</v>
      </c>
      <c r="O294" s="116">
        <v>43889</v>
      </c>
      <c r="P294" s="108">
        <v>2020</v>
      </c>
      <c r="Q294" s="108" t="s">
        <v>87</v>
      </c>
    </row>
    <row r="295" spans="1:17" s="113" customFormat="1" x14ac:dyDescent="0.2">
      <c r="A295" s="114" t="s">
        <v>102</v>
      </c>
      <c r="B295" s="105" t="s">
        <v>79</v>
      </c>
      <c r="C295" s="117">
        <v>2019</v>
      </c>
      <c r="D295" s="115" t="s">
        <v>88</v>
      </c>
      <c r="E295" s="105" t="s">
        <v>85</v>
      </c>
      <c r="F295" s="105" t="s">
        <v>4</v>
      </c>
      <c r="G295" s="105">
        <v>204050</v>
      </c>
      <c r="H295" s="127">
        <v>0.88662616855336596</v>
      </c>
      <c r="I295" s="127">
        <v>0.87405016010567005</v>
      </c>
      <c r="J295" s="131"/>
      <c r="K295" s="121">
        <v>24.338000000000001</v>
      </c>
      <c r="L295" s="121">
        <f t="shared" si="8"/>
        <v>21.578707690251822</v>
      </c>
      <c r="M295" s="124">
        <v>112781.246</v>
      </c>
      <c r="N295" s="144">
        <f t="shared" si="9"/>
        <v>98576.46612321696</v>
      </c>
      <c r="O295" s="116">
        <v>43708</v>
      </c>
      <c r="P295" s="108">
        <v>2019</v>
      </c>
      <c r="Q295" s="108" t="s">
        <v>87</v>
      </c>
    </row>
    <row r="296" spans="1:17" s="113" customFormat="1" x14ac:dyDescent="0.2">
      <c r="A296" s="114" t="s">
        <v>102</v>
      </c>
      <c r="B296" s="105" t="s">
        <v>79</v>
      </c>
      <c r="C296" s="117">
        <v>2019</v>
      </c>
      <c r="D296" s="115" t="s">
        <v>88</v>
      </c>
      <c r="E296" s="105" t="s">
        <v>1</v>
      </c>
      <c r="F296" s="105" t="s">
        <v>1</v>
      </c>
      <c r="G296" s="105">
        <v>204088</v>
      </c>
      <c r="H296" s="127">
        <v>0.88662616855336596</v>
      </c>
      <c r="I296" s="127">
        <v>0.87405016010567005</v>
      </c>
      <c r="J296" s="131"/>
      <c r="K296" s="121">
        <v>6.79</v>
      </c>
      <c r="L296" s="121">
        <f t="shared" si="8"/>
        <v>6.0201916844773553</v>
      </c>
      <c r="M296" s="124">
        <v>25585.46</v>
      </c>
      <c r="N296" s="124">
        <f t="shared" si="9"/>
        <v>22362.975409377217</v>
      </c>
      <c r="O296" s="116">
        <v>43497</v>
      </c>
      <c r="P296" s="108">
        <v>2019</v>
      </c>
      <c r="Q296" s="108" t="s">
        <v>87</v>
      </c>
    </row>
    <row r="297" spans="1:17" s="113" customFormat="1" x14ac:dyDescent="0.2">
      <c r="A297" s="114" t="s">
        <v>102</v>
      </c>
      <c r="B297" s="105" t="s">
        <v>79</v>
      </c>
      <c r="C297" s="117">
        <v>2019</v>
      </c>
      <c r="D297" s="115" t="s">
        <v>88</v>
      </c>
      <c r="E297" s="105" t="s">
        <v>1</v>
      </c>
      <c r="F297" s="105" t="s">
        <v>1</v>
      </c>
      <c r="G297" s="105">
        <v>204177</v>
      </c>
      <c r="H297" s="127">
        <v>0.88662616855336596</v>
      </c>
      <c r="I297" s="127">
        <v>0.87405016010567005</v>
      </c>
      <c r="J297" s="131"/>
      <c r="K297" s="121">
        <v>1.1499999999999999</v>
      </c>
      <c r="L297" s="121">
        <f t="shared" si="8"/>
        <v>1.0196200938363709</v>
      </c>
      <c r="M297" s="124">
        <v>5303.31</v>
      </c>
      <c r="N297" s="124">
        <f t="shared" si="9"/>
        <v>4635.3589545900013</v>
      </c>
      <c r="O297" s="116">
        <v>43524</v>
      </c>
      <c r="P297" s="108">
        <v>2019</v>
      </c>
      <c r="Q297" s="108" t="s">
        <v>87</v>
      </c>
    </row>
    <row r="298" spans="1:17" s="113" customFormat="1" x14ac:dyDescent="0.2">
      <c r="A298" s="114" t="s">
        <v>102</v>
      </c>
      <c r="B298" s="105" t="s">
        <v>79</v>
      </c>
      <c r="C298" s="117">
        <v>2019</v>
      </c>
      <c r="D298" s="115" t="s">
        <v>88</v>
      </c>
      <c r="E298" s="105" t="s">
        <v>1</v>
      </c>
      <c r="F298" s="105" t="s">
        <v>1</v>
      </c>
      <c r="G298" s="105">
        <v>204300</v>
      </c>
      <c r="H298" s="127">
        <v>0.88662616855336596</v>
      </c>
      <c r="I298" s="127">
        <v>0.87405016010567005</v>
      </c>
      <c r="J298" s="131"/>
      <c r="K298" s="121">
        <v>4.72</v>
      </c>
      <c r="L298" s="121">
        <f t="shared" si="8"/>
        <v>4.1848755155718873</v>
      </c>
      <c r="M298" s="124">
        <v>20738.07</v>
      </c>
      <c r="N298" s="124">
        <f t="shared" si="9"/>
        <v>18126.113403782594</v>
      </c>
      <c r="O298" s="116">
        <v>43504</v>
      </c>
      <c r="P298" s="108">
        <v>2019</v>
      </c>
      <c r="Q298" s="108" t="s">
        <v>87</v>
      </c>
    </row>
    <row r="299" spans="1:17" s="113" customFormat="1" x14ac:dyDescent="0.2">
      <c r="A299" s="114" t="s">
        <v>102</v>
      </c>
      <c r="B299" s="105" t="s">
        <v>79</v>
      </c>
      <c r="C299" s="117">
        <v>2019</v>
      </c>
      <c r="D299" s="115" t="s">
        <v>88</v>
      </c>
      <c r="E299" s="105" t="s">
        <v>1</v>
      </c>
      <c r="F299" s="105" t="s">
        <v>1</v>
      </c>
      <c r="G299" s="105">
        <v>204340</v>
      </c>
      <c r="H299" s="127">
        <v>0.88662616855336596</v>
      </c>
      <c r="I299" s="127">
        <v>0.87405016010567005</v>
      </c>
      <c r="J299" s="131"/>
      <c r="K299" s="121">
        <v>5.7</v>
      </c>
      <c r="L299" s="121">
        <f t="shared" si="8"/>
        <v>5.0537691607541859</v>
      </c>
      <c r="M299" s="124">
        <v>24134.2</v>
      </c>
      <c r="N299" s="124">
        <f t="shared" si="9"/>
        <v>21094.501374022264</v>
      </c>
      <c r="O299" s="116">
        <v>43532</v>
      </c>
      <c r="P299" s="108">
        <v>2019</v>
      </c>
      <c r="Q299" s="108" t="s">
        <v>87</v>
      </c>
    </row>
    <row r="300" spans="1:17" s="113" customFormat="1" x14ac:dyDescent="0.2">
      <c r="A300" s="114" t="s">
        <v>102</v>
      </c>
      <c r="B300" s="105" t="s">
        <v>79</v>
      </c>
      <c r="C300" s="117">
        <v>2019</v>
      </c>
      <c r="D300" s="115" t="s">
        <v>88</v>
      </c>
      <c r="E300" s="105" t="s">
        <v>1</v>
      </c>
      <c r="F300" s="105" t="s">
        <v>1</v>
      </c>
      <c r="G300" s="105">
        <v>204433</v>
      </c>
      <c r="H300" s="127">
        <v>0.88662616855336596</v>
      </c>
      <c r="I300" s="127">
        <v>0.87405016010567005</v>
      </c>
      <c r="J300" s="131"/>
      <c r="K300" s="121">
        <v>0.8</v>
      </c>
      <c r="L300" s="121">
        <f t="shared" si="8"/>
        <v>0.70930093484269285</v>
      </c>
      <c r="M300" s="124">
        <v>6839</v>
      </c>
      <c r="N300" s="124">
        <f t="shared" si="9"/>
        <v>5977.6290449626777</v>
      </c>
      <c r="O300" s="116">
        <v>43637</v>
      </c>
      <c r="P300" s="108">
        <v>2019</v>
      </c>
      <c r="Q300" s="108" t="s">
        <v>87</v>
      </c>
    </row>
    <row r="301" spans="1:17" s="113" customFormat="1" x14ac:dyDescent="0.2">
      <c r="A301" s="114" t="s">
        <v>102</v>
      </c>
      <c r="B301" s="105" t="s">
        <v>79</v>
      </c>
      <c r="C301" s="117">
        <v>2019</v>
      </c>
      <c r="D301" s="115" t="s">
        <v>88</v>
      </c>
      <c r="E301" s="105" t="s">
        <v>4</v>
      </c>
      <c r="F301" s="105" t="s">
        <v>4</v>
      </c>
      <c r="G301" s="105">
        <v>205002</v>
      </c>
      <c r="H301" s="127">
        <v>0.88662616855336596</v>
      </c>
      <c r="I301" s="127">
        <v>0.87405016010567005</v>
      </c>
      <c r="J301" s="131"/>
      <c r="K301" s="121">
        <v>0</v>
      </c>
      <c r="L301" s="121">
        <f t="shared" si="8"/>
        <v>0</v>
      </c>
      <c r="M301" s="124">
        <v>7814</v>
      </c>
      <c r="N301" s="144">
        <f t="shared" si="9"/>
        <v>6829.8279510657057</v>
      </c>
      <c r="O301" s="116">
        <v>43483</v>
      </c>
      <c r="P301" s="108">
        <v>2019</v>
      </c>
      <c r="Q301" s="108" t="s">
        <v>87</v>
      </c>
    </row>
    <row r="302" spans="1:17" s="113" customFormat="1" x14ac:dyDescent="0.2">
      <c r="A302" s="114" t="s">
        <v>102</v>
      </c>
      <c r="B302" s="105" t="s">
        <v>79</v>
      </c>
      <c r="C302" s="117">
        <v>2019</v>
      </c>
      <c r="D302" s="115" t="s">
        <v>88</v>
      </c>
      <c r="E302" s="105" t="s">
        <v>4</v>
      </c>
      <c r="F302" s="105" t="s">
        <v>4</v>
      </c>
      <c r="G302" s="105">
        <v>205018</v>
      </c>
      <c r="H302" s="127">
        <v>0.88662616855336596</v>
      </c>
      <c r="I302" s="127">
        <v>0.87405016010567005</v>
      </c>
      <c r="J302" s="131"/>
      <c r="K302" s="121">
        <v>12.4</v>
      </c>
      <c r="L302" s="121">
        <f t="shared" si="8"/>
        <v>10.994164490061738</v>
      </c>
      <c r="M302" s="124">
        <v>54934.2</v>
      </c>
      <c r="N302" s="144">
        <f t="shared" si="9"/>
        <v>48015.246305276894</v>
      </c>
      <c r="O302" s="116">
        <v>43532</v>
      </c>
      <c r="P302" s="108">
        <v>2019</v>
      </c>
      <c r="Q302" s="108" t="s">
        <v>87</v>
      </c>
    </row>
    <row r="303" spans="1:17" s="113" customFormat="1" x14ac:dyDescent="0.2">
      <c r="A303" s="114" t="s">
        <v>102</v>
      </c>
      <c r="B303" s="105" t="s">
        <v>79</v>
      </c>
      <c r="C303" s="117">
        <v>2019</v>
      </c>
      <c r="D303" s="115" t="s">
        <v>88</v>
      </c>
      <c r="E303" s="105" t="s">
        <v>4</v>
      </c>
      <c r="F303" s="105" t="s">
        <v>4</v>
      </c>
      <c r="G303" s="105">
        <v>205059</v>
      </c>
      <c r="H303" s="127">
        <v>0.88662616855336596</v>
      </c>
      <c r="I303" s="127">
        <v>0.87405016010567005</v>
      </c>
      <c r="J303" s="131"/>
      <c r="K303" s="121">
        <v>10.5</v>
      </c>
      <c r="L303" s="121">
        <f t="shared" si="8"/>
        <v>9.309574769810343</v>
      </c>
      <c r="M303" s="124">
        <v>187045</v>
      </c>
      <c r="N303" s="144">
        <f t="shared" si="9"/>
        <v>163486.71219696506</v>
      </c>
      <c r="O303" s="116">
        <v>43553</v>
      </c>
      <c r="P303" s="108">
        <v>2019</v>
      </c>
      <c r="Q303" s="108" t="s">
        <v>87</v>
      </c>
    </row>
    <row r="304" spans="1:17" s="113" customFormat="1" x14ac:dyDescent="0.2">
      <c r="A304" s="114" t="s">
        <v>102</v>
      </c>
      <c r="B304" s="105" t="s">
        <v>79</v>
      </c>
      <c r="C304" s="117">
        <v>2019</v>
      </c>
      <c r="D304" s="115" t="s">
        <v>88</v>
      </c>
      <c r="E304" s="105" t="s">
        <v>1</v>
      </c>
      <c r="F304" s="105" t="s">
        <v>1</v>
      </c>
      <c r="G304" s="105">
        <v>205219</v>
      </c>
      <c r="H304" s="127">
        <v>0.88662616855336596</v>
      </c>
      <c r="I304" s="127">
        <v>0.87405016010567005</v>
      </c>
      <c r="J304" s="131"/>
      <c r="K304" s="121">
        <v>0.82</v>
      </c>
      <c r="L304" s="121">
        <f t="shared" si="8"/>
        <v>0.72703345821376009</v>
      </c>
      <c r="M304" s="124">
        <v>3767.08</v>
      </c>
      <c r="N304" s="124">
        <f t="shared" si="9"/>
        <v>3292.6168771308676</v>
      </c>
      <c r="O304" s="116">
        <v>43530</v>
      </c>
      <c r="P304" s="108">
        <v>2019</v>
      </c>
      <c r="Q304" s="108" t="s">
        <v>87</v>
      </c>
    </row>
    <row r="305" spans="1:17" s="113" customFormat="1" x14ac:dyDescent="0.2">
      <c r="A305" s="114" t="s">
        <v>102</v>
      </c>
      <c r="B305" s="105" t="s">
        <v>79</v>
      </c>
      <c r="C305" s="117">
        <v>2019</v>
      </c>
      <c r="D305" s="115" t="s">
        <v>88</v>
      </c>
      <c r="E305" s="105" t="s">
        <v>4</v>
      </c>
      <c r="F305" s="105" t="s">
        <v>4</v>
      </c>
      <c r="G305" s="105">
        <v>205386</v>
      </c>
      <c r="H305" s="127">
        <v>0.88662616855336596</v>
      </c>
      <c r="I305" s="127">
        <v>0.87405016010567005</v>
      </c>
      <c r="J305" s="131"/>
      <c r="K305" s="121">
        <v>5.9</v>
      </c>
      <c r="L305" s="121">
        <f t="shared" si="8"/>
        <v>5.2310943944648596</v>
      </c>
      <c r="M305" s="124">
        <v>33874</v>
      </c>
      <c r="N305" s="144">
        <f t="shared" si="9"/>
        <v>29607.575123419469</v>
      </c>
      <c r="O305" s="116">
        <v>43677</v>
      </c>
      <c r="P305" s="108">
        <v>2019</v>
      </c>
      <c r="Q305" s="108" t="s">
        <v>87</v>
      </c>
    </row>
    <row r="306" spans="1:17" s="113" customFormat="1" x14ac:dyDescent="0.2">
      <c r="A306" s="114" t="s">
        <v>102</v>
      </c>
      <c r="B306" s="105" t="s">
        <v>79</v>
      </c>
      <c r="C306" s="117">
        <v>2019</v>
      </c>
      <c r="D306" s="115" t="s">
        <v>88</v>
      </c>
      <c r="E306" s="105" t="s">
        <v>1</v>
      </c>
      <c r="F306" s="105" t="s">
        <v>1</v>
      </c>
      <c r="G306" s="105">
        <v>205415</v>
      </c>
      <c r="H306" s="127">
        <v>0.88662616855336596</v>
      </c>
      <c r="I306" s="127">
        <v>0.87405016010567005</v>
      </c>
      <c r="J306" s="131"/>
      <c r="K306" s="121">
        <v>3.15</v>
      </c>
      <c r="L306" s="121">
        <f t="shared" si="8"/>
        <v>2.7928724309431026</v>
      </c>
      <c r="M306" s="124">
        <v>24206.63</v>
      </c>
      <c r="N306" s="124">
        <f t="shared" si="9"/>
        <v>21157.808827118715</v>
      </c>
      <c r="O306" s="116">
        <v>43539</v>
      </c>
      <c r="P306" s="108">
        <v>2019</v>
      </c>
      <c r="Q306" s="108" t="s">
        <v>87</v>
      </c>
    </row>
    <row r="307" spans="1:17" s="113" customFormat="1" x14ac:dyDescent="0.2">
      <c r="A307" s="114" t="s">
        <v>102</v>
      </c>
      <c r="B307" s="105" t="s">
        <v>79</v>
      </c>
      <c r="C307" s="117">
        <v>2019</v>
      </c>
      <c r="D307" s="115" t="s">
        <v>88</v>
      </c>
      <c r="E307" s="105" t="s">
        <v>1</v>
      </c>
      <c r="F307" s="105" t="s">
        <v>1</v>
      </c>
      <c r="G307" s="105">
        <v>205420</v>
      </c>
      <c r="H307" s="127">
        <v>0.88662616855336596</v>
      </c>
      <c r="I307" s="127">
        <v>0.87405016010567005</v>
      </c>
      <c r="J307" s="131"/>
      <c r="K307" s="121">
        <v>3.81</v>
      </c>
      <c r="L307" s="121">
        <f t="shared" si="8"/>
        <v>3.3780457021883246</v>
      </c>
      <c r="M307" s="124">
        <v>17486.599999999999</v>
      </c>
      <c r="N307" s="124">
        <f t="shared" si="9"/>
        <v>15284.165529703809</v>
      </c>
      <c r="O307" s="116">
        <v>43536</v>
      </c>
      <c r="P307" s="108">
        <v>2019</v>
      </c>
      <c r="Q307" s="108" t="s">
        <v>87</v>
      </c>
    </row>
    <row r="308" spans="1:17" s="113" customFormat="1" x14ac:dyDescent="0.2">
      <c r="A308" s="114" t="s">
        <v>102</v>
      </c>
      <c r="B308" s="105" t="s">
        <v>79</v>
      </c>
      <c r="C308" s="117">
        <v>2019</v>
      </c>
      <c r="D308" s="115" t="s">
        <v>88</v>
      </c>
      <c r="E308" s="105" t="s">
        <v>4</v>
      </c>
      <c r="F308" s="105" t="s">
        <v>4</v>
      </c>
      <c r="G308" s="105">
        <v>205479</v>
      </c>
      <c r="H308" s="127">
        <v>0.88662616855336596</v>
      </c>
      <c r="I308" s="127">
        <v>0.87405016010567005</v>
      </c>
      <c r="J308" s="131"/>
      <c r="K308" s="121">
        <v>1.25</v>
      </c>
      <c r="L308" s="121">
        <f t="shared" si="8"/>
        <v>1.1082827106917075</v>
      </c>
      <c r="M308" s="124">
        <v>5742.5</v>
      </c>
      <c r="N308" s="144">
        <f t="shared" si="9"/>
        <v>5019.2330444068102</v>
      </c>
      <c r="O308" s="116">
        <v>43532</v>
      </c>
      <c r="P308" s="108">
        <v>2019</v>
      </c>
      <c r="Q308" s="108" t="s">
        <v>87</v>
      </c>
    </row>
    <row r="309" spans="1:17" s="113" customFormat="1" x14ac:dyDescent="0.2">
      <c r="A309" s="114" t="s">
        <v>102</v>
      </c>
      <c r="B309" s="105" t="s">
        <v>79</v>
      </c>
      <c r="C309" s="117">
        <v>2019</v>
      </c>
      <c r="D309" s="115" t="s">
        <v>88</v>
      </c>
      <c r="E309" s="105" t="s">
        <v>1</v>
      </c>
      <c r="F309" s="105" t="s">
        <v>1</v>
      </c>
      <c r="G309" s="105">
        <v>205488</v>
      </c>
      <c r="H309" s="127">
        <v>0.88662616855336596</v>
      </c>
      <c r="I309" s="127">
        <v>0.87405016010567005</v>
      </c>
      <c r="J309" s="131"/>
      <c r="K309" s="121">
        <v>0</v>
      </c>
      <c r="L309" s="121">
        <f t="shared" si="8"/>
        <v>0</v>
      </c>
      <c r="M309" s="124">
        <v>2335.1999999999998</v>
      </c>
      <c r="N309" s="124">
        <f t="shared" si="9"/>
        <v>2041.0819338787605</v>
      </c>
      <c r="O309" s="116">
        <v>43539</v>
      </c>
      <c r="P309" s="108">
        <v>2019</v>
      </c>
      <c r="Q309" s="108" t="s">
        <v>87</v>
      </c>
    </row>
    <row r="310" spans="1:17" s="113" customFormat="1" x14ac:dyDescent="0.2">
      <c r="A310" s="114" t="s">
        <v>102</v>
      </c>
      <c r="B310" s="105" t="s">
        <v>79</v>
      </c>
      <c r="C310" s="117">
        <v>2019</v>
      </c>
      <c r="D310" s="115" t="s">
        <v>88</v>
      </c>
      <c r="E310" s="105" t="s">
        <v>4</v>
      </c>
      <c r="F310" s="105" t="s">
        <v>4</v>
      </c>
      <c r="G310" s="105">
        <v>205490</v>
      </c>
      <c r="H310" s="127">
        <v>0.88662616855336596</v>
      </c>
      <c r="I310" s="127">
        <v>0.87405016010567005</v>
      </c>
      <c r="J310" s="131"/>
      <c r="K310" s="121">
        <v>6.2</v>
      </c>
      <c r="L310" s="121">
        <f t="shared" si="8"/>
        <v>5.4970822450308692</v>
      </c>
      <c r="M310" s="124">
        <v>20945</v>
      </c>
      <c r="N310" s="144">
        <f t="shared" si="9"/>
        <v>18306.98060341326</v>
      </c>
      <c r="O310" s="116">
        <v>43586</v>
      </c>
      <c r="P310" s="108">
        <v>2019</v>
      </c>
      <c r="Q310" s="108" t="s">
        <v>87</v>
      </c>
    </row>
    <row r="311" spans="1:17" s="113" customFormat="1" x14ac:dyDescent="0.2">
      <c r="A311" s="114" t="s">
        <v>102</v>
      </c>
      <c r="B311" s="105" t="s">
        <v>79</v>
      </c>
      <c r="C311" s="117">
        <v>2019</v>
      </c>
      <c r="D311" s="115" t="s">
        <v>88</v>
      </c>
      <c r="E311" s="105" t="s">
        <v>1</v>
      </c>
      <c r="F311" s="105" t="s">
        <v>1</v>
      </c>
      <c r="G311" s="105">
        <v>205491</v>
      </c>
      <c r="H311" s="127">
        <v>0.88662616855336596</v>
      </c>
      <c r="I311" s="127">
        <v>0.87405016010567005</v>
      </c>
      <c r="J311" s="131"/>
      <c r="K311" s="121">
        <v>0</v>
      </c>
      <c r="L311" s="121">
        <f t="shared" si="8"/>
        <v>0</v>
      </c>
      <c r="M311" s="124">
        <v>2335.1999999999998</v>
      </c>
      <c r="N311" s="124">
        <f t="shared" si="9"/>
        <v>2041.0819338787605</v>
      </c>
      <c r="O311" s="116">
        <v>43553</v>
      </c>
      <c r="P311" s="108">
        <v>2019</v>
      </c>
      <c r="Q311" s="108" t="s">
        <v>87</v>
      </c>
    </row>
    <row r="312" spans="1:17" s="113" customFormat="1" x14ac:dyDescent="0.2">
      <c r="A312" s="114" t="s">
        <v>102</v>
      </c>
      <c r="B312" s="105" t="s">
        <v>79</v>
      </c>
      <c r="C312" s="117">
        <v>2019</v>
      </c>
      <c r="D312" s="115" t="s">
        <v>88</v>
      </c>
      <c r="E312" s="105" t="s">
        <v>1</v>
      </c>
      <c r="F312" s="105" t="s">
        <v>1</v>
      </c>
      <c r="G312" s="105">
        <v>205565</v>
      </c>
      <c r="H312" s="127">
        <v>0.88662616855336596</v>
      </c>
      <c r="I312" s="127">
        <v>0.87405016010567005</v>
      </c>
      <c r="J312" s="131"/>
      <c r="K312" s="121">
        <v>1.58</v>
      </c>
      <c r="L312" s="121">
        <f t="shared" si="8"/>
        <v>1.4008693463143183</v>
      </c>
      <c r="M312" s="124">
        <v>6899.12</v>
      </c>
      <c r="N312" s="124">
        <f t="shared" si="9"/>
        <v>6030.1769405882305</v>
      </c>
      <c r="O312" s="116">
        <v>43616</v>
      </c>
      <c r="P312" s="108">
        <v>2019</v>
      </c>
      <c r="Q312" s="108" t="s">
        <v>87</v>
      </c>
    </row>
    <row r="313" spans="1:17" s="113" customFormat="1" x14ac:dyDescent="0.2">
      <c r="A313" s="114" t="s">
        <v>102</v>
      </c>
      <c r="B313" s="105" t="s">
        <v>79</v>
      </c>
      <c r="C313" s="117">
        <v>2019</v>
      </c>
      <c r="D313" s="115" t="s">
        <v>88</v>
      </c>
      <c r="E313" s="105" t="s">
        <v>4</v>
      </c>
      <c r="F313" s="105" t="s">
        <v>4</v>
      </c>
      <c r="G313" s="105">
        <v>205618</v>
      </c>
      <c r="H313" s="127">
        <v>0.88662616855336596</v>
      </c>
      <c r="I313" s="127">
        <v>0.87405016010567005</v>
      </c>
      <c r="J313" s="131"/>
      <c r="K313" s="121">
        <v>13.3</v>
      </c>
      <c r="L313" s="121">
        <f t="shared" si="8"/>
        <v>11.792128041759767</v>
      </c>
      <c r="M313" s="124">
        <v>85662</v>
      </c>
      <c r="N313" s="144">
        <f t="shared" si="9"/>
        <v>74872.884814971912</v>
      </c>
      <c r="O313" s="116">
        <v>43553</v>
      </c>
      <c r="P313" s="108">
        <v>2019</v>
      </c>
      <c r="Q313" s="108" t="s">
        <v>87</v>
      </c>
    </row>
    <row r="314" spans="1:17" s="113" customFormat="1" x14ac:dyDescent="0.2">
      <c r="A314" s="114" t="s">
        <v>102</v>
      </c>
      <c r="B314" s="105" t="s">
        <v>79</v>
      </c>
      <c r="C314" s="117">
        <v>2019</v>
      </c>
      <c r="D314" s="115" t="s">
        <v>88</v>
      </c>
      <c r="E314" s="105" t="s">
        <v>4</v>
      </c>
      <c r="F314" s="105" t="s">
        <v>4</v>
      </c>
      <c r="G314" s="105">
        <v>205636</v>
      </c>
      <c r="H314" s="127">
        <v>0.88662616855336596</v>
      </c>
      <c r="I314" s="127">
        <v>0.87405016010567005</v>
      </c>
      <c r="J314" s="131"/>
      <c r="K314" s="121">
        <v>0.99839999999999995</v>
      </c>
      <c r="L314" s="121">
        <f t="shared" si="8"/>
        <v>0.8852075666836805</v>
      </c>
      <c r="M314" s="124">
        <v>4586.6495999999997</v>
      </c>
      <c r="N314" s="144">
        <f t="shared" si="9"/>
        <v>4008.9618172286073</v>
      </c>
      <c r="O314" s="116">
        <v>43981</v>
      </c>
      <c r="P314" s="108">
        <v>2020</v>
      </c>
      <c r="Q314" s="108" t="s">
        <v>87</v>
      </c>
    </row>
    <row r="315" spans="1:17" s="113" customFormat="1" x14ac:dyDescent="0.2">
      <c r="A315" s="114" t="s">
        <v>102</v>
      </c>
      <c r="B315" s="105" t="s">
        <v>79</v>
      </c>
      <c r="C315" s="117">
        <v>2019</v>
      </c>
      <c r="D315" s="115" t="s">
        <v>88</v>
      </c>
      <c r="E315" s="105" t="s">
        <v>1</v>
      </c>
      <c r="F315" s="105" t="s">
        <v>1</v>
      </c>
      <c r="G315" s="105">
        <v>205642</v>
      </c>
      <c r="H315" s="127">
        <v>0.88662616855336596</v>
      </c>
      <c r="I315" s="127">
        <v>0.87405016010567005</v>
      </c>
      <c r="J315" s="131"/>
      <c r="K315" s="121">
        <v>1.1599999999999999</v>
      </c>
      <c r="L315" s="121">
        <f t="shared" si="8"/>
        <v>1.0284863555219044</v>
      </c>
      <c r="M315" s="124">
        <v>15834</v>
      </c>
      <c r="N315" s="124">
        <f t="shared" si="9"/>
        <v>13839.71023511318</v>
      </c>
      <c r="O315" s="116">
        <v>43546</v>
      </c>
      <c r="P315" s="108">
        <v>2019</v>
      </c>
      <c r="Q315" s="108" t="s">
        <v>87</v>
      </c>
    </row>
    <row r="316" spans="1:17" s="113" customFormat="1" x14ac:dyDescent="0.2">
      <c r="A316" s="114" t="s">
        <v>102</v>
      </c>
      <c r="B316" s="105" t="s">
        <v>79</v>
      </c>
      <c r="C316" s="117">
        <v>2019</v>
      </c>
      <c r="D316" s="115" t="s">
        <v>88</v>
      </c>
      <c r="E316" s="105" t="s">
        <v>4</v>
      </c>
      <c r="F316" s="105" t="s">
        <v>4</v>
      </c>
      <c r="G316" s="105">
        <v>205854</v>
      </c>
      <c r="H316" s="127">
        <v>0.88662616855336596</v>
      </c>
      <c r="I316" s="127">
        <v>0.87405016010567005</v>
      </c>
      <c r="J316" s="131"/>
      <c r="K316" s="121">
        <v>0</v>
      </c>
      <c r="L316" s="121">
        <f t="shared" si="8"/>
        <v>0</v>
      </c>
      <c r="M316" s="124">
        <v>4143</v>
      </c>
      <c r="N316" s="144">
        <f t="shared" si="9"/>
        <v>3621.189813317791</v>
      </c>
      <c r="O316" s="116">
        <v>43530</v>
      </c>
      <c r="P316" s="108">
        <v>2019</v>
      </c>
      <c r="Q316" s="108" t="s">
        <v>87</v>
      </c>
    </row>
    <row r="317" spans="1:17" s="113" customFormat="1" x14ac:dyDescent="0.2">
      <c r="A317" s="114" t="s">
        <v>102</v>
      </c>
      <c r="B317" s="105" t="s">
        <v>79</v>
      </c>
      <c r="C317" s="117">
        <v>2019</v>
      </c>
      <c r="D317" s="115" t="s">
        <v>88</v>
      </c>
      <c r="E317" s="105" t="s">
        <v>4</v>
      </c>
      <c r="F317" s="105" t="s">
        <v>4</v>
      </c>
      <c r="G317" s="105">
        <v>205962</v>
      </c>
      <c r="H317" s="127">
        <v>0.88662616855336596</v>
      </c>
      <c r="I317" s="127">
        <v>0.87405016010567005</v>
      </c>
      <c r="J317" s="131"/>
      <c r="K317" s="121">
        <v>0.49919999999999998</v>
      </c>
      <c r="L317" s="121">
        <f t="shared" si="8"/>
        <v>0.44260378334184025</v>
      </c>
      <c r="M317" s="124">
        <v>2293.3247999999999</v>
      </c>
      <c r="N317" s="144">
        <f t="shared" si="9"/>
        <v>2004.4809086143036</v>
      </c>
      <c r="O317" s="116">
        <v>43549</v>
      </c>
      <c r="P317" s="108">
        <v>2019</v>
      </c>
      <c r="Q317" s="108" t="s">
        <v>87</v>
      </c>
    </row>
    <row r="318" spans="1:17" s="113" customFormat="1" x14ac:dyDescent="0.2">
      <c r="A318" s="114" t="s">
        <v>102</v>
      </c>
      <c r="B318" s="105" t="s">
        <v>79</v>
      </c>
      <c r="C318" s="117">
        <v>2019</v>
      </c>
      <c r="D318" s="115" t="s">
        <v>88</v>
      </c>
      <c r="E318" s="105" t="s">
        <v>4</v>
      </c>
      <c r="F318" s="105" t="s">
        <v>4</v>
      </c>
      <c r="G318" s="105">
        <v>206003</v>
      </c>
      <c r="H318" s="127">
        <v>0.88662616855336596</v>
      </c>
      <c r="I318" s="127">
        <v>0.87405016010567005</v>
      </c>
      <c r="J318" s="131"/>
      <c r="K318" s="121">
        <v>2.6520000000000001</v>
      </c>
      <c r="L318" s="121">
        <f t="shared" si="8"/>
        <v>2.3513325990035265</v>
      </c>
      <c r="M318" s="124">
        <v>9990.0840000000007</v>
      </c>
      <c r="N318" s="144">
        <f t="shared" si="9"/>
        <v>8731.8345196690934</v>
      </c>
      <c r="O318" s="116">
        <v>43995</v>
      </c>
      <c r="P318" s="108">
        <v>2020</v>
      </c>
      <c r="Q318" s="108" t="s">
        <v>87</v>
      </c>
    </row>
    <row r="319" spans="1:17" s="113" customFormat="1" x14ac:dyDescent="0.2">
      <c r="A319" s="114" t="s">
        <v>102</v>
      </c>
      <c r="B319" s="105" t="s">
        <v>79</v>
      </c>
      <c r="C319" s="117">
        <v>2019</v>
      </c>
      <c r="D319" s="115" t="s">
        <v>88</v>
      </c>
      <c r="E319" s="105" t="s">
        <v>1</v>
      </c>
      <c r="F319" s="105" t="s">
        <v>1</v>
      </c>
      <c r="G319" s="105">
        <v>206032</v>
      </c>
      <c r="H319" s="127">
        <v>0.88662616855336596</v>
      </c>
      <c r="I319" s="127">
        <v>0.87405016010567005</v>
      </c>
      <c r="J319" s="131"/>
      <c r="K319" s="121">
        <v>0</v>
      </c>
      <c r="L319" s="121">
        <f t="shared" si="8"/>
        <v>0</v>
      </c>
      <c r="M319" s="124">
        <v>65484</v>
      </c>
      <c r="N319" s="124">
        <f t="shared" si="9"/>
        <v>57236.300684359696</v>
      </c>
      <c r="O319" s="116">
        <v>43799</v>
      </c>
      <c r="P319" s="108">
        <v>2019</v>
      </c>
      <c r="Q319" s="108" t="s">
        <v>87</v>
      </c>
    </row>
    <row r="320" spans="1:17" s="113" customFormat="1" x14ac:dyDescent="0.2">
      <c r="A320" s="114" t="s">
        <v>102</v>
      </c>
      <c r="B320" s="105" t="s">
        <v>79</v>
      </c>
      <c r="C320" s="117">
        <v>2019</v>
      </c>
      <c r="D320" s="115" t="s">
        <v>88</v>
      </c>
      <c r="E320" s="105" t="s">
        <v>4</v>
      </c>
      <c r="F320" s="105" t="s">
        <v>4</v>
      </c>
      <c r="G320" s="105">
        <v>206149</v>
      </c>
      <c r="H320" s="127">
        <v>0.88662616855336596</v>
      </c>
      <c r="I320" s="127">
        <v>0.87405016010567005</v>
      </c>
      <c r="J320" s="131"/>
      <c r="K320" s="121">
        <v>1.248</v>
      </c>
      <c r="L320" s="121">
        <f t="shared" si="8"/>
        <v>1.1065094583546007</v>
      </c>
      <c r="M320" s="124">
        <v>5733.3119999999999</v>
      </c>
      <c r="N320" s="144">
        <f t="shared" si="9"/>
        <v>5011.2022715357589</v>
      </c>
      <c r="O320" s="116">
        <v>44196</v>
      </c>
      <c r="P320" s="108">
        <v>2020</v>
      </c>
      <c r="Q320" s="108" t="s">
        <v>87</v>
      </c>
    </row>
    <row r="321" spans="1:17" s="113" customFormat="1" x14ac:dyDescent="0.2">
      <c r="A321" s="114" t="s">
        <v>102</v>
      </c>
      <c r="B321" s="105" t="s">
        <v>79</v>
      </c>
      <c r="C321" s="117">
        <v>2019</v>
      </c>
      <c r="D321" s="115" t="s">
        <v>88</v>
      </c>
      <c r="E321" s="105" t="s">
        <v>4</v>
      </c>
      <c r="F321" s="105" t="s">
        <v>4</v>
      </c>
      <c r="G321" s="105">
        <v>206277</v>
      </c>
      <c r="H321" s="127">
        <v>0.88662616855336596</v>
      </c>
      <c r="I321" s="127">
        <v>0.87405016010567005</v>
      </c>
      <c r="J321" s="131"/>
      <c r="K321" s="121">
        <v>0</v>
      </c>
      <c r="L321" s="121">
        <f t="shared" si="8"/>
        <v>0</v>
      </c>
      <c r="M321" s="124">
        <v>29565</v>
      </c>
      <c r="N321" s="144">
        <f t="shared" si="9"/>
        <v>25841.292983524134</v>
      </c>
      <c r="O321" s="116">
        <v>43598</v>
      </c>
      <c r="P321" s="108">
        <v>2019</v>
      </c>
      <c r="Q321" s="108" t="s">
        <v>87</v>
      </c>
    </row>
    <row r="322" spans="1:17" s="113" customFormat="1" x14ac:dyDescent="0.2">
      <c r="A322" s="114" t="s">
        <v>102</v>
      </c>
      <c r="B322" s="105" t="s">
        <v>79</v>
      </c>
      <c r="C322" s="117">
        <v>2019</v>
      </c>
      <c r="D322" s="115" t="s">
        <v>88</v>
      </c>
      <c r="E322" s="105" t="s">
        <v>4</v>
      </c>
      <c r="F322" s="105" t="s">
        <v>4</v>
      </c>
      <c r="G322" s="105">
        <v>206329</v>
      </c>
      <c r="H322" s="127">
        <v>0.88662616855336596</v>
      </c>
      <c r="I322" s="127">
        <v>0.87405016010567005</v>
      </c>
      <c r="J322" s="131"/>
      <c r="K322" s="121">
        <v>81.3</v>
      </c>
      <c r="L322" s="121">
        <f t="shared" ref="L322:L367" si="10">K322*H322</f>
        <v>72.082707503388647</v>
      </c>
      <c r="M322" s="124">
        <v>745211</v>
      </c>
      <c r="N322" s="144">
        <f t="shared" ref="N322:N368" si="11">M322*I322</f>
        <v>651351.79386250651</v>
      </c>
      <c r="O322" s="116">
        <v>43768</v>
      </c>
      <c r="P322" s="108">
        <v>2019</v>
      </c>
      <c r="Q322" s="108" t="s">
        <v>87</v>
      </c>
    </row>
    <row r="323" spans="1:17" s="113" customFormat="1" x14ac:dyDescent="0.2">
      <c r="A323" s="114" t="s">
        <v>102</v>
      </c>
      <c r="B323" s="105" t="s">
        <v>79</v>
      </c>
      <c r="C323" s="117">
        <v>2019</v>
      </c>
      <c r="D323" s="115" t="s">
        <v>88</v>
      </c>
      <c r="E323" s="105" t="s">
        <v>1</v>
      </c>
      <c r="F323" s="105" t="s">
        <v>1</v>
      </c>
      <c r="G323" s="105">
        <v>206342</v>
      </c>
      <c r="H323" s="127">
        <v>0.88662616855336596</v>
      </c>
      <c r="I323" s="127">
        <v>0.87405016010567005</v>
      </c>
      <c r="J323" s="131"/>
      <c r="K323" s="121">
        <v>1.274</v>
      </c>
      <c r="L323" s="121">
        <f t="shared" si="10"/>
        <v>1.1295617387369883</v>
      </c>
      <c r="M323" s="124">
        <v>5852.7560000000003</v>
      </c>
      <c r="N323" s="124">
        <f t="shared" si="11"/>
        <v>5115.6023188594208</v>
      </c>
      <c r="O323" s="116">
        <v>43585</v>
      </c>
      <c r="P323" s="108">
        <v>2019</v>
      </c>
      <c r="Q323" s="108" t="s">
        <v>87</v>
      </c>
    </row>
    <row r="324" spans="1:17" s="113" customFormat="1" x14ac:dyDescent="0.2">
      <c r="A324" s="114" t="s">
        <v>102</v>
      </c>
      <c r="B324" s="105" t="s">
        <v>79</v>
      </c>
      <c r="C324" s="117">
        <v>2019</v>
      </c>
      <c r="D324" s="115" t="s">
        <v>88</v>
      </c>
      <c r="E324" s="105" t="s">
        <v>1</v>
      </c>
      <c r="F324" s="105" t="s">
        <v>1</v>
      </c>
      <c r="G324" s="105">
        <v>206392</v>
      </c>
      <c r="H324" s="127">
        <v>0.88662616855336596</v>
      </c>
      <c r="I324" s="127">
        <v>0.87405016010567005</v>
      </c>
      <c r="J324" s="131"/>
      <c r="K324" s="121">
        <v>9.06</v>
      </c>
      <c r="L324" s="121">
        <f t="shared" si="10"/>
        <v>8.0328330870934952</v>
      </c>
      <c r="M324" s="124">
        <v>34113.949999999997</v>
      </c>
      <c r="N324" s="124">
        <f t="shared" si="11"/>
        <v>29817.303459336821</v>
      </c>
      <c r="O324" s="116">
        <v>43570</v>
      </c>
      <c r="P324" s="108">
        <v>2019</v>
      </c>
      <c r="Q324" s="108" t="s">
        <v>87</v>
      </c>
    </row>
    <row r="325" spans="1:17" s="113" customFormat="1" x14ac:dyDescent="0.2">
      <c r="A325" s="114" t="s">
        <v>102</v>
      </c>
      <c r="B325" s="105" t="s">
        <v>79</v>
      </c>
      <c r="C325" s="117">
        <v>2019</v>
      </c>
      <c r="D325" s="115" t="s">
        <v>88</v>
      </c>
      <c r="E325" s="105" t="s">
        <v>1</v>
      </c>
      <c r="F325" s="105" t="s">
        <v>1</v>
      </c>
      <c r="G325" s="105">
        <v>206535</v>
      </c>
      <c r="H325" s="127">
        <v>0.88662616855336596</v>
      </c>
      <c r="I325" s="127">
        <v>0.87405016010567005</v>
      </c>
      <c r="J325" s="131"/>
      <c r="K325" s="121">
        <v>1.5</v>
      </c>
      <c r="L325" s="121">
        <f t="shared" si="10"/>
        <v>1.3299392528300489</v>
      </c>
      <c r="M325" s="124">
        <v>6946</v>
      </c>
      <c r="N325" s="124">
        <f t="shared" si="11"/>
        <v>6071.1524120939839</v>
      </c>
      <c r="O325" s="116">
        <v>44104</v>
      </c>
      <c r="P325" s="108">
        <v>2020</v>
      </c>
      <c r="Q325" s="108" t="s">
        <v>87</v>
      </c>
    </row>
    <row r="326" spans="1:17" s="113" customFormat="1" x14ac:dyDescent="0.2">
      <c r="A326" s="114" t="s">
        <v>102</v>
      </c>
      <c r="B326" s="105" t="s">
        <v>79</v>
      </c>
      <c r="C326" s="117">
        <v>2019</v>
      </c>
      <c r="D326" s="115" t="s">
        <v>88</v>
      </c>
      <c r="E326" s="105" t="s">
        <v>85</v>
      </c>
      <c r="F326" s="105" t="s">
        <v>4</v>
      </c>
      <c r="G326" s="105">
        <v>206697</v>
      </c>
      <c r="H326" s="127">
        <v>0.88662616855336596</v>
      </c>
      <c r="I326" s="127">
        <v>0.87405016010567005</v>
      </c>
      <c r="J326" s="131"/>
      <c r="K326" s="121">
        <v>4.22</v>
      </c>
      <c r="L326" s="121">
        <f t="shared" si="10"/>
        <v>3.741562431295204</v>
      </c>
      <c r="M326" s="124">
        <v>30948</v>
      </c>
      <c r="N326" s="144">
        <f t="shared" si="11"/>
        <v>27050.104354950276</v>
      </c>
      <c r="O326" s="116">
        <v>43555</v>
      </c>
      <c r="P326" s="108">
        <v>2019</v>
      </c>
      <c r="Q326" s="108" t="s">
        <v>87</v>
      </c>
    </row>
    <row r="327" spans="1:17" s="113" customFormat="1" x14ac:dyDescent="0.2">
      <c r="A327" s="114" t="s">
        <v>102</v>
      </c>
      <c r="B327" s="105" t="s">
        <v>79</v>
      </c>
      <c r="C327" s="117">
        <v>2019</v>
      </c>
      <c r="D327" s="115" t="s">
        <v>88</v>
      </c>
      <c r="E327" s="105" t="s">
        <v>85</v>
      </c>
      <c r="F327" s="105" t="s">
        <v>4</v>
      </c>
      <c r="G327" s="105">
        <v>206698</v>
      </c>
      <c r="H327" s="127">
        <v>0.88662616855336596</v>
      </c>
      <c r="I327" s="127">
        <v>0.87405016010567005</v>
      </c>
      <c r="J327" s="131"/>
      <c r="K327" s="121">
        <v>66</v>
      </c>
      <c r="L327" s="121">
        <f t="shared" si="10"/>
        <v>58.517327124522154</v>
      </c>
      <c r="M327" s="124">
        <v>336555</v>
      </c>
      <c r="N327" s="144">
        <f t="shared" si="11"/>
        <v>294165.9516343638</v>
      </c>
      <c r="O327" s="116">
        <v>43767</v>
      </c>
      <c r="P327" s="108">
        <v>2019</v>
      </c>
      <c r="Q327" s="108" t="s">
        <v>87</v>
      </c>
    </row>
    <row r="328" spans="1:17" s="113" customFormat="1" x14ac:dyDescent="0.2">
      <c r="A328" s="114" t="s">
        <v>102</v>
      </c>
      <c r="B328" s="105" t="s">
        <v>79</v>
      </c>
      <c r="C328" s="117">
        <v>2019</v>
      </c>
      <c r="D328" s="115" t="s">
        <v>88</v>
      </c>
      <c r="E328" s="105" t="s">
        <v>4</v>
      </c>
      <c r="F328" s="105" t="s">
        <v>4</v>
      </c>
      <c r="G328" s="105">
        <v>206713</v>
      </c>
      <c r="H328" s="127">
        <v>0.88662616855336596</v>
      </c>
      <c r="I328" s="127">
        <v>0.87405016010567005</v>
      </c>
      <c r="J328" s="131"/>
      <c r="K328" s="121">
        <v>12.5</v>
      </c>
      <c r="L328" s="121">
        <f t="shared" si="10"/>
        <v>11.082827106917074</v>
      </c>
      <c r="M328" s="124">
        <v>91601</v>
      </c>
      <c r="N328" s="144">
        <f t="shared" si="11"/>
        <v>80063.868715839475</v>
      </c>
      <c r="O328" s="116">
        <v>43768</v>
      </c>
      <c r="P328" s="108">
        <v>2019</v>
      </c>
      <c r="Q328" s="108" t="s">
        <v>87</v>
      </c>
    </row>
    <row r="329" spans="1:17" s="113" customFormat="1" x14ac:dyDescent="0.2">
      <c r="A329" s="114" t="s">
        <v>102</v>
      </c>
      <c r="B329" s="105" t="s">
        <v>79</v>
      </c>
      <c r="C329" s="117">
        <v>2019</v>
      </c>
      <c r="D329" s="115" t="s">
        <v>88</v>
      </c>
      <c r="E329" s="105" t="s">
        <v>1</v>
      </c>
      <c r="F329" s="105" t="s">
        <v>1</v>
      </c>
      <c r="G329" s="105">
        <v>206718</v>
      </c>
      <c r="H329" s="127">
        <v>0.88662616855336596</v>
      </c>
      <c r="I329" s="127">
        <v>0.87405016010567005</v>
      </c>
      <c r="J329" s="131"/>
      <c r="K329" s="121">
        <v>6.5571999999999999</v>
      </c>
      <c r="L329" s="121">
        <f t="shared" si="10"/>
        <v>5.813785112438131</v>
      </c>
      <c r="M329" s="124">
        <v>32238.7768</v>
      </c>
      <c r="N329" s="124">
        <f t="shared" si="11"/>
        <v>28178.30802365096</v>
      </c>
      <c r="O329" s="116">
        <v>43739</v>
      </c>
      <c r="P329" s="108">
        <v>2019</v>
      </c>
      <c r="Q329" s="108" t="s">
        <v>87</v>
      </c>
    </row>
    <row r="330" spans="1:17" s="113" customFormat="1" x14ac:dyDescent="0.2">
      <c r="A330" s="114" t="s">
        <v>102</v>
      </c>
      <c r="B330" s="105" t="s">
        <v>79</v>
      </c>
      <c r="C330" s="117">
        <v>2018</v>
      </c>
      <c r="D330" s="115" t="s">
        <v>88</v>
      </c>
      <c r="E330" s="105" t="s">
        <v>85</v>
      </c>
      <c r="F330" s="105" t="s">
        <v>4</v>
      </c>
      <c r="G330" s="105">
        <v>206736</v>
      </c>
      <c r="H330" s="127">
        <v>0.88662616855336596</v>
      </c>
      <c r="I330" s="127">
        <v>0.87405016010567005</v>
      </c>
      <c r="J330" s="131"/>
      <c r="K330" s="121">
        <v>0.9</v>
      </c>
      <c r="L330" s="121">
        <f t="shared" si="10"/>
        <v>0.79796355169802935</v>
      </c>
      <c r="M330" s="124">
        <v>4156.6499999999996</v>
      </c>
      <c r="N330" s="144">
        <f t="shared" si="11"/>
        <v>3633.1205980032332</v>
      </c>
      <c r="O330" s="116">
        <v>43616</v>
      </c>
      <c r="P330" s="108">
        <v>2019</v>
      </c>
      <c r="Q330" s="108" t="s">
        <v>87</v>
      </c>
    </row>
    <row r="331" spans="1:17" s="113" customFormat="1" x14ac:dyDescent="0.2">
      <c r="A331" s="114" t="s">
        <v>102</v>
      </c>
      <c r="B331" s="105" t="s">
        <v>79</v>
      </c>
      <c r="C331" s="117">
        <v>2019</v>
      </c>
      <c r="D331" s="115" t="s">
        <v>88</v>
      </c>
      <c r="E331" s="105" t="s">
        <v>4</v>
      </c>
      <c r="F331" s="105" t="s">
        <v>4</v>
      </c>
      <c r="G331" s="105">
        <v>206737</v>
      </c>
      <c r="H331" s="127">
        <v>0.88662616855336596</v>
      </c>
      <c r="I331" s="127">
        <v>0.87405016010567005</v>
      </c>
      <c r="J331" s="131"/>
      <c r="K331" s="121">
        <v>5.67</v>
      </c>
      <c r="L331" s="121">
        <f t="shared" si="10"/>
        <v>5.027170375697585</v>
      </c>
      <c r="M331" s="124">
        <v>83887</v>
      </c>
      <c r="N331" s="144">
        <f t="shared" si="11"/>
        <v>73321.445780784343</v>
      </c>
      <c r="O331" s="116">
        <v>43646</v>
      </c>
      <c r="P331" s="108">
        <v>2019</v>
      </c>
      <c r="Q331" s="108" t="s">
        <v>87</v>
      </c>
    </row>
    <row r="332" spans="1:17" s="113" customFormat="1" x14ac:dyDescent="0.2">
      <c r="A332" s="114" t="s">
        <v>102</v>
      </c>
      <c r="B332" s="105" t="s">
        <v>79</v>
      </c>
      <c r="C332" s="117">
        <v>2019</v>
      </c>
      <c r="D332" s="115" t="s">
        <v>88</v>
      </c>
      <c r="E332" s="105" t="s">
        <v>4</v>
      </c>
      <c r="F332" s="105" t="s">
        <v>4</v>
      </c>
      <c r="G332" s="105">
        <v>206789</v>
      </c>
      <c r="H332" s="127">
        <v>0.88662616855336596</v>
      </c>
      <c r="I332" s="127">
        <v>0.87405016010567005</v>
      </c>
      <c r="J332" s="131"/>
      <c r="K332" s="121">
        <v>1.2168000000000001</v>
      </c>
      <c r="L332" s="121">
        <f t="shared" si="10"/>
        <v>1.0788467218957358</v>
      </c>
      <c r="M332" s="124">
        <v>5589.9791999999998</v>
      </c>
      <c r="N332" s="144">
        <f t="shared" si="11"/>
        <v>4885.9222147473656</v>
      </c>
      <c r="O332" s="116">
        <v>44196</v>
      </c>
      <c r="P332" s="108">
        <v>2020</v>
      </c>
      <c r="Q332" s="108" t="s">
        <v>87</v>
      </c>
    </row>
    <row r="333" spans="1:17" s="113" customFormat="1" x14ac:dyDescent="0.2">
      <c r="A333" s="114" t="s">
        <v>102</v>
      </c>
      <c r="B333" s="105" t="s">
        <v>79</v>
      </c>
      <c r="C333" s="117">
        <v>2019</v>
      </c>
      <c r="D333" s="115" t="s">
        <v>88</v>
      </c>
      <c r="E333" s="105" t="s">
        <v>85</v>
      </c>
      <c r="F333" s="105" t="s">
        <v>4</v>
      </c>
      <c r="G333" s="105">
        <v>206813</v>
      </c>
      <c r="H333" s="127">
        <v>0.88662616855336596</v>
      </c>
      <c r="I333" s="127">
        <v>0.87405016010567005</v>
      </c>
      <c r="J333" s="131"/>
      <c r="K333" s="121">
        <v>1.7</v>
      </c>
      <c r="L333" s="121">
        <f t="shared" si="10"/>
        <v>1.5072644865407221</v>
      </c>
      <c r="M333" s="124">
        <v>14890</v>
      </c>
      <c r="N333" s="144">
        <f t="shared" si="11"/>
        <v>13014.606883973427</v>
      </c>
      <c r="O333" s="116">
        <v>43677</v>
      </c>
      <c r="P333" s="108">
        <v>2019</v>
      </c>
      <c r="Q333" s="108" t="s">
        <v>87</v>
      </c>
    </row>
    <row r="334" spans="1:17" s="113" customFormat="1" x14ac:dyDescent="0.2">
      <c r="A334" s="114" t="s">
        <v>102</v>
      </c>
      <c r="B334" s="105" t="s">
        <v>79</v>
      </c>
      <c r="C334" s="117">
        <v>2019</v>
      </c>
      <c r="D334" s="115" t="s">
        <v>88</v>
      </c>
      <c r="E334" s="105" t="s">
        <v>4</v>
      </c>
      <c r="F334" s="105" t="s">
        <v>4</v>
      </c>
      <c r="G334" s="105">
        <v>206895</v>
      </c>
      <c r="H334" s="127">
        <v>0.88662616855336596</v>
      </c>
      <c r="I334" s="127">
        <v>0.87405016010567005</v>
      </c>
      <c r="J334" s="131"/>
      <c r="K334" s="121">
        <v>23.3</v>
      </c>
      <c r="L334" s="121">
        <f t="shared" si="10"/>
        <v>20.658389727293429</v>
      </c>
      <c r="M334" s="124">
        <v>155448</v>
      </c>
      <c r="N334" s="144">
        <f t="shared" si="11"/>
        <v>135869.3492881062</v>
      </c>
      <c r="O334" s="116">
        <v>44196</v>
      </c>
      <c r="P334" s="108">
        <v>2020</v>
      </c>
      <c r="Q334" s="108" t="s">
        <v>87</v>
      </c>
    </row>
    <row r="335" spans="1:17" s="113" customFormat="1" x14ac:dyDescent="0.2">
      <c r="A335" s="114" t="s">
        <v>102</v>
      </c>
      <c r="B335" s="105" t="s">
        <v>79</v>
      </c>
      <c r="C335" s="117">
        <v>2019</v>
      </c>
      <c r="D335" s="115" t="s">
        <v>88</v>
      </c>
      <c r="E335" s="105" t="s">
        <v>86</v>
      </c>
      <c r="F335" s="105" t="s">
        <v>125</v>
      </c>
      <c r="G335" s="105">
        <v>206939</v>
      </c>
      <c r="H335" s="127">
        <v>0.88662616855336596</v>
      </c>
      <c r="I335" s="127">
        <v>0.87405016010567005</v>
      </c>
      <c r="J335" s="131"/>
      <c r="K335" s="121">
        <v>16.899999999999999</v>
      </c>
      <c r="L335" s="121">
        <f t="shared" si="10"/>
        <v>14.983982248551884</v>
      </c>
      <c r="M335" s="124">
        <v>77638.600000000006</v>
      </c>
      <c r="N335" s="143">
        <f t="shared" si="11"/>
        <v>67860.030760380076</v>
      </c>
      <c r="O335" s="116">
        <v>43487</v>
      </c>
      <c r="P335" s="108">
        <v>2019</v>
      </c>
      <c r="Q335" s="108" t="s">
        <v>87</v>
      </c>
    </row>
    <row r="336" spans="1:17" s="113" customFormat="1" x14ac:dyDescent="0.2">
      <c r="A336" s="114" t="s">
        <v>102</v>
      </c>
      <c r="B336" s="105" t="s">
        <v>79</v>
      </c>
      <c r="C336" s="117">
        <v>2019</v>
      </c>
      <c r="D336" s="115" t="s">
        <v>88</v>
      </c>
      <c r="E336" s="105" t="s">
        <v>86</v>
      </c>
      <c r="F336" s="105" t="s">
        <v>125</v>
      </c>
      <c r="G336" s="105">
        <v>206941</v>
      </c>
      <c r="H336" s="127">
        <v>0.88662616855336596</v>
      </c>
      <c r="I336" s="127">
        <v>0.87405016010567005</v>
      </c>
      <c r="J336" s="131"/>
      <c r="K336" s="121">
        <v>17.43</v>
      </c>
      <c r="L336" s="121">
        <f t="shared" si="10"/>
        <v>15.453894117885168</v>
      </c>
      <c r="M336" s="124">
        <v>80073.42</v>
      </c>
      <c r="N336" s="143">
        <f t="shared" si="11"/>
        <v>69988.185571208567</v>
      </c>
      <c r="O336" s="116">
        <v>43616</v>
      </c>
      <c r="P336" s="108">
        <v>2019</v>
      </c>
      <c r="Q336" s="108" t="s">
        <v>87</v>
      </c>
    </row>
    <row r="337" spans="1:17" s="113" customFormat="1" x14ac:dyDescent="0.2">
      <c r="A337" s="114" t="s">
        <v>102</v>
      </c>
      <c r="B337" s="105" t="s">
        <v>79</v>
      </c>
      <c r="C337" s="117">
        <v>2019</v>
      </c>
      <c r="D337" s="115" t="s">
        <v>88</v>
      </c>
      <c r="E337" s="105" t="s">
        <v>4</v>
      </c>
      <c r="F337" s="105" t="s">
        <v>4</v>
      </c>
      <c r="G337" s="105">
        <v>207001</v>
      </c>
      <c r="H337" s="127">
        <v>0.88662616855336596</v>
      </c>
      <c r="I337" s="127">
        <v>0.87405016010567005</v>
      </c>
      <c r="J337" s="131"/>
      <c r="K337" s="121">
        <v>0</v>
      </c>
      <c r="L337" s="121">
        <f t="shared" si="10"/>
        <v>0</v>
      </c>
      <c r="M337" s="124">
        <v>458669</v>
      </c>
      <c r="N337" s="144">
        <f t="shared" si="11"/>
        <v>400899.71288550756</v>
      </c>
      <c r="O337" s="116">
        <v>44196</v>
      </c>
      <c r="P337" s="108">
        <v>2020</v>
      </c>
      <c r="Q337" s="108" t="s">
        <v>87</v>
      </c>
    </row>
    <row r="338" spans="1:17" s="113" customFormat="1" x14ac:dyDescent="0.2">
      <c r="A338" s="114" t="s">
        <v>102</v>
      </c>
      <c r="B338" s="105" t="s">
        <v>79</v>
      </c>
      <c r="C338" s="117">
        <v>2019</v>
      </c>
      <c r="D338" s="115" t="s">
        <v>88</v>
      </c>
      <c r="E338" s="105" t="s">
        <v>4</v>
      </c>
      <c r="F338" s="105" t="s">
        <v>4</v>
      </c>
      <c r="G338" s="105">
        <v>207025</v>
      </c>
      <c r="H338" s="127">
        <v>0.88662616855336596</v>
      </c>
      <c r="I338" s="127">
        <v>0.87405016010567005</v>
      </c>
      <c r="J338" s="131"/>
      <c r="K338" s="121">
        <v>6</v>
      </c>
      <c r="L338" s="121">
        <f t="shared" si="10"/>
        <v>5.3197570113201955</v>
      </c>
      <c r="M338" s="124">
        <v>27564</v>
      </c>
      <c r="N338" s="144">
        <f t="shared" si="11"/>
        <v>24092.318613152689</v>
      </c>
      <c r="O338" s="116">
        <v>43574</v>
      </c>
      <c r="P338" s="108">
        <v>2019</v>
      </c>
      <c r="Q338" s="108" t="s">
        <v>87</v>
      </c>
    </row>
    <row r="339" spans="1:17" s="113" customFormat="1" x14ac:dyDescent="0.2">
      <c r="A339" s="114" t="s">
        <v>102</v>
      </c>
      <c r="B339" s="105" t="s">
        <v>79</v>
      </c>
      <c r="C339" s="117">
        <v>2019</v>
      </c>
      <c r="D339" s="115" t="s">
        <v>88</v>
      </c>
      <c r="E339" s="105" t="s">
        <v>4</v>
      </c>
      <c r="F339" s="105" t="s">
        <v>4</v>
      </c>
      <c r="G339" s="105">
        <v>207123</v>
      </c>
      <c r="H339" s="127">
        <v>0.88662616855336596</v>
      </c>
      <c r="I339" s="127">
        <v>0.87405016010567005</v>
      </c>
      <c r="J339" s="131"/>
      <c r="K339" s="121">
        <v>4</v>
      </c>
      <c r="L339" s="121">
        <f t="shared" si="10"/>
        <v>3.5465046742134638</v>
      </c>
      <c r="M339" s="124">
        <v>38153.17</v>
      </c>
      <c r="N339" s="144">
        <f t="shared" si="11"/>
        <v>33347.784347038847</v>
      </c>
      <c r="O339" s="116">
        <v>43708</v>
      </c>
      <c r="P339" s="108">
        <v>2019</v>
      </c>
      <c r="Q339" s="108" t="s">
        <v>87</v>
      </c>
    </row>
    <row r="340" spans="1:17" s="113" customFormat="1" x14ac:dyDescent="0.2">
      <c r="A340" s="114" t="s">
        <v>102</v>
      </c>
      <c r="B340" s="105" t="s">
        <v>79</v>
      </c>
      <c r="C340" s="117">
        <v>2019</v>
      </c>
      <c r="D340" s="115" t="s">
        <v>88</v>
      </c>
      <c r="E340" s="105" t="s">
        <v>4</v>
      </c>
      <c r="F340" s="105" t="s">
        <v>4</v>
      </c>
      <c r="G340" s="105">
        <v>207124</v>
      </c>
      <c r="H340" s="127">
        <v>0.88662616855336596</v>
      </c>
      <c r="I340" s="127">
        <v>0.86</v>
      </c>
      <c r="J340" s="131"/>
      <c r="K340" s="121">
        <v>0.6</v>
      </c>
      <c r="L340" s="121">
        <f t="shared" si="10"/>
        <v>0.53197570113201953</v>
      </c>
      <c r="M340" s="124">
        <v>17944.400000000001</v>
      </c>
      <c r="N340" s="144">
        <f t="shared" si="11"/>
        <v>15432.184000000001</v>
      </c>
      <c r="O340" s="116">
        <v>43465</v>
      </c>
      <c r="P340" s="108">
        <v>2018</v>
      </c>
      <c r="Q340" s="108" t="s">
        <v>87</v>
      </c>
    </row>
    <row r="341" spans="1:17" s="113" customFormat="1" x14ac:dyDescent="0.2">
      <c r="A341" s="114" t="s">
        <v>102</v>
      </c>
      <c r="B341" s="105" t="s">
        <v>79</v>
      </c>
      <c r="C341" s="117">
        <v>2019</v>
      </c>
      <c r="D341" s="115" t="s">
        <v>88</v>
      </c>
      <c r="E341" s="105" t="s">
        <v>4</v>
      </c>
      <c r="F341" s="105" t="s">
        <v>4</v>
      </c>
      <c r="G341" s="105">
        <v>207130</v>
      </c>
      <c r="H341" s="127">
        <v>0.88662616855336596</v>
      </c>
      <c r="I341" s="127">
        <v>0.87405016010567005</v>
      </c>
      <c r="J341" s="131"/>
      <c r="K341" s="121">
        <v>6.2</v>
      </c>
      <c r="L341" s="121">
        <f t="shared" si="10"/>
        <v>5.4970822450308692</v>
      </c>
      <c r="M341" s="124">
        <v>20945</v>
      </c>
      <c r="N341" s="144">
        <f t="shared" si="11"/>
        <v>18306.98060341326</v>
      </c>
      <c r="O341" s="116">
        <v>43801</v>
      </c>
      <c r="P341" s="108">
        <v>2019</v>
      </c>
      <c r="Q341" s="108" t="s">
        <v>87</v>
      </c>
    </row>
    <row r="342" spans="1:17" s="113" customFormat="1" x14ac:dyDescent="0.2">
      <c r="A342" s="114" t="s">
        <v>102</v>
      </c>
      <c r="B342" s="105" t="s">
        <v>79</v>
      </c>
      <c r="C342" s="117">
        <v>2019</v>
      </c>
      <c r="D342" s="115" t="s">
        <v>88</v>
      </c>
      <c r="E342" s="105" t="s">
        <v>4</v>
      </c>
      <c r="F342" s="105" t="s">
        <v>4</v>
      </c>
      <c r="G342" s="105">
        <v>207156</v>
      </c>
      <c r="H342" s="127">
        <v>0.88662616855336596</v>
      </c>
      <c r="I342" s="127">
        <v>0.87405016010567005</v>
      </c>
      <c r="J342" s="131"/>
      <c r="K342" s="121">
        <v>0.37</v>
      </c>
      <c r="L342" s="121">
        <f t="shared" si="10"/>
        <v>0.32805168236474541</v>
      </c>
      <c r="M342" s="124">
        <v>1719.99</v>
      </c>
      <c r="N342" s="144">
        <f t="shared" si="11"/>
        <v>1503.3575348801514</v>
      </c>
      <c r="O342" s="116">
        <v>43799</v>
      </c>
      <c r="P342" s="108">
        <v>2019</v>
      </c>
      <c r="Q342" s="108" t="s">
        <v>87</v>
      </c>
    </row>
    <row r="343" spans="1:17" s="113" customFormat="1" x14ac:dyDescent="0.2">
      <c r="A343" s="114" t="s">
        <v>102</v>
      </c>
      <c r="B343" s="105" t="s">
        <v>79</v>
      </c>
      <c r="C343" s="117">
        <v>2019</v>
      </c>
      <c r="D343" s="115" t="s">
        <v>88</v>
      </c>
      <c r="E343" s="105" t="s">
        <v>1</v>
      </c>
      <c r="F343" s="105" t="s">
        <v>1</v>
      </c>
      <c r="G343" s="105">
        <v>207166</v>
      </c>
      <c r="H343" s="127">
        <v>0.88662616855336596</v>
      </c>
      <c r="I343" s="127">
        <v>0.87405016010567005</v>
      </c>
      <c r="J343" s="131"/>
      <c r="K343" s="121">
        <v>7.25</v>
      </c>
      <c r="L343" s="121">
        <f t="shared" si="10"/>
        <v>6.4280397220119028</v>
      </c>
      <c r="M343" s="124">
        <v>40222.67</v>
      </c>
      <c r="N343" s="124">
        <f t="shared" si="11"/>
        <v>35156.63115337753</v>
      </c>
      <c r="O343" s="116">
        <v>43641</v>
      </c>
      <c r="P343" s="108">
        <v>2019</v>
      </c>
      <c r="Q343" s="108" t="s">
        <v>87</v>
      </c>
    </row>
    <row r="344" spans="1:17" s="113" customFormat="1" x14ac:dyDescent="0.2">
      <c r="A344" s="114" t="s">
        <v>102</v>
      </c>
      <c r="B344" s="105" t="s">
        <v>79</v>
      </c>
      <c r="C344" s="117">
        <v>2019</v>
      </c>
      <c r="D344" s="115" t="s">
        <v>88</v>
      </c>
      <c r="E344" s="105" t="s">
        <v>1</v>
      </c>
      <c r="F344" s="105" t="s">
        <v>1</v>
      </c>
      <c r="G344" s="105">
        <v>207171</v>
      </c>
      <c r="H344" s="127">
        <v>0.88662616855336596</v>
      </c>
      <c r="I344" s="127">
        <v>0.87405016010567005</v>
      </c>
      <c r="J344" s="131"/>
      <c r="K344" s="121">
        <v>1.1100000000000001</v>
      </c>
      <c r="L344" s="121">
        <f t="shared" si="10"/>
        <v>0.98415504709423629</v>
      </c>
      <c r="M344" s="124">
        <v>1104.3800000000001</v>
      </c>
      <c r="N344" s="124">
        <f t="shared" si="11"/>
        <v>965.28351581749996</v>
      </c>
      <c r="O344" s="116">
        <v>43571</v>
      </c>
      <c r="P344" s="108">
        <v>2019</v>
      </c>
      <c r="Q344" s="108" t="s">
        <v>87</v>
      </c>
    </row>
    <row r="345" spans="1:17" s="113" customFormat="1" x14ac:dyDescent="0.2">
      <c r="A345" s="114" t="s">
        <v>102</v>
      </c>
      <c r="B345" s="105" t="s">
        <v>79</v>
      </c>
      <c r="C345" s="117">
        <v>2019</v>
      </c>
      <c r="D345" s="115" t="s">
        <v>88</v>
      </c>
      <c r="E345" s="105" t="s">
        <v>4</v>
      </c>
      <c r="F345" s="105" t="s">
        <v>4</v>
      </c>
      <c r="G345" s="105">
        <v>207174</v>
      </c>
      <c r="H345" s="127">
        <v>0.88662616855336596</v>
      </c>
      <c r="I345" s="127">
        <v>0.87405016010567005</v>
      </c>
      <c r="J345" s="131"/>
      <c r="K345" s="121">
        <v>1.21</v>
      </c>
      <c r="L345" s="121">
        <f t="shared" si="10"/>
        <v>1.0728176639495728</v>
      </c>
      <c r="M345" s="124">
        <v>5699.54</v>
      </c>
      <c r="N345" s="144">
        <f t="shared" si="11"/>
        <v>4981.6838495286711</v>
      </c>
      <c r="O345" s="116">
        <v>43641</v>
      </c>
      <c r="P345" s="108">
        <v>2019</v>
      </c>
      <c r="Q345" s="108" t="s">
        <v>87</v>
      </c>
    </row>
    <row r="346" spans="1:17" s="113" customFormat="1" x14ac:dyDescent="0.2">
      <c r="A346" s="114" t="s">
        <v>102</v>
      </c>
      <c r="B346" s="105" t="s">
        <v>79</v>
      </c>
      <c r="C346" s="117">
        <v>2019</v>
      </c>
      <c r="D346" s="115" t="s">
        <v>88</v>
      </c>
      <c r="E346" s="105" t="s">
        <v>4</v>
      </c>
      <c r="F346" s="105" t="s">
        <v>4</v>
      </c>
      <c r="G346" s="105">
        <v>207193</v>
      </c>
      <c r="H346" s="127">
        <v>0.88662616855336596</v>
      </c>
      <c r="I346" s="127">
        <v>0.87405016010567005</v>
      </c>
      <c r="J346" s="131"/>
      <c r="K346" s="121">
        <v>39.26</v>
      </c>
      <c r="L346" s="121">
        <f t="shared" si="10"/>
        <v>34.808943377405143</v>
      </c>
      <c r="M346" s="124">
        <v>197884.79</v>
      </c>
      <c r="N346" s="144">
        <f t="shared" si="11"/>
        <v>172961.23238197691</v>
      </c>
      <c r="O346" s="116">
        <v>44196</v>
      </c>
      <c r="P346" s="108">
        <v>2020</v>
      </c>
      <c r="Q346" s="108" t="s">
        <v>87</v>
      </c>
    </row>
    <row r="347" spans="1:17" s="113" customFormat="1" x14ac:dyDescent="0.2">
      <c r="A347" s="114" t="s">
        <v>102</v>
      </c>
      <c r="B347" s="105" t="s">
        <v>79</v>
      </c>
      <c r="C347" s="117">
        <v>2019</v>
      </c>
      <c r="D347" s="115" t="s">
        <v>88</v>
      </c>
      <c r="E347" s="105" t="s">
        <v>1</v>
      </c>
      <c r="F347" s="105" t="s">
        <v>1</v>
      </c>
      <c r="G347" s="105">
        <v>207228</v>
      </c>
      <c r="H347" s="127">
        <v>0.88662616855336596</v>
      </c>
      <c r="I347" s="127">
        <v>0.87405016010567005</v>
      </c>
      <c r="J347" s="131"/>
      <c r="K347" s="121">
        <v>7.4</v>
      </c>
      <c r="L347" s="121">
        <f t="shared" si="10"/>
        <v>6.5610336472949085</v>
      </c>
      <c r="M347" s="124">
        <v>28492.26</v>
      </c>
      <c r="N347" s="124">
        <f t="shared" si="11"/>
        <v>24903.664414772378</v>
      </c>
      <c r="O347" s="116">
        <v>43577</v>
      </c>
      <c r="P347" s="108">
        <v>2019</v>
      </c>
      <c r="Q347" s="108" t="s">
        <v>87</v>
      </c>
    </row>
    <row r="348" spans="1:17" s="113" customFormat="1" x14ac:dyDescent="0.2">
      <c r="A348" s="114" t="s">
        <v>102</v>
      </c>
      <c r="B348" s="105" t="s">
        <v>79</v>
      </c>
      <c r="C348" s="117">
        <v>2019</v>
      </c>
      <c r="D348" s="115" t="s">
        <v>88</v>
      </c>
      <c r="E348" s="105" t="s">
        <v>4</v>
      </c>
      <c r="F348" s="105" t="s">
        <v>4</v>
      </c>
      <c r="G348" s="105">
        <v>207357</v>
      </c>
      <c r="H348" s="127">
        <v>0.88662616855336596</v>
      </c>
      <c r="I348" s="127">
        <v>0.87405016010567005</v>
      </c>
      <c r="J348" s="131"/>
      <c r="K348" s="121">
        <v>1.1599999999999999</v>
      </c>
      <c r="L348" s="121">
        <f t="shared" si="10"/>
        <v>1.0284863555219044</v>
      </c>
      <c r="M348" s="124">
        <v>9302.93</v>
      </c>
      <c r="N348" s="144">
        <f t="shared" si="11"/>
        <v>8131.227455951841</v>
      </c>
      <c r="O348" s="116">
        <v>43670</v>
      </c>
      <c r="P348" s="108">
        <v>2019</v>
      </c>
      <c r="Q348" s="108" t="s">
        <v>87</v>
      </c>
    </row>
    <row r="349" spans="1:17" s="113" customFormat="1" x14ac:dyDescent="0.2">
      <c r="A349" s="114" t="s">
        <v>102</v>
      </c>
      <c r="B349" s="105" t="s">
        <v>79</v>
      </c>
      <c r="C349" s="117">
        <v>2019</v>
      </c>
      <c r="D349" s="115" t="s">
        <v>88</v>
      </c>
      <c r="E349" s="105" t="s">
        <v>4</v>
      </c>
      <c r="F349" s="105" t="s">
        <v>4</v>
      </c>
      <c r="G349" s="105">
        <v>207358</v>
      </c>
      <c r="H349" s="127">
        <v>0.88662616855336596</v>
      </c>
      <c r="I349" s="127">
        <v>0.87405016010567005</v>
      </c>
      <c r="J349" s="131"/>
      <c r="K349" s="121">
        <v>1.71</v>
      </c>
      <c r="L349" s="121">
        <f t="shared" si="10"/>
        <v>1.5161307482262558</v>
      </c>
      <c r="M349" s="124">
        <v>13636.64</v>
      </c>
      <c r="N349" s="144">
        <f t="shared" si="11"/>
        <v>11919.107375303383</v>
      </c>
      <c r="O349" s="116">
        <v>43670</v>
      </c>
      <c r="P349" s="108">
        <v>2019</v>
      </c>
      <c r="Q349" s="108" t="s">
        <v>87</v>
      </c>
    </row>
    <row r="350" spans="1:17" s="113" customFormat="1" x14ac:dyDescent="0.2">
      <c r="A350" s="114" t="s">
        <v>102</v>
      </c>
      <c r="B350" s="105" t="s">
        <v>79</v>
      </c>
      <c r="C350" s="117">
        <v>2019</v>
      </c>
      <c r="D350" s="115" t="s">
        <v>88</v>
      </c>
      <c r="E350" s="105" t="s">
        <v>4</v>
      </c>
      <c r="F350" s="105" t="s">
        <v>4</v>
      </c>
      <c r="G350" s="105">
        <v>207359</v>
      </c>
      <c r="H350" s="127">
        <v>0.88662616855336596</v>
      </c>
      <c r="I350" s="127">
        <v>0.87405016010567005</v>
      </c>
      <c r="J350" s="131"/>
      <c r="K350" s="121">
        <v>0.98</v>
      </c>
      <c r="L350" s="121">
        <f t="shared" si="10"/>
        <v>0.86889364518229861</v>
      </c>
      <c r="M350" s="124">
        <v>7787.35</v>
      </c>
      <c r="N350" s="144">
        <f t="shared" si="11"/>
        <v>6806.5345142988899</v>
      </c>
      <c r="O350" s="116">
        <v>43670</v>
      </c>
      <c r="P350" s="108">
        <v>2019</v>
      </c>
      <c r="Q350" s="108" t="s">
        <v>87</v>
      </c>
    </row>
    <row r="351" spans="1:17" s="113" customFormat="1" x14ac:dyDescent="0.2">
      <c r="A351" s="114" t="s">
        <v>102</v>
      </c>
      <c r="B351" s="105" t="s">
        <v>79</v>
      </c>
      <c r="C351" s="117">
        <v>2019</v>
      </c>
      <c r="D351" s="115" t="s">
        <v>88</v>
      </c>
      <c r="E351" s="105" t="s">
        <v>4</v>
      </c>
      <c r="F351" s="105" t="s">
        <v>4</v>
      </c>
      <c r="G351" s="105">
        <v>207361</v>
      </c>
      <c r="H351" s="127">
        <v>0.88662616855336596</v>
      </c>
      <c r="I351" s="127">
        <v>0.87405016010567005</v>
      </c>
      <c r="J351" s="131"/>
      <c r="K351" s="121">
        <v>0.98</v>
      </c>
      <c r="L351" s="121">
        <f t="shared" si="10"/>
        <v>0.86889364518229861</v>
      </c>
      <c r="M351" s="124">
        <v>7787.35</v>
      </c>
      <c r="N351" s="144">
        <f t="shared" si="11"/>
        <v>6806.5345142988899</v>
      </c>
      <c r="O351" s="116">
        <v>43670</v>
      </c>
      <c r="P351" s="108">
        <v>2019</v>
      </c>
      <c r="Q351" s="108" t="s">
        <v>87</v>
      </c>
    </row>
    <row r="352" spans="1:17" s="113" customFormat="1" x14ac:dyDescent="0.2">
      <c r="A352" s="114" t="s">
        <v>102</v>
      </c>
      <c r="B352" s="105" t="s">
        <v>79</v>
      </c>
      <c r="C352" s="117">
        <v>2019</v>
      </c>
      <c r="D352" s="115" t="s">
        <v>88</v>
      </c>
      <c r="E352" s="105" t="s">
        <v>4</v>
      </c>
      <c r="F352" s="105" t="s">
        <v>4</v>
      </c>
      <c r="G352" s="105">
        <v>207362</v>
      </c>
      <c r="H352" s="127">
        <v>0.88662616855336596</v>
      </c>
      <c r="I352" s="127">
        <v>0.87405016010567005</v>
      </c>
      <c r="J352" s="131"/>
      <c r="K352" s="121">
        <v>0.92</v>
      </c>
      <c r="L352" s="121">
        <f t="shared" si="10"/>
        <v>0.81569607506909669</v>
      </c>
      <c r="M352" s="124">
        <v>7363.86</v>
      </c>
      <c r="N352" s="144">
        <f t="shared" si="11"/>
        <v>6436.3830119957393</v>
      </c>
      <c r="O352" s="116">
        <v>43670</v>
      </c>
      <c r="P352" s="108">
        <v>2019</v>
      </c>
      <c r="Q352" s="108" t="s">
        <v>87</v>
      </c>
    </row>
    <row r="353" spans="1:17" s="113" customFormat="1" x14ac:dyDescent="0.2">
      <c r="A353" s="114" t="s">
        <v>102</v>
      </c>
      <c r="B353" s="105" t="s">
        <v>79</v>
      </c>
      <c r="C353" s="117">
        <v>2019</v>
      </c>
      <c r="D353" s="115" t="s">
        <v>88</v>
      </c>
      <c r="E353" s="105" t="s">
        <v>4</v>
      </c>
      <c r="F353" s="105" t="s">
        <v>4</v>
      </c>
      <c r="G353" s="105">
        <v>207363</v>
      </c>
      <c r="H353" s="127">
        <v>0.88662616855336596</v>
      </c>
      <c r="I353" s="127">
        <v>0.87405016010567005</v>
      </c>
      <c r="J353" s="131"/>
      <c r="K353" s="121">
        <v>0.37</v>
      </c>
      <c r="L353" s="121">
        <f t="shared" si="10"/>
        <v>0.32805168236474541</v>
      </c>
      <c r="M353" s="124">
        <v>2833.16</v>
      </c>
      <c r="N353" s="144">
        <f t="shared" si="11"/>
        <v>2476.3239516049798</v>
      </c>
      <c r="O353" s="116">
        <v>43670</v>
      </c>
      <c r="P353" s="108">
        <v>2019</v>
      </c>
      <c r="Q353" s="108" t="s">
        <v>87</v>
      </c>
    </row>
    <row r="354" spans="1:17" s="113" customFormat="1" x14ac:dyDescent="0.2">
      <c r="A354" s="114" t="s">
        <v>102</v>
      </c>
      <c r="B354" s="105" t="s">
        <v>79</v>
      </c>
      <c r="C354" s="117">
        <v>2019</v>
      </c>
      <c r="D354" s="115" t="s">
        <v>88</v>
      </c>
      <c r="E354" s="105" t="s">
        <v>4</v>
      </c>
      <c r="F354" s="105" t="s">
        <v>4</v>
      </c>
      <c r="G354" s="105">
        <v>207364</v>
      </c>
      <c r="H354" s="127">
        <v>0.88662616855336596</v>
      </c>
      <c r="I354" s="127">
        <v>0.87405016010567005</v>
      </c>
      <c r="J354" s="131"/>
      <c r="K354" s="121">
        <v>1.1599999999999999</v>
      </c>
      <c r="L354" s="121">
        <f t="shared" si="10"/>
        <v>1.0284863555219044</v>
      </c>
      <c r="M354" s="124">
        <v>9302.93</v>
      </c>
      <c r="N354" s="144">
        <f t="shared" si="11"/>
        <v>8131.227455951841</v>
      </c>
      <c r="O354" s="116">
        <v>43670</v>
      </c>
      <c r="P354" s="108">
        <v>2019</v>
      </c>
      <c r="Q354" s="108" t="s">
        <v>87</v>
      </c>
    </row>
    <row r="355" spans="1:17" s="113" customFormat="1" x14ac:dyDescent="0.2">
      <c r="A355" s="114" t="s">
        <v>102</v>
      </c>
      <c r="B355" s="105" t="s">
        <v>79</v>
      </c>
      <c r="C355" s="117">
        <v>2019</v>
      </c>
      <c r="D355" s="115" t="s">
        <v>88</v>
      </c>
      <c r="E355" s="105" t="s">
        <v>4</v>
      </c>
      <c r="F355" s="105" t="s">
        <v>4</v>
      </c>
      <c r="G355" s="105">
        <v>207365</v>
      </c>
      <c r="H355" s="127">
        <v>0.88662616855336596</v>
      </c>
      <c r="I355" s="127">
        <v>0.87405016010567005</v>
      </c>
      <c r="J355" s="131"/>
      <c r="K355" s="121">
        <v>1.56</v>
      </c>
      <c r="L355" s="121">
        <f t="shared" si="10"/>
        <v>1.383136822943251</v>
      </c>
      <c r="M355" s="124">
        <v>12447.34</v>
      </c>
      <c r="N355" s="144">
        <f t="shared" si="11"/>
        <v>10879.599519889711</v>
      </c>
      <c r="O355" s="116">
        <v>43670</v>
      </c>
      <c r="P355" s="108">
        <v>2019</v>
      </c>
      <c r="Q355" s="108" t="s">
        <v>87</v>
      </c>
    </row>
    <row r="356" spans="1:17" s="113" customFormat="1" x14ac:dyDescent="0.2">
      <c r="A356" s="114" t="s">
        <v>102</v>
      </c>
      <c r="B356" s="105" t="s">
        <v>79</v>
      </c>
      <c r="C356" s="117">
        <v>2019</v>
      </c>
      <c r="D356" s="115" t="s">
        <v>88</v>
      </c>
      <c r="E356" s="105" t="s">
        <v>4</v>
      </c>
      <c r="F356" s="105" t="s">
        <v>4</v>
      </c>
      <c r="G356" s="105">
        <v>207514</v>
      </c>
      <c r="H356" s="127">
        <v>0.88662616855336596</v>
      </c>
      <c r="I356" s="127">
        <v>0.87405016010567005</v>
      </c>
      <c r="J356" s="131"/>
      <c r="K356" s="121">
        <v>67.2</v>
      </c>
      <c r="L356" s="121">
        <f t="shared" si="10"/>
        <v>59.581278526786193</v>
      </c>
      <c r="M356" s="124">
        <v>447574</v>
      </c>
      <c r="N356" s="144">
        <f t="shared" si="11"/>
        <v>391202.12635913515</v>
      </c>
      <c r="O356" s="116">
        <v>44196</v>
      </c>
      <c r="P356" s="108">
        <v>2020</v>
      </c>
      <c r="Q356" s="108" t="s">
        <v>87</v>
      </c>
    </row>
    <row r="357" spans="1:17" s="113" customFormat="1" x14ac:dyDescent="0.2">
      <c r="A357" s="114" t="s">
        <v>101</v>
      </c>
      <c r="B357" s="105" t="s">
        <v>79</v>
      </c>
      <c r="C357" s="211">
        <v>42520</v>
      </c>
      <c r="D357" s="115" t="s">
        <v>81</v>
      </c>
      <c r="E357" s="105" t="s">
        <v>4</v>
      </c>
      <c r="F357" s="105" t="s">
        <v>4</v>
      </c>
      <c r="G357" s="105">
        <v>601149</v>
      </c>
      <c r="H357" s="127">
        <v>0.89</v>
      </c>
      <c r="I357" s="127">
        <v>0.88</v>
      </c>
      <c r="J357" s="131"/>
      <c r="K357" s="121">
        <v>600</v>
      </c>
      <c r="L357" s="121">
        <f t="shared" si="10"/>
        <v>534</v>
      </c>
      <c r="M357" s="124">
        <v>4021350</v>
      </c>
      <c r="N357" s="124">
        <f t="shared" si="11"/>
        <v>3538788</v>
      </c>
      <c r="O357" s="116">
        <v>44166</v>
      </c>
      <c r="P357" s="108">
        <v>2020</v>
      </c>
      <c r="Q357" s="108" t="s">
        <v>87</v>
      </c>
    </row>
    <row r="358" spans="1:17" s="113" customFormat="1" x14ac:dyDescent="0.2">
      <c r="A358" s="114" t="s">
        <v>101</v>
      </c>
      <c r="B358" s="105" t="s">
        <v>69</v>
      </c>
      <c r="C358" s="211">
        <v>43405</v>
      </c>
      <c r="D358" s="115" t="s">
        <v>81</v>
      </c>
      <c r="E358" s="105" t="s">
        <v>4</v>
      </c>
      <c r="F358" s="105" t="s">
        <v>4</v>
      </c>
      <c r="G358" s="105">
        <v>601376</v>
      </c>
      <c r="H358" s="127">
        <v>0.89</v>
      </c>
      <c r="I358" s="127">
        <v>0.88</v>
      </c>
      <c r="J358" s="131"/>
      <c r="K358" s="121">
        <v>125</v>
      </c>
      <c r="L358" s="121">
        <f t="shared" si="10"/>
        <v>111.25</v>
      </c>
      <c r="M358" s="124">
        <v>936700</v>
      </c>
      <c r="N358" s="124">
        <f t="shared" si="11"/>
        <v>824296</v>
      </c>
      <c r="O358" s="116" t="s">
        <v>80</v>
      </c>
      <c r="P358" s="108">
        <v>2018</v>
      </c>
      <c r="Q358" s="108" t="s">
        <v>87</v>
      </c>
    </row>
    <row r="359" spans="1:17" s="113" customFormat="1" x14ac:dyDescent="0.2">
      <c r="A359" s="114" t="s">
        <v>101</v>
      </c>
      <c r="B359" s="105" t="s">
        <v>79</v>
      </c>
      <c r="C359" s="211">
        <v>43040</v>
      </c>
      <c r="D359" s="115" t="s">
        <v>81</v>
      </c>
      <c r="E359" s="105" t="s">
        <v>4</v>
      </c>
      <c r="F359" s="105" t="s">
        <v>4</v>
      </c>
      <c r="G359" s="105">
        <v>601449</v>
      </c>
      <c r="H359" s="127">
        <v>0.89</v>
      </c>
      <c r="I359" s="127">
        <v>0.88</v>
      </c>
      <c r="J359" s="131"/>
      <c r="K359" s="121">
        <v>900</v>
      </c>
      <c r="L359" s="121">
        <f t="shared" si="10"/>
        <v>801</v>
      </c>
      <c r="M359" s="124">
        <v>5324750</v>
      </c>
      <c r="N359" s="124">
        <f t="shared" si="11"/>
        <v>4685780</v>
      </c>
      <c r="O359" s="116">
        <v>44256</v>
      </c>
      <c r="P359" s="108">
        <v>2021</v>
      </c>
      <c r="Q359" s="108" t="s">
        <v>87</v>
      </c>
    </row>
    <row r="360" spans="1:17" s="113" customFormat="1" x14ac:dyDescent="0.2">
      <c r="A360" s="114" t="s">
        <v>101</v>
      </c>
      <c r="B360" s="105" t="s">
        <v>79</v>
      </c>
      <c r="C360" s="211">
        <v>42979</v>
      </c>
      <c r="D360" s="115" t="s">
        <v>81</v>
      </c>
      <c r="E360" s="105" t="s">
        <v>4</v>
      </c>
      <c r="F360" s="105" t="s">
        <v>4</v>
      </c>
      <c r="G360" s="105">
        <v>601515</v>
      </c>
      <c r="H360" s="127">
        <v>0.89</v>
      </c>
      <c r="I360" s="127">
        <v>0.88</v>
      </c>
      <c r="J360" s="131"/>
      <c r="K360" s="121">
        <v>50</v>
      </c>
      <c r="L360" s="121">
        <f t="shared" si="10"/>
        <v>44.5</v>
      </c>
      <c r="M360" s="124">
        <v>202350</v>
      </c>
      <c r="N360" s="124">
        <f t="shared" si="11"/>
        <v>178068</v>
      </c>
      <c r="O360" s="116">
        <v>44105</v>
      </c>
      <c r="P360" s="108">
        <v>2020</v>
      </c>
      <c r="Q360" s="108" t="s">
        <v>87</v>
      </c>
    </row>
    <row r="361" spans="1:17" s="113" customFormat="1" x14ac:dyDescent="0.2">
      <c r="A361" s="114" t="s">
        <v>101</v>
      </c>
      <c r="B361" s="105" t="s">
        <v>79</v>
      </c>
      <c r="C361" s="211">
        <v>43344</v>
      </c>
      <c r="D361" s="115" t="s">
        <v>81</v>
      </c>
      <c r="E361" s="105" t="s">
        <v>4</v>
      </c>
      <c r="F361" s="105" t="s">
        <v>4</v>
      </c>
      <c r="G361" s="105">
        <v>601875</v>
      </c>
      <c r="H361" s="127">
        <v>0.89</v>
      </c>
      <c r="I361" s="127">
        <v>0.88</v>
      </c>
      <c r="J361" s="131"/>
      <c r="K361" s="121">
        <v>160</v>
      </c>
      <c r="L361" s="121">
        <f t="shared" si="10"/>
        <v>142.4</v>
      </c>
      <c r="M361" s="124">
        <v>1273000</v>
      </c>
      <c r="N361" s="124">
        <f t="shared" si="11"/>
        <v>1120240</v>
      </c>
      <c r="O361" s="116">
        <v>44105</v>
      </c>
      <c r="P361" s="108">
        <v>2020</v>
      </c>
      <c r="Q361" s="108" t="s">
        <v>87</v>
      </c>
    </row>
    <row r="362" spans="1:17" s="113" customFormat="1" x14ac:dyDescent="0.2">
      <c r="A362" s="114" t="s">
        <v>102</v>
      </c>
      <c r="B362" s="105" t="s">
        <v>79</v>
      </c>
      <c r="C362" s="117">
        <v>2019</v>
      </c>
      <c r="D362" s="115" t="s">
        <v>88</v>
      </c>
      <c r="E362" s="105" t="s">
        <v>85</v>
      </c>
      <c r="F362" s="105" t="s">
        <v>4</v>
      </c>
      <c r="G362" s="105">
        <v>678377</v>
      </c>
      <c r="H362" s="127">
        <v>0.88662616855336596</v>
      </c>
      <c r="I362" s="127">
        <v>0.87405016010567005</v>
      </c>
      <c r="J362" s="131"/>
      <c r="K362" s="121">
        <v>32.4</v>
      </c>
      <c r="L362" s="121">
        <f t="shared" si="10"/>
        <v>28.726687861129054</v>
      </c>
      <c r="M362" s="124">
        <v>149277.97</v>
      </c>
      <c r="N362" s="144">
        <f t="shared" si="11"/>
        <v>130476.43357874941</v>
      </c>
      <c r="O362" s="116">
        <v>44196</v>
      </c>
      <c r="P362" s="108">
        <v>2020</v>
      </c>
      <c r="Q362" s="108" t="s">
        <v>87</v>
      </c>
    </row>
    <row r="363" spans="1:17" s="113" customFormat="1" x14ac:dyDescent="0.2">
      <c r="A363" s="114" t="s">
        <v>102</v>
      </c>
      <c r="B363" s="105" t="s">
        <v>79</v>
      </c>
      <c r="C363" s="117">
        <v>2019</v>
      </c>
      <c r="D363" s="115" t="s">
        <v>88</v>
      </c>
      <c r="E363" s="105" t="s">
        <v>85</v>
      </c>
      <c r="F363" s="105" t="s">
        <v>4</v>
      </c>
      <c r="G363" s="105">
        <v>678377</v>
      </c>
      <c r="H363" s="127">
        <v>0.88662616855336596</v>
      </c>
      <c r="I363" s="127">
        <v>0.87405016010567005</v>
      </c>
      <c r="J363" s="131"/>
      <c r="K363" s="121">
        <v>32.4</v>
      </c>
      <c r="L363" s="121">
        <f t="shared" si="10"/>
        <v>28.726687861129054</v>
      </c>
      <c r="M363" s="124">
        <v>149277.97</v>
      </c>
      <c r="N363" s="124">
        <f t="shared" si="11"/>
        <v>130476.43357874941</v>
      </c>
      <c r="O363" s="116">
        <v>44348</v>
      </c>
      <c r="P363" s="108">
        <v>2021</v>
      </c>
      <c r="Q363" s="108" t="s">
        <v>87</v>
      </c>
    </row>
    <row r="364" spans="1:17" s="113" customFormat="1" x14ac:dyDescent="0.2">
      <c r="A364" s="114" t="s">
        <v>102</v>
      </c>
      <c r="B364" s="105" t="s">
        <v>79</v>
      </c>
      <c r="C364" s="117">
        <v>2019</v>
      </c>
      <c r="D364" s="115" t="s">
        <v>88</v>
      </c>
      <c r="E364" s="105" t="s">
        <v>4</v>
      </c>
      <c r="F364" s="105" t="s">
        <v>4</v>
      </c>
      <c r="G364" s="105">
        <v>679410</v>
      </c>
      <c r="H364" s="127">
        <v>0.88662616855336596</v>
      </c>
      <c r="I364" s="127">
        <v>0.87405016010567005</v>
      </c>
      <c r="J364" s="131"/>
      <c r="K364" s="121">
        <v>23.9</v>
      </c>
      <c r="L364" s="121">
        <f t="shared" si="10"/>
        <v>21.190365428425444</v>
      </c>
      <c r="M364" s="124">
        <v>72136</v>
      </c>
      <c r="N364" s="144">
        <f t="shared" si="11"/>
        <v>63050.482349382612</v>
      </c>
      <c r="O364" s="116">
        <v>43830</v>
      </c>
      <c r="P364" s="108">
        <v>2019</v>
      </c>
      <c r="Q364" s="108" t="s">
        <v>87</v>
      </c>
    </row>
    <row r="365" spans="1:17" s="113" customFormat="1" x14ac:dyDescent="0.2">
      <c r="A365" s="114" t="s">
        <v>102</v>
      </c>
      <c r="B365" s="105" t="s">
        <v>79</v>
      </c>
      <c r="C365" s="117">
        <v>2019</v>
      </c>
      <c r="D365" s="115" t="s">
        <v>88</v>
      </c>
      <c r="E365" s="105" t="s">
        <v>1</v>
      </c>
      <c r="F365" s="105" t="s">
        <v>1</v>
      </c>
      <c r="G365" s="105">
        <v>679511</v>
      </c>
      <c r="H365" s="127">
        <v>0.88662616855336596</v>
      </c>
      <c r="I365" s="127">
        <v>0.87405016010567005</v>
      </c>
      <c r="J365" s="131"/>
      <c r="K365" s="121">
        <v>8.4</v>
      </c>
      <c r="L365" s="121">
        <f t="shared" si="10"/>
        <v>7.4476598158482741</v>
      </c>
      <c r="M365" s="124">
        <v>39802</v>
      </c>
      <c r="N365" s="124">
        <f t="shared" si="11"/>
        <v>34788.94447252588</v>
      </c>
      <c r="O365" s="116">
        <v>43585</v>
      </c>
      <c r="P365" s="108">
        <v>2019</v>
      </c>
      <c r="Q365" s="108" t="s">
        <v>87</v>
      </c>
    </row>
    <row r="366" spans="1:17" s="113" customFormat="1" x14ac:dyDescent="0.2">
      <c r="A366" s="114" t="s">
        <v>102</v>
      </c>
      <c r="B366" s="105" t="s">
        <v>79</v>
      </c>
      <c r="C366" s="117">
        <v>2019</v>
      </c>
      <c r="D366" s="115" t="s">
        <v>88</v>
      </c>
      <c r="E366" s="105" t="s">
        <v>4</v>
      </c>
      <c r="F366" s="105" t="s">
        <v>4</v>
      </c>
      <c r="G366" s="105">
        <v>680661</v>
      </c>
      <c r="H366" s="127">
        <v>0.88662616855336596</v>
      </c>
      <c r="I366" s="127">
        <v>0.87405016010567005</v>
      </c>
      <c r="J366" s="131"/>
      <c r="K366" s="121">
        <v>8.9</v>
      </c>
      <c r="L366" s="121">
        <f t="shared" si="10"/>
        <v>7.8909729001249573</v>
      </c>
      <c r="M366" s="124">
        <v>29308</v>
      </c>
      <c r="N366" s="144">
        <f t="shared" si="11"/>
        <v>25616.662092376977</v>
      </c>
      <c r="O366" s="116">
        <v>43646</v>
      </c>
      <c r="P366" s="108">
        <v>2019</v>
      </c>
      <c r="Q366" s="108" t="s">
        <v>87</v>
      </c>
    </row>
    <row r="367" spans="1:17" s="113" customFormat="1" x14ac:dyDescent="0.2">
      <c r="A367" s="114" t="s">
        <v>102</v>
      </c>
      <c r="B367" s="105" t="s">
        <v>79</v>
      </c>
      <c r="C367" s="117">
        <v>2019</v>
      </c>
      <c r="D367" s="115" t="s">
        <v>88</v>
      </c>
      <c r="E367" s="105" t="s">
        <v>4</v>
      </c>
      <c r="F367" s="105" t="s">
        <v>4</v>
      </c>
      <c r="G367" s="105">
        <v>682371</v>
      </c>
      <c r="H367" s="127">
        <v>0.88662616855336596</v>
      </c>
      <c r="I367" s="127">
        <v>0.87405016010567005</v>
      </c>
      <c r="J367" s="131"/>
      <c r="K367" s="121">
        <v>0</v>
      </c>
      <c r="L367" s="121">
        <f t="shared" si="10"/>
        <v>0</v>
      </c>
      <c r="M367" s="124">
        <v>30350</v>
      </c>
      <c r="N367" s="144">
        <f t="shared" si="11"/>
        <v>26527.422359207085</v>
      </c>
      <c r="O367" s="116">
        <v>44196</v>
      </c>
      <c r="P367" s="108">
        <v>2020</v>
      </c>
      <c r="Q367" s="108" t="s">
        <v>87</v>
      </c>
    </row>
    <row r="368" spans="1:17" s="113" customFormat="1" x14ac:dyDescent="0.2">
      <c r="A368" s="114" t="s">
        <v>90</v>
      </c>
      <c r="B368" s="105" t="s">
        <v>79</v>
      </c>
      <c r="C368" s="117">
        <v>2016</v>
      </c>
      <c r="D368" s="115" t="s">
        <v>81</v>
      </c>
      <c r="E368" s="105" t="s">
        <v>4</v>
      </c>
      <c r="F368" s="105" t="s">
        <v>4</v>
      </c>
      <c r="G368" s="105" t="s">
        <v>73</v>
      </c>
      <c r="H368" s="127">
        <v>0.56999999999999995</v>
      </c>
      <c r="I368" s="127">
        <v>0.56999999999999995</v>
      </c>
      <c r="J368" s="131"/>
      <c r="K368" s="121">
        <v>351</v>
      </c>
      <c r="L368" s="121">
        <f>H368*K368</f>
        <v>200.07</v>
      </c>
      <c r="M368" s="124">
        <v>294996</v>
      </c>
      <c r="N368" s="124">
        <f t="shared" si="11"/>
        <v>168147.71999999997</v>
      </c>
      <c r="O368" s="116">
        <v>43465</v>
      </c>
      <c r="P368" s="108">
        <v>2018</v>
      </c>
      <c r="Q368" s="108" t="s">
        <v>87</v>
      </c>
    </row>
    <row r="369" spans="1:17" s="113" customFormat="1" x14ac:dyDescent="0.2">
      <c r="A369" s="114" t="s">
        <v>90</v>
      </c>
      <c r="B369" s="105" t="s">
        <v>69</v>
      </c>
      <c r="C369" s="117">
        <v>2017</v>
      </c>
      <c r="D369" s="115" t="s">
        <v>81</v>
      </c>
      <c r="E369" s="105" t="s">
        <v>4</v>
      </c>
      <c r="F369" s="105" t="s">
        <v>4</v>
      </c>
      <c r="G369" s="105" t="s">
        <v>78</v>
      </c>
      <c r="H369" s="127">
        <v>0.54504394327014505</v>
      </c>
      <c r="I369" s="127">
        <v>0.54504394327014505</v>
      </c>
      <c r="J369" s="131">
        <v>0.99007627600000003</v>
      </c>
      <c r="K369" s="121">
        <f>23.1+0</f>
        <v>23.1</v>
      </c>
      <c r="L369" s="121">
        <f>H369*J369*K369</f>
        <v>12.465570292773917</v>
      </c>
      <c r="M369" s="124">
        <v>133722</v>
      </c>
      <c r="N369" s="124">
        <f>M369*I369*J369</f>
        <v>72161.081848065529</v>
      </c>
      <c r="O369" s="116">
        <v>43186</v>
      </c>
      <c r="P369" s="108">
        <v>2018</v>
      </c>
      <c r="Q369" s="108" t="s">
        <v>95</v>
      </c>
    </row>
    <row r="370" spans="1:17" s="113" customFormat="1" x14ac:dyDescent="0.2">
      <c r="A370" s="114" t="s">
        <v>90</v>
      </c>
      <c r="B370" s="105" t="s">
        <v>69</v>
      </c>
      <c r="C370" s="117">
        <v>2017</v>
      </c>
      <c r="D370" s="115" t="s">
        <v>81</v>
      </c>
      <c r="E370" s="105" t="s">
        <v>4</v>
      </c>
      <c r="F370" s="105" t="s">
        <v>4</v>
      </c>
      <c r="G370" s="105" t="s">
        <v>76</v>
      </c>
      <c r="H370" s="127">
        <v>0.56999999999999995</v>
      </c>
      <c r="I370" s="127">
        <v>0.56999999999999995</v>
      </c>
      <c r="J370" s="131"/>
      <c r="K370" s="121">
        <v>6</v>
      </c>
      <c r="L370" s="121">
        <f>H370*K370</f>
        <v>3.42</v>
      </c>
      <c r="M370" s="124">
        <v>28370</v>
      </c>
      <c r="N370" s="124">
        <f>M370*I370</f>
        <v>16170.899999999998</v>
      </c>
      <c r="O370" s="116">
        <v>43129</v>
      </c>
      <c r="P370" s="108">
        <v>2018</v>
      </c>
      <c r="Q370" s="108" t="s">
        <v>87</v>
      </c>
    </row>
    <row r="371" spans="1:17" s="113" customFormat="1" x14ac:dyDescent="0.2">
      <c r="A371" s="114" t="s">
        <v>90</v>
      </c>
      <c r="B371" s="105" t="s">
        <v>69</v>
      </c>
      <c r="C371" s="117">
        <v>2018</v>
      </c>
      <c r="D371" s="115" t="s">
        <v>81</v>
      </c>
      <c r="E371" s="105" t="s">
        <v>4</v>
      </c>
      <c r="F371" s="105" t="s">
        <v>4</v>
      </c>
      <c r="G371" s="105" t="s">
        <v>77</v>
      </c>
      <c r="H371" s="127">
        <v>0.54504394327014505</v>
      </c>
      <c r="I371" s="127">
        <v>0.54504394327014505</v>
      </c>
      <c r="J371" s="131">
        <v>0.99007627600000003</v>
      </c>
      <c r="K371" s="121">
        <f>2*1.808+7</f>
        <v>10.616</v>
      </c>
      <c r="L371" s="121">
        <f>H371*J371*K371</f>
        <v>5.7287659838999083</v>
      </c>
      <c r="M371" s="124">
        <v>34035</v>
      </c>
      <c r="N371" s="124">
        <f>M371*I371*J371</f>
        <v>18366.479866431178</v>
      </c>
      <c r="O371" s="116">
        <v>43332</v>
      </c>
      <c r="P371" s="108">
        <v>2018</v>
      </c>
      <c r="Q371" s="108" t="s">
        <v>95</v>
      </c>
    </row>
    <row r="372" spans="1:17" s="113" customFormat="1" x14ac:dyDescent="0.2">
      <c r="A372" s="114" t="s">
        <v>90</v>
      </c>
      <c r="B372" s="105" t="s">
        <v>69</v>
      </c>
      <c r="C372" s="117">
        <v>2018</v>
      </c>
      <c r="D372" s="115" t="s">
        <v>81</v>
      </c>
      <c r="E372" s="105" t="s">
        <v>4</v>
      </c>
      <c r="F372" s="105" t="s">
        <v>4</v>
      </c>
      <c r="G372" s="105" t="s">
        <v>75</v>
      </c>
      <c r="H372" s="127">
        <v>0.56999999999999995</v>
      </c>
      <c r="I372" s="127">
        <v>0.56999999999999995</v>
      </c>
      <c r="J372" s="131"/>
      <c r="K372" s="121">
        <v>27.9</v>
      </c>
      <c r="L372" s="121">
        <f>H372*K372</f>
        <v>15.902999999999999</v>
      </c>
      <c r="M372" s="124">
        <v>116866</v>
      </c>
      <c r="N372" s="124">
        <f>M372*I372</f>
        <v>66613.62</v>
      </c>
      <c r="O372" s="116">
        <v>43371</v>
      </c>
      <c r="P372" s="108">
        <v>2018</v>
      </c>
      <c r="Q372" s="108" t="s">
        <v>87</v>
      </c>
    </row>
    <row r="373" spans="1:17" s="113" customFormat="1" x14ac:dyDescent="0.2">
      <c r="A373" s="114" t="s">
        <v>90</v>
      </c>
      <c r="B373" s="105" t="s">
        <v>79</v>
      </c>
      <c r="C373" s="117">
        <v>2017</v>
      </c>
      <c r="D373" s="115" t="s">
        <v>81</v>
      </c>
      <c r="E373" s="105" t="s">
        <v>4</v>
      </c>
      <c r="F373" s="105" t="s">
        <v>4</v>
      </c>
      <c r="G373" s="105" t="s">
        <v>74</v>
      </c>
      <c r="H373" s="127">
        <v>0.56999999999999995</v>
      </c>
      <c r="I373" s="127">
        <v>0.56999999999999995</v>
      </c>
      <c r="J373" s="131"/>
      <c r="K373" s="121">
        <v>19.2</v>
      </c>
      <c r="L373" s="121">
        <f>K373*H373</f>
        <v>10.943999999999999</v>
      </c>
      <c r="M373" s="124">
        <v>60476</v>
      </c>
      <c r="N373" s="124">
        <f>I373*M373</f>
        <v>34471.32</v>
      </c>
      <c r="O373" s="116">
        <v>43466</v>
      </c>
      <c r="P373" s="108">
        <v>2019</v>
      </c>
      <c r="Q373" s="108" t="s">
        <v>87</v>
      </c>
    </row>
    <row r="374" spans="1:17" s="113" customFormat="1" x14ac:dyDescent="0.2">
      <c r="A374" s="114" t="s">
        <v>90</v>
      </c>
      <c r="B374" s="105" t="s">
        <v>79</v>
      </c>
      <c r="C374" s="117">
        <v>2017</v>
      </c>
      <c r="D374" s="115" t="s">
        <v>81</v>
      </c>
      <c r="E374" s="105" t="s">
        <v>4</v>
      </c>
      <c r="F374" s="105" t="s">
        <v>4</v>
      </c>
      <c r="G374" s="105" t="s">
        <v>72</v>
      </c>
      <c r="H374" s="127">
        <v>0.56999999999999995</v>
      </c>
      <c r="I374" s="127">
        <v>0.56999999999999995</v>
      </c>
      <c r="J374" s="131"/>
      <c r="K374" s="121">
        <v>195.4</v>
      </c>
      <c r="L374" s="121">
        <f>K374*H374</f>
        <v>111.378</v>
      </c>
      <c r="M374" s="124">
        <v>645712</v>
      </c>
      <c r="N374" s="124">
        <f>I374*M374</f>
        <v>368055.83999999997</v>
      </c>
      <c r="O374" s="116">
        <v>44033</v>
      </c>
      <c r="P374" s="108">
        <v>2020</v>
      </c>
      <c r="Q374" s="108" t="s">
        <v>87</v>
      </c>
    </row>
    <row r="375" spans="1:17" s="113" customFormat="1" x14ac:dyDescent="0.2">
      <c r="A375" s="114" t="s">
        <v>90</v>
      </c>
      <c r="B375" s="105" t="s">
        <v>79</v>
      </c>
      <c r="C375" s="117">
        <v>2019</v>
      </c>
      <c r="D375" s="115" t="s">
        <v>81</v>
      </c>
      <c r="E375" s="105" t="s">
        <v>4</v>
      </c>
      <c r="F375" s="105" t="s">
        <v>4</v>
      </c>
      <c r="G375" s="105" t="s">
        <v>71</v>
      </c>
      <c r="H375" s="127">
        <v>0.56999999999999995</v>
      </c>
      <c r="I375" s="127">
        <v>0.56999999999999995</v>
      </c>
      <c r="J375" s="131"/>
      <c r="K375" s="121">
        <v>11.7</v>
      </c>
      <c r="L375" s="121">
        <f>K375*H375</f>
        <v>6.6689999999999987</v>
      </c>
      <c r="M375" s="124">
        <f>33106+14518</f>
        <v>47624</v>
      </c>
      <c r="N375" s="124">
        <f>I375*M375</f>
        <v>27145.679999999997</v>
      </c>
      <c r="O375" s="116">
        <v>44166</v>
      </c>
      <c r="P375" s="108">
        <v>2020</v>
      </c>
      <c r="Q375" s="108" t="s">
        <v>87</v>
      </c>
    </row>
    <row r="376" spans="1:17" s="113" customFormat="1" x14ac:dyDescent="0.2">
      <c r="A376" s="114" t="s">
        <v>90</v>
      </c>
      <c r="B376" s="105" t="s">
        <v>79</v>
      </c>
      <c r="C376" s="117">
        <v>2018</v>
      </c>
      <c r="D376" s="115" t="s">
        <v>81</v>
      </c>
      <c r="E376" s="105" t="s">
        <v>4</v>
      </c>
      <c r="F376" s="105" t="s">
        <v>4</v>
      </c>
      <c r="G376" s="105" t="s">
        <v>96</v>
      </c>
      <c r="H376" s="127">
        <v>0.56999999999999995</v>
      </c>
      <c r="I376" s="127">
        <v>0.56999999999999995</v>
      </c>
      <c r="J376" s="131"/>
      <c r="K376" s="121">
        <v>94.9</v>
      </c>
      <c r="L376" s="121">
        <f>K376*H376</f>
        <v>54.092999999999996</v>
      </c>
      <c r="M376" s="124">
        <v>922261</v>
      </c>
      <c r="N376" s="124">
        <f>I376*M376</f>
        <v>525688.7699999999</v>
      </c>
      <c r="O376" s="116">
        <v>44348</v>
      </c>
      <c r="P376" s="108">
        <v>2021</v>
      </c>
      <c r="Q376" s="108" t="s">
        <v>87</v>
      </c>
    </row>
    <row r="377" spans="1:17" s="113" customFormat="1" x14ac:dyDescent="0.2">
      <c r="A377" s="114" t="s">
        <v>93</v>
      </c>
      <c r="B377" s="105" t="s">
        <v>69</v>
      </c>
      <c r="C377" s="211">
        <v>43435</v>
      </c>
      <c r="D377" s="115" t="s">
        <v>81</v>
      </c>
      <c r="E377" s="105" t="s">
        <v>1</v>
      </c>
      <c r="F377" s="105" t="s">
        <v>1</v>
      </c>
      <c r="G377" s="105" t="s">
        <v>56</v>
      </c>
      <c r="H377" s="127">
        <v>0.61084456678983856</v>
      </c>
      <c r="I377" s="127">
        <v>0.61084456678983856</v>
      </c>
      <c r="J377" s="131">
        <v>0.64298842881624785</v>
      </c>
      <c r="K377" s="121">
        <v>0.39</v>
      </c>
      <c r="L377" s="121">
        <f t="shared" ref="L377:L397" si="12">H377*J377*K377</f>
        <v>0.15317873541794455</v>
      </c>
      <c r="M377" s="124">
        <v>1065.376</v>
      </c>
      <c r="N377" s="124">
        <f t="shared" ref="N377:N396" si="13">I377*J377*M377</f>
        <v>418.44345749904636</v>
      </c>
      <c r="O377" s="116">
        <v>43435</v>
      </c>
      <c r="P377" s="108">
        <v>2018</v>
      </c>
      <c r="Q377" s="108" t="s">
        <v>88</v>
      </c>
    </row>
    <row r="378" spans="1:17" s="113" customFormat="1" x14ac:dyDescent="0.2">
      <c r="A378" s="114" t="s">
        <v>93</v>
      </c>
      <c r="B378" s="105" t="s">
        <v>69</v>
      </c>
      <c r="C378" s="211">
        <v>43497</v>
      </c>
      <c r="D378" s="115" t="s">
        <v>81</v>
      </c>
      <c r="E378" s="105" t="s">
        <v>1</v>
      </c>
      <c r="F378" s="105" t="s">
        <v>1</v>
      </c>
      <c r="G378" s="105" t="s">
        <v>53</v>
      </c>
      <c r="H378" s="127">
        <v>0.61084456678983856</v>
      </c>
      <c r="I378" s="127">
        <v>0.61084456678983856</v>
      </c>
      <c r="J378" s="131">
        <v>0.88050132684463567</v>
      </c>
      <c r="K378" s="121">
        <v>1.08</v>
      </c>
      <c r="L378" s="121">
        <f t="shared" si="12"/>
        <v>0.58087740767863272</v>
      </c>
      <c r="M378" s="124">
        <v>2763.27</v>
      </c>
      <c r="N378" s="124">
        <f t="shared" si="13"/>
        <v>1486.2232539964216</v>
      </c>
      <c r="O378" s="116">
        <v>43497</v>
      </c>
      <c r="P378" s="108">
        <v>2019</v>
      </c>
      <c r="Q378" s="108" t="s">
        <v>88</v>
      </c>
    </row>
    <row r="379" spans="1:17" s="113" customFormat="1" x14ac:dyDescent="0.2">
      <c r="A379" s="114" t="s">
        <v>93</v>
      </c>
      <c r="B379" s="105" t="s">
        <v>69</v>
      </c>
      <c r="C379" s="211">
        <v>43466</v>
      </c>
      <c r="D379" s="115" t="s">
        <v>81</v>
      </c>
      <c r="E379" s="105" t="s">
        <v>1</v>
      </c>
      <c r="F379" s="105" t="s">
        <v>1</v>
      </c>
      <c r="G379" s="105" t="s">
        <v>55</v>
      </c>
      <c r="H379" s="127">
        <v>0.61084456678983856</v>
      </c>
      <c r="I379" s="127">
        <v>0.61084456678983856</v>
      </c>
      <c r="J379" s="131">
        <v>0.88050132684463567</v>
      </c>
      <c r="K379" s="121">
        <v>0.67</v>
      </c>
      <c r="L379" s="121">
        <f t="shared" si="12"/>
        <v>0.36035913254137403</v>
      </c>
      <c r="M379" s="124">
        <v>5111.16</v>
      </c>
      <c r="N379" s="124">
        <f t="shared" si="13"/>
        <v>2749.0346028062222</v>
      </c>
      <c r="O379" s="116">
        <v>43466</v>
      </c>
      <c r="P379" s="108">
        <v>2019</v>
      </c>
      <c r="Q379" s="108" t="s">
        <v>88</v>
      </c>
    </row>
    <row r="380" spans="1:17" s="113" customFormat="1" x14ac:dyDescent="0.2">
      <c r="A380" s="114" t="s">
        <v>93</v>
      </c>
      <c r="B380" s="105" t="s">
        <v>69</v>
      </c>
      <c r="C380" s="211">
        <v>43435</v>
      </c>
      <c r="D380" s="115" t="s">
        <v>81</v>
      </c>
      <c r="E380" s="105" t="s">
        <v>1</v>
      </c>
      <c r="F380" s="105" t="s">
        <v>1</v>
      </c>
      <c r="G380" s="105" t="s">
        <v>58</v>
      </c>
      <c r="H380" s="127">
        <v>0.61084456678983856</v>
      </c>
      <c r="I380" s="127">
        <v>0.61084456678983856</v>
      </c>
      <c r="J380" s="131">
        <v>0.64298842881624785</v>
      </c>
      <c r="K380" s="121">
        <v>0.85</v>
      </c>
      <c r="L380" s="121">
        <f t="shared" si="12"/>
        <v>0.33385109001346885</v>
      </c>
      <c r="M380" s="124">
        <v>4635.4880000000003</v>
      </c>
      <c r="N380" s="124">
        <f t="shared" si="13"/>
        <v>1820.6620253462997</v>
      </c>
      <c r="O380" s="116">
        <v>43435</v>
      </c>
      <c r="P380" s="108">
        <v>2018</v>
      </c>
      <c r="Q380" s="108" t="s">
        <v>88</v>
      </c>
    </row>
    <row r="381" spans="1:17" s="113" customFormat="1" x14ac:dyDescent="0.2">
      <c r="A381" s="114" t="s">
        <v>93</v>
      </c>
      <c r="B381" s="105" t="s">
        <v>69</v>
      </c>
      <c r="C381" s="211">
        <v>43497</v>
      </c>
      <c r="D381" s="115" t="s">
        <v>81</v>
      </c>
      <c r="E381" s="105" t="s">
        <v>1</v>
      </c>
      <c r="F381" s="105" t="s">
        <v>1</v>
      </c>
      <c r="G381" s="105" t="s">
        <v>49</v>
      </c>
      <c r="H381" s="127">
        <v>0.61084456678983856</v>
      </c>
      <c r="I381" s="127">
        <v>0.61084456678983856</v>
      </c>
      <c r="J381" s="131">
        <v>0.88050132684463567</v>
      </c>
      <c r="K381" s="121">
        <v>0.57999999999999996</v>
      </c>
      <c r="L381" s="121">
        <f t="shared" si="12"/>
        <v>0.31195268190148789</v>
      </c>
      <c r="M381" s="124">
        <v>10658.328</v>
      </c>
      <c r="N381" s="124">
        <f t="shared" si="13"/>
        <v>5732.5758692857271</v>
      </c>
      <c r="O381" s="116">
        <v>43497</v>
      </c>
      <c r="P381" s="108">
        <v>2019</v>
      </c>
      <c r="Q381" s="108" t="s">
        <v>88</v>
      </c>
    </row>
    <row r="382" spans="1:17" s="113" customFormat="1" x14ac:dyDescent="0.2">
      <c r="A382" s="114" t="s">
        <v>93</v>
      </c>
      <c r="B382" s="105" t="s">
        <v>69</v>
      </c>
      <c r="C382" s="211">
        <v>43497</v>
      </c>
      <c r="D382" s="115" t="s">
        <v>81</v>
      </c>
      <c r="E382" s="105" t="s">
        <v>1</v>
      </c>
      <c r="F382" s="105" t="s">
        <v>1</v>
      </c>
      <c r="G382" s="105" t="s">
        <v>48</v>
      </c>
      <c r="H382" s="127">
        <v>0.61084456678983856</v>
      </c>
      <c r="I382" s="127">
        <v>0.61084456678983856</v>
      </c>
      <c r="J382" s="131">
        <v>0.88050132684463567</v>
      </c>
      <c r="K382" s="121">
        <v>2.91</v>
      </c>
      <c r="L382" s="121">
        <f t="shared" si="12"/>
        <v>1.5651419040229826</v>
      </c>
      <c r="M382" s="124">
        <v>1737.2159999999999</v>
      </c>
      <c r="N382" s="124">
        <f t="shared" si="13"/>
        <v>934.36067283133661</v>
      </c>
      <c r="O382" s="116">
        <v>43497</v>
      </c>
      <c r="P382" s="108">
        <v>2019</v>
      </c>
      <c r="Q382" s="108" t="s">
        <v>88</v>
      </c>
    </row>
    <row r="383" spans="1:17" s="113" customFormat="1" x14ac:dyDescent="0.2">
      <c r="A383" s="114" t="s">
        <v>93</v>
      </c>
      <c r="B383" s="105" t="s">
        <v>69</v>
      </c>
      <c r="C383" s="211">
        <v>43497</v>
      </c>
      <c r="D383" s="115" t="s">
        <v>81</v>
      </c>
      <c r="E383" s="105" t="s">
        <v>1</v>
      </c>
      <c r="F383" s="105" t="s">
        <v>1</v>
      </c>
      <c r="G383" s="105" t="s">
        <v>47</v>
      </c>
      <c r="H383" s="127">
        <v>0.61084456678983856</v>
      </c>
      <c r="I383" s="127">
        <v>0.61084456678983856</v>
      </c>
      <c r="J383" s="131">
        <v>0.88050132684463567</v>
      </c>
      <c r="K383" s="121">
        <v>1.46</v>
      </c>
      <c r="L383" s="121">
        <f t="shared" si="12"/>
        <v>0.78526019926926272</v>
      </c>
      <c r="M383" s="124">
        <v>6817.5</v>
      </c>
      <c r="N383" s="124">
        <f t="shared" si="13"/>
        <v>3666.7886359713689</v>
      </c>
      <c r="O383" s="116">
        <v>43497</v>
      </c>
      <c r="P383" s="108">
        <v>2019</v>
      </c>
      <c r="Q383" s="108" t="s">
        <v>88</v>
      </c>
    </row>
    <row r="384" spans="1:17" s="113" customFormat="1" x14ac:dyDescent="0.2">
      <c r="A384" s="114" t="s">
        <v>93</v>
      </c>
      <c r="B384" s="105" t="s">
        <v>69</v>
      </c>
      <c r="C384" s="211">
        <v>43435</v>
      </c>
      <c r="D384" s="115" t="s">
        <v>81</v>
      </c>
      <c r="E384" s="105" t="s">
        <v>1</v>
      </c>
      <c r="F384" s="105" t="s">
        <v>1</v>
      </c>
      <c r="G384" s="105" t="s">
        <v>57</v>
      </c>
      <c r="H384" s="127">
        <v>0.61084456678983856</v>
      </c>
      <c r="I384" s="127">
        <v>0.61084456678983856</v>
      </c>
      <c r="J384" s="131">
        <v>0.64298842881624785</v>
      </c>
      <c r="K384" s="121">
        <v>1.01</v>
      </c>
      <c r="L384" s="121">
        <f t="shared" si="12"/>
        <v>0.39669364813365127</v>
      </c>
      <c r="M384" s="124">
        <v>2862.86</v>
      </c>
      <c r="N384" s="124">
        <f t="shared" si="13"/>
        <v>1124.4340371246583</v>
      </c>
      <c r="O384" s="116">
        <v>43435</v>
      </c>
      <c r="P384" s="108">
        <v>2018</v>
      </c>
      <c r="Q384" s="108" t="s">
        <v>88</v>
      </c>
    </row>
    <row r="385" spans="1:17" s="113" customFormat="1" x14ac:dyDescent="0.2">
      <c r="A385" s="114" t="s">
        <v>93</v>
      </c>
      <c r="B385" s="105" t="s">
        <v>69</v>
      </c>
      <c r="C385" s="211">
        <v>43466</v>
      </c>
      <c r="D385" s="115" t="s">
        <v>81</v>
      </c>
      <c r="E385" s="105" t="s">
        <v>1</v>
      </c>
      <c r="F385" s="105" t="s">
        <v>1</v>
      </c>
      <c r="G385" s="105" t="s">
        <v>54</v>
      </c>
      <c r="H385" s="127">
        <v>0.61084456678983856</v>
      </c>
      <c r="I385" s="127">
        <v>0.61084456678983856</v>
      </c>
      <c r="J385" s="131">
        <v>0.88050132684463567</v>
      </c>
      <c r="K385" s="121">
        <v>1.91</v>
      </c>
      <c r="L385" s="121">
        <f t="shared" si="12"/>
        <v>1.0272924524686931</v>
      </c>
      <c r="M385" s="124">
        <v>2313.1680000000001</v>
      </c>
      <c r="N385" s="124">
        <f t="shared" si="13"/>
        <v>1244.136140152933</v>
      </c>
      <c r="O385" s="116">
        <v>43466</v>
      </c>
      <c r="P385" s="108">
        <v>2019</v>
      </c>
      <c r="Q385" s="108" t="s">
        <v>88</v>
      </c>
    </row>
    <row r="386" spans="1:17" s="113" customFormat="1" x14ac:dyDescent="0.2">
      <c r="A386" s="114" t="s">
        <v>93</v>
      </c>
      <c r="B386" s="105" t="s">
        <v>69</v>
      </c>
      <c r="C386" s="211">
        <v>43435</v>
      </c>
      <c r="D386" s="115" t="s">
        <v>81</v>
      </c>
      <c r="E386" s="105" t="s">
        <v>1</v>
      </c>
      <c r="F386" s="105" t="s">
        <v>1</v>
      </c>
      <c r="G386" s="105" t="s">
        <v>59</v>
      </c>
      <c r="H386" s="127">
        <v>0.61084456678983856</v>
      </c>
      <c r="I386" s="127">
        <v>0.61084456678983856</v>
      </c>
      <c r="J386" s="131">
        <v>0.64298842881624785</v>
      </c>
      <c r="K386" s="121">
        <v>0.24</v>
      </c>
      <c r="L386" s="121">
        <f t="shared" si="12"/>
        <v>9.4263837180273563E-2</v>
      </c>
      <c r="M386" s="124">
        <v>1199.3520000000001</v>
      </c>
      <c r="N386" s="124">
        <f t="shared" si="13"/>
        <v>471.06467354098112</v>
      </c>
      <c r="O386" s="116">
        <v>43435</v>
      </c>
      <c r="P386" s="108">
        <v>2018</v>
      </c>
      <c r="Q386" s="108" t="s">
        <v>88</v>
      </c>
    </row>
    <row r="387" spans="1:17" s="113" customFormat="1" x14ac:dyDescent="0.2">
      <c r="A387" s="114" t="s">
        <v>93</v>
      </c>
      <c r="B387" s="105" t="s">
        <v>69</v>
      </c>
      <c r="C387" s="211">
        <v>43497</v>
      </c>
      <c r="D387" s="115" t="s">
        <v>81</v>
      </c>
      <c r="E387" s="105" t="s">
        <v>1</v>
      </c>
      <c r="F387" s="105" t="s">
        <v>1</v>
      </c>
      <c r="G387" s="105" t="s">
        <v>50</v>
      </c>
      <c r="H387" s="127">
        <v>0.61084456678983856</v>
      </c>
      <c r="I387" s="127">
        <v>0.61084456678983856</v>
      </c>
      <c r="J387" s="131">
        <v>0.88050132684463567</v>
      </c>
      <c r="K387" s="121">
        <v>1.35</v>
      </c>
      <c r="L387" s="121">
        <f t="shared" si="12"/>
        <v>0.7260967595982909</v>
      </c>
      <c r="M387" s="124">
        <v>2106.14</v>
      </c>
      <c r="N387" s="124">
        <f t="shared" si="13"/>
        <v>1132.7862438965512</v>
      </c>
      <c r="O387" s="116">
        <v>43497</v>
      </c>
      <c r="P387" s="108">
        <v>2019</v>
      </c>
      <c r="Q387" s="108" t="s">
        <v>88</v>
      </c>
    </row>
    <row r="388" spans="1:17" s="113" customFormat="1" x14ac:dyDescent="0.2">
      <c r="A388" s="114" t="s">
        <v>93</v>
      </c>
      <c r="B388" s="105" t="s">
        <v>69</v>
      </c>
      <c r="C388" s="211">
        <v>43435</v>
      </c>
      <c r="D388" s="115" t="s">
        <v>81</v>
      </c>
      <c r="E388" s="105" t="s">
        <v>1</v>
      </c>
      <c r="F388" s="105" t="s">
        <v>1</v>
      </c>
      <c r="G388" s="105" t="s">
        <v>60</v>
      </c>
      <c r="H388" s="127">
        <v>0.61084456678983856</v>
      </c>
      <c r="I388" s="127">
        <v>0.61084456678983856</v>
      </c>
      <c r="J388" s="131">
        <v>0.64298842881624785</v>
      </c>
      <c r="K388" s="121">
        <v>1.43</v>
      </c>
      <c r="L388" s="121">
        <f t="shared" si="12"/>
        <v>0.5616553631991299</v>
      </c>
      <c r="M388" s="124">
        <v>5925.92</v>
      </c>
      <c r="N388" s="124">
        <f t="shared" si="13"/>
        <v>2327.4998250971948</v>
      </c>
      <c r="O388" s="116">
        <v>43435</v>
      </c>
      <c r="P388" s="108">
        <v>2018</v>
      </c>
      <c r="Q388" s="108" t="s">
        <v>88</v>
      </c>
    </row>
    <row r="389" spans="1:17" s="113" customFormat="1" x14ac:dyDescent="0.2">
      <c r="A389" s="114" t="s">
        <v>93</v>
      </c>
      <c r="B389" s="105" t="s">
        <v>69</v>
      </c>
      <c r="C389" s="211">
        <v>43556</v>
      </c>
      <c r="D389" s="115" t="s">
        <v>81</v>
      </c>
      <c r="E389" s="105" t="s">
        <v>1</v>
      </c>
      <c r="F389" s="105" t="s">
        <v>1</v>
      </c>
      <c r="G389" s="105" t="s">
        <v>32</v>
      </c>
      <c r="H389" s="127">
        <v>0.61084456678983856</v>
      </c>
      <c r="I389" s="127">
        <v>0.61084456678983856</v>
      </c>
      <c r="J389" s="131">
        <v>0.88050132684463567</v>
      </c>
      <c r="K389" s="121">
        <v>1.23</v>
      </c>
      <c r="L389" s="121">
        <f t="shared" si="12"/>
        <v>0.66155482541177613</v>
      </c>
      <c r="M389" s="124">
        <v>8008</v>
      </c>
      <c r="N389" s="124">
        <f t="shared" si="13"/>
        <v>4307.0984080467506</v>
      </c>
      <c r="O389" s="116">
        <v>43556</v>
      </c>
      <c r="P389" s="108">
        <v>2019</v>
      </c>
      <c r="Q389" s="108" t="s">
        <v>87</v>
      </c>
    </row>
    <row r="390" spans="1:17" s="113" customFormat="1" x14ac:dyDescent="0.2">
      <c r="A390" s="114" t="s">
        <v>93</v>
      </c>
      <c r="B390" s="105" t="s">
        <v>69</v>
      </c>
      <c r="C390" s="211">
        <v>43556</v>
      </c>
      <c r="D390" s="115" t="s">
        <v>81</v>
      </c>
      <c r="E390" s="105" t="s">
        <v>1</v>
      </c>
      <c r="F390" s="105" t="s">
        <v>1</v>
      </c>
      <c r="G390" s="105" t="s">
        <v>27</v>
      </c>
      <c r="H390" s="127">
        <v>0.61084456678983856</v>
      </c>
      <c r="I390" s="127">
        <v>0.61084456678983856</v>
      </c>
      <c r="J390" s="131">
        <v>0.88050132684463567</v>
      </c>
      <c r="K390" s="121">
        <v>0.95</v>
      </c>
      <c r="L390" s="121">
        <f t="shared" si="12"/>
        <v>0.51095697897657499</v>
      </c>
      <c r="M390" s="124">
        <v>5395.9359999999997</v>
      </c>
      <c r="N390" s="124">
        <f t="shared" si="13"/>
        <v>2902.2012182220469</v>
      </c>
      <c r="O390" s="116">
        <v>43556</v>
      </c>
      <c r="P390" s="108">
        <v>2019</v>
      </c>
      <c r="Q390" s="108" t="s">
        <v>87</v>
      </c>
    </row>
    <row r="391" spans="1:17" s="113" customFormat="1" x14ac:dyDescent="0.2">
      <c r="A391" s="114" t="s">
        <v>93</v>
      </c>
      <c r="B391" s="105" t="s">
        <v>69</v>
      </c>
      <c r="C391" s="211">
        <v>43556</v>
      </c>
      <c r="D391" s="115" t="s">
        <v>81</v>
      </c>
      <c r="E391" s="105" t="s">
        <v>1</v>
      </c>
      <c r="F391" s="105" t="s">
        <v>1</v>
      </c>
      <c r="G391" s="105" t="s">
        <v>28</v>
      </c>
      <c r="H391" s="127">
        <v>0.61084456678983856</v>
      </c>
      <c r="I391" s="127">
        <v>0.61084456678983856</v>
      </c>
      <c r="J391" s="131">
        <v>0.88050132684463567</v>
      </c>
      <c r="K391" s="121">
        <v>0.71</v>
      </c>
      <c r="L391" s="121">
        <f t="shared" si="12"/>
        <v>0.38187311060354556</v>
      </c>
      <c r="M391" s="124">
        <v>1703.104</v>
      </c>
      <c r="N391" s="124">
        <f t="shared" si="13"/>
        <v>916.01355233991671</v>
      </c>
      <c r="O391" s="116">
        <v>43556</v>
      </c>
      <c r="P391" s="108">
        <v>2019</v>
      </c>
      <c r="Q391" s="108" t="s">
        <v>87</v>
      </c>
    </row>
    <row r="392" spans="1:17" s="113" customFormat="1" x14ac:dyDescent="0.2">
      <c r="A392" s="114" t="s">
        <v>93</v>
      </c>
      <c r="B392" s="105" t="s">
        <v>69</v>
      </c>
      <c r="C392" s="211">
        <v>43497</v>
      </c>
      <c r="D392" s="115" t="s">
        <v>81</v>
      </c>
      <c r="E392" s="105" t="s">
        <v>1</v>
      </c>
      <c r="F392" s="105" t="s">
        <v>1</v>
      </c>
      <c r="G392" s="105" t="s">
        <v>51</v>
      </c>
      <c r="H392" s="127">
        <v>0.61084456678983856</v>
      </c>
      <c r="I392" s="127">
        <v>0.61084456678983856</v>
      </c>
      <c r="J392" s="131">
        <v>0.88050132684463567</v>
      </c>
      <c r="K392" s="121">
        <v>0.79</v>
      </c>
      <c r="L392" s="121">
        <f t="shared" si="12"/>
        <v>0.42490106672788874</v>
      </c>
      <c r="M392" s="124">
        <v>9175.68</v>
      </c>
      <c r="N392" s="124">
        <f t="shared" si="13"/>
        <v>4935.1344556376635</v>
      </c>
      <c r="O392" s="116">
        <v>43497</v>
      </c>
      <c r="P392" s="108">
        <v>2019</v>
      </c>
      <c r="Q392" s="108" t="s">
        <v>88</v>
      </c>
    </row>
    <row r="393" spans="1:17" s="113" customFormat="1" x14ac:dyDescent="0.2">
      <c r="A393" s="114" t="s">
        <v>93</v>
      </c>
      <c r="B393" s="105" t="s">
        <v>69</v>
      </c>
      <c r="C393" s="211">
        <v>43525</v>
      </c>
      <c r="D393" s="115" t="s">
        <v>81</v>
      </c>
      <c r="E393" s="105" t="s">
        <v>1</v>
      </c>
      <c r="F393" s="105" t="s">
        <v>1</v>
      </c>
      <c r="G393" s="105" t="s">
        <v>44</v>
      </c>
      <c r="H393" s="127">
        <v>0.61084456678983856</v>
      </c>
      <c r="I393" s="127">
        <v>0.61084456678983856</v>
      </c>
      <c r="J393" s="131">
        <v>0.88050132684463567</v>
      </c>
      <c r="K393" s="121">
        <v>1.66</v>
      </c>
      <c r="L393" s="121">
        <f t="shared" si="12"/>
        <v>0.89283008958012056</v>
      </c>
      <c r="M393" s="124">
        <v>3872.7</v>
      </c>
      <c r="N393" s="124">
        <f t="shared" si="13"/>
        <v>2082.9295710342972</v>
      </c>
      <c r="O393" s="116">
        <v>43525</v>
      </c>
      <c r="P393" s="108">
        <v>2019</v>
      </c>
      <c r="Q393" s="108" t="s">
        <v>88</v>
      </c>
    </row>
    <row r="394" spans="1:17" s="113" customFormat="1" x14ac:dyDescent="0.2">
      <c r="A394" s="114" t="s">
        <v>93</v>
      </c>
      <c r="B394" s="105" t="s">
        <v>69</v>
      </c>
      <c r="C394" s="211">
        <v>43497</v>
      </c>
      <c r="D394" s="115" t="s">
        <v>81</v>
      </c>
      <c r="E394" s="105" t="s">
        <v>1</v>
      </c>
      <c r="F394" s="105" t="s">
        <v>1</v>
      </c>
      <c r="G394" s="105" t="s">
        <v>52</v>
      </c>
      <c r="H394" s="127">
        <v>0.61084456678983856</v>
      </c>
      <c r="I394" s="127">
        <v>0.61084456678983856</v>
      </c>
      <c r="J394" s="131">
        <v>0.88050132684463567</v>
      </c>
      <c r="K394" s="121">
        <v>1.73</v>
      </c>
      <c r="L394" s="121">
        <f t="shared" si="12"/>
        <v>0.93047955118892089</v>
      </c>
      <c r="M394" s="124">
        <v>3210.2840000000001</v>
      </c>
      <c r="N394" s="124">
        <f t="shared" si="13"/>
        <v>1726.6494887335109</v>
      </c>
      <c r="O394" s="116">
        <v>43497</v>
      </c>
      <c r="P394" s="108">
        <v>2019</v>
      </c>
      <c r="Q394" s="108" t="s">
        <v>88</v>
      </c>
    </row>
    <row r="395" spans="1:17" s="113" customFormat="1" x14ac:dyDescent="0.2">
      <c r="A395" s="114" t="s">
        <v>93</v>
      </c>
      <c r="B395" s="105" t="s">
        <v>69</v>
      </c>
      <c r="C395" s="211">
        <v>43556</v>
      </c>
      <c r="D395" s="115" t="s">
        <v>81</v>
      </c>
      <c r="E395" s="105" t="s">
        <v>1</v>
      </c>
      <c r="F395" s="105" t="s">
        <v>1</v>
      </c>
      <c r="G395" s="105" t="s">
        <v>26</v>
      </c>
      <c r="H395" s="127">
        <v>0.61084456678983856</v>
      </c>
      <c r="I395" s="127">
        <v>0.61084456678983856</v>
      </c>
      <c r="J395" s="131">
        <v>0.88050132684463567</v>
      </c>
      <c r="K395" s="121">
        <v>1.38</v>
      </c>
      <c r="L395" s="121">
        <f t="shared" si="12"/>
        <v>0.74223224314491953</v>
      </c>
      <c r="M395" s="124">
        <v>3523.52</v>
      </c>
      <c r="N395" s="124">
        <f t="shared" si="13"/>
        <v>1895.1232995405703</v>
      </c>
      <c r="O395" s="116">
        <v>43556</v>
      </c>
      <c r="P395" s="108">
        <v>2019</v>
      </c>
      <c r="Q395" s="108" t="s">
        <v>87</v>
      </c>
    </row>
    <row r="396" spans="1:17" s="113" customFormat="1" x14ac:dyDescent="0.2">
      <c r="A396" s="114" t="s">
        <v>93</v>
      </c>
      <c r="B396" s="105" t="s">
        <v>69</v>
      </c>
      <c r="C396" s="211">
        <v>43525</v>
      </c>
      <c r="D396" s="115" t="s">
        <v>81</v>
      </c>
      <c r="E396" s="105" t="s">
        <v>1</v>
      </c>
      <c r="F396" s="105" t="s">
        <v>1</v>
      </c>
      <c r="G396" s="105" t="s">
        <v>46</v>
      </c>
      <c r="H396" s="127">
        <v>0.61084456678983856</v>
      </c>
      <c r="I396" s="127">
        <v>0.61084456678983856</v>
      </c>
      <c r="J396" s="131">
        <v>0.88050132684463567</v>
      </c>
      <c r="K396" s="121">
        <v>0.66</v>
      </c>
      <c r="L396" s="121">
        <f t="shared" si="12"/>
        <v>0.35498063802583113</v>
      </c>
      <c r="M396" s="124">
        <v>6541.92</v>
      </c>
      <c r="N396" s="124">
        <f t="shared" si="13"/>
        <v>3518.5680841120379</v>
      </c>
      <c r="O396" s="116">
        <v>43525</v>
      </c>
      <c r="P396" s="108">
        <v>2019</v>
      </c>
      <c r="Q396" s="108" t="s">
        <v>88</v>
      </c>
    </row>
    <row r="397" spans="1:17" s="113" customFormat="1" x14ac:dyDescent="0.2">
      <c r="A397" s="114" t="s">
        <v>93</v>
      </c>
      <c r="B397" s="105" t="s">
        <v>69</v>
      </c>
      <c r="C397" s="211">
        <v>43556</v>
      </c>
      <c r="D397" s="115" t="s">
        <v>81</v>
      </c>
      <c r="E397" s="105" t="s">
        <v>1</v>
      </c>
      <c r="F397" s="105" t="s">
        <v>1</v>
      </c>
      <c r="G397" s="105" t="s">
        <v>31</v>
      </c>
      <c r="H397" s="127">
        <v>0.61084456678983856</v>
      </c>
      <c r="I397" s="127">
        <v>0.61084456678983856</v>
      </c>
      <c r="J397" s="131">
        <v>0.88050132684463567</v>
      </c>
      <c r="K397" s="121">
        <v>0.56999999999999995</v>
      </c>
      <c r="L397" s="121">
        <f t="shared" si="12"/>
        <v>0.306574187385945</v>
      </c>
      <c r="M397" s="124">
        <v>3820.0140000000001</v>
      </c>
      <c r="N397" s="124">
        <f>I397*J397*M397</f>
        <v>2054.5924348297081</v>
      </c>
      <c r="O397" s="116">
        <v>43556</v>
      </c>
      <c r="P397" s="108">
        <v>2019</v>
      </c>
      <c r="Q397" s="108" t="s">
        <v>87</v>
      </c>
    </row>
    <row r="398" spans="1:17" s="113" customFormat="1" x14ac:dyDescent="0.2">
      <c r="A398" s="114" t="s">
        <v>94</v>
      </c>
      <c r="B398" s="105" t="s">
        <v>69</v>
      </c>
      <c r="C398" s="211">
        <v>43922</v>
      </c>
      <c r="D398" s="115" t="s">
        <v>81</v>
      </c>
      <c r="E398" s="105" t="s">
        <v>1</v>
      </c>
      <c r="F398" s="105" t="s">
        <v>1</v>
      </c>
      <c r="G398" s="105" t="s">
        <v>36</v>
      </c>
      <c r="H398" s="127">
        <v>0.873</v>
      </c>
      <c r="I398" s="127">
        <v>0.873</v>
      </c>
      <c r="J398" s="131"/>
      <c r="K398" s="121">
        <v>0.28999999999999998</v>
      </c>
      <c r="L398" s="121">
        <f>K398*H398</f>
        <v>0.25317000000000001</v>
      </c>
      <c r="M398" s="124">
        <v>5723</v>
      </c>
      <c r="N398" s="124">
        <f>I398*M398</f>
        <v>4996.1790000000001</v>
      </c>
      <c r="O398" s="116">
        <v>43558</v>
      </c>
      <c r="P398" s="108">
        <v>2019</v>
      </c>
      <c r="Q398" s="108" t="s">
        <v>87</v>
      </c>
    </row>
    <row r="399" spans="1:17" s="113" customFormat="1" x14ac:dyDescent="0.2">
      <c r="A399" s="114" t="s">
        <v>93</v>
      </c>
      <c r="B399" s="105" t="s">
        <v>69</v>
      </c>
      <c r="C399" s="211">
        <v>43556</v>
      </c>
      <c r="D399" s="115" t="s">
        <v>81</v>
      </c>
      <c r="E399" s="105" t="s">
        <v>1</v>
      </c>
      <c r="F399" s="105" t="s">
        <v>1</v>
      </c>
      <c r="G399" s="105" t="s">
        <v>30</v>
      </c>
      <c r="H399" s="127">
        <v>0.61084456678983856</v>
      </c>
      <c r="I399" s="127">
        <v>0.61084456678983856</v>
      </c>
      <c r="J399" s="131">
        <v>0.88050132684463567</v>
      </c>
      <c r="K399" s="121">
        <v>1.2</v>
      </c>
      <c r="L399" s="121">
        <f>H399*J399*K399</f>
        <v>0.64541934186514738</v>
      </c>
      <c r="M399" s="124">
        <v>1600.56</v>
      </c>
      <c r="N399" s="124">
        <f>I399*J399*M399</f>
        <v>860.86031817973367</v>
      </c>
      <c r="O399" s="116">
        <v>43556</v>
      </c>
      <c r="P399" s="108">
        <v>2019</v>
      </c>
      <c r="Q399" s="108" t="s">
        <v>87</v>
      </c>
    </row>
    <row r="400" spans="1:17" s="113" customFormat="1" x14ac:dyDescent="0.2">
      <c r="A400" s="114" t="s">
        <v>94</v>
      </c>
      <c r="B400" s="105" t="s">
        <v>69</v>
      </c>
      <c r="C400" s="211">
        <v>43922</v>
      </c>
      <c r="D400" s="115" t="s">
        <v>81</v>
      </c>
      <c r="E400" s="105" t="s">
        <v>1</v>
      </c>
      <c r="F400" s="105" t="s">
        <v>1</v>
      </c>
      <c r="G400" s="105" t="s">
        <v>41</v>
      </c>
      <c r="H400" s="127">
        <v>0.873</v>
      </c>
      <c r="I400" s="127">
        <v>0.873</v>
      </c>
      <c r="J400" s="131"/>
      <c r="K400" s="121">
        <v>0.56999999999999995</v>
      </c>
      <c r="L400" s="121">
        <f>K400*H400</f>
        <v>0.49760999999999994</v>
      </c>
      <c r="M400" s="124">
        <v>5000</v>
      </c>
      <c r="N400" s="124">
        <f>I400*M400</f>
        <v>4365</v>
      </c>
      <c r="O400" s="116">
        <v>43563</v>
      </c>
      <c r="P400" s="108">
        <v>2019</v>
      </c>
      <c r="Q400" s="108" t="s">
        <v>87</v>
      </c>
    </row>
    <row r="401" spans="1:17" s="113" customFormat="1" x14ac:dyDescent="0.2">
      <c r="A401" s="114" t="s">
        <v>94</v>
      </c>
      <c r="B401" s="105" t="s">
        <v>69</v>
      </c>
      <c r="C401" s="211">
        <v>43922</v>
      </c>
      <c r="D401" s="115" t="s">
        <v>81</v>
      </c>
      <c r="E401" s="105" t="s">
        <v>1</v>
      </c>
      <c r="F401" s="105" t="s">
        <v>1</v>
      </c>
      <c r="G401" s="105" t="s">
        <v>40</v>
      </c>
      <c r="H401" s="127">
        <v>0.873</v>
      </c>
      <c r="I401" s="127">
        <v>0.873</v>
      </c>
      <c r="J401" s="131"/>
      <c r="K401" s="121">
        <v>1.46</v>
      </c>
      <c r="L401" s="121">
        <f>K401*H401</f>
        <v>1.27458</v>
      </c>
      <c r="M401" s="124">
        <v>2500</v>
      </c>
      <c r="N401" s="124">
        <f>I401*M401</f>
        <v>2182.5</v>
      </c>
      <c r="O401" s="116">
        <v>43562</v>
      </c>
      <c r="P401" s="108">
        <v>2019</v>
      </c>
      <c r="Q401" s="108" t="s">
        <v>87</v>
      </c>
    </row>
    <row r="402" spans="1:17" s="113" customFormat="1" x14ac:dyDescent="0.2">
      <c r="A402" s="114" t="s">
        <v>94</v>
      </c>
      <c r="B402" s="105" t="s">
        <v>69</v>
      </c>
      <c r="C402" s="211">
        <v>43922</v>
      </c>
      <c r="D402" s="115" t="s">
        <v>81</v>
      </c>
      <c r="E402" s="105" t="s">
        <v>1</v>
      </c>
      <c r="F402" s="105" t="s">
        <v>1</v>
      </c>
      <c r="G402" s="105" t="s">
        <v>34</v>
      </c>
      <c r="H402" s="127">
        <v>0.873</v>
      </c>
      <c r="I402" s="127">
        <v>0.873</v>
      </c>
      <c r="J402" s="131"/>
      <c r="K402" s="121">
        <v>0.66</v>
      </c>
      <c r="L402" s="121">
        <f>K402*H402</f>
        <v>0.57618000000000003</v>
      </c>
      <c r="M402" s="124">
        <v>10972</v>
      </c>
      <c r="N402" s="124">
        <f>I402*M402</f>
        <v>9578.5560000000005</v>
      </c>
      <c r="O402" s="116">
        <v>43556</v>
      </c>
      <c r="P402" s="108">
        <v>2019</v>
      </c>
      <c r="Q402" s="108" t="s">
        <v>87</v>
      </c>
    </row>
    <row r="403" spans="1:17" s="113" customFormat="1" x14ac:dyDescent="0.2">
      <c r="A403" s="114" t="s">
        <v>93</v>
      </c>
      <c r="B403" s="105" t="s">
        <v>69</v>
      </c>
      <c r="C403" s="211">
        <v>43525</v>
      </c>
      <c r="D403" s="115" t="s">
        <v>81</v>
      </c>
      <c r="E403" s="105" t="s">
        <v>1</v>
      </c>
      <c r="F403" s="105" t="s">
        <v>1</v>
      </c>
      <c r="G403" s="105" t="s">
        <v>45</v>
      </c>
      <c r="H403" s="127">
        <v>0.61084456678983856</v>
      </c>
      <c r="I403" s="127">
        <v>0.61084456678983856</v>
      </c>
      <c r="J403" s="131">
        <v>0.88050132684463567</v>
      </c>
      <c r="K403" s="121">
        <v>1.23</v>
      </c>
      <c r="L403" s="121">
        <f>H403*J403*K403</f>
        <v>0.66155482541177613</v>
      </c>
      <c r="M403" s="124">
        <v>2027.0440000000001</v>
      </c>
      <c r="N403" s="124">
        <f>I403*J403*M403</f>
        <v>1090.2445036764134</v>
      </c>
      <c r="O403" s="116">
        <v>43525</v>
      </c>
      <c r="P403" s="108">
        <v>2019</v>
      </c>
      <c r="Q403" s="108" t="s">
        <v>88</v>
      </c>
    </row>
    <row r="404" spans="1:17" s="113" customFormat="1" x14ac:dyDescent="0.2">
      <c r="A404" s="114" t="s">
        <v>93</v>
      </c>
      <c r="B404" s="105" t="s">
        <v>69</v>
      </c>
      <c r="C404" s="211">
        <v>43556</v>
      </c>
      <c r="D404" s="115" t="s">
        <v>81</v>
      </c>
      <c r="E404" s="105" t="s">
        <v>1</v>
      </c>
      <c r="F404" s="105" t="s">
        <v>1</v>
      </c>
      <c r="G404" s="105" t="s">
        <v>29</v>
      </c>
      <c r="H404" s="127">
        <v>0.61084456678983856</v>
      </c>
      <c r="I404" s="127">
        <v>0.61084456678983856</v>
      </c>
      <c r="J404" s="131">
        <v>0.88050132684463567</v>
      </c>
      <c r="K404" s="121">
        <v>1.23</v>
      </c>
      <c r="L404" s="121">
        <f>H404*J404*K404</f>
        <v>0.66155482541177613</v>
      </c>
      <c r="M404" s="124">
        <v>4581.7120000000004</v>
      </c>
      <c r="N404" s="124">
        <f>I404*J404*M404</f>
        <v>2464.2712863797074</v>
      </c>
      <c r="O404" s="116">
        <v>43556</v>
      </c>
      <c r="P404" s="108">
        <v>2019</v>
      </c>
      <c r="Q404" s="108" t="s">
        <v>87</v>
      </c>
    </row>
    <row r="405" spans="1:17" s="113" customFormat="1" x14ac:dyDescent="0.2">
      <c r="A405" s="114" t="s">
        <v>94</v>
      </c>
      <c r="B405" s="105" t="s">
        <v>69</v>
      </c>
      <c r="C405" s="211">
        <v>43922</v>
      </c>
      <c r="D405" s="115" t="s">
        <v>81</v>
      </c>
      <c r="E405" s="105" t="s">
        <v>1</v>
      </c>
      <c r="F405" s="105" t="s">
        <v>1</v>
      </c>
      <c r="G405" s="105" t="s">
        <v>37</v>
      </c>
      <c r="H405" s="127">
        <v>0.873</v>
      </c>
      <c r="I405" s="127">
        <v>0.873</v>
      </c>
      <c r="J405" s="131"/>
      <c r="K405" s="121">
        <v>1.26</v>
      </c>
      <c r="L405" s="121">
        <f>K405*H405</f>
        <v>1.09998</v>
      </c>
      <c r="M405" s="124">
        <v>9479</v>
      </c>
      <c r="N405" s="124">
        <f>I405*M405</f>
        <v>8275.1669999999995</v>
      </c>
      <c r="O405" s="116">
        <v>43559</v>
      </c>
      <c r="P405" s="108">
        <v>2019</v>
      </c>
      <c r="Q405" s="108" t="s">
        <v>87</v>
      </c>
    </row>
    <row r="406" spans="1:17" s="113" customFormat="1" x14ac:dyDescent="0.2">
      <c r="A406" s="114" t="s">
        <v>93</v>
      </c>
      <c r="B406" s="105" t="s">
        <v>69</v>
      </c>
      <c r="C406" s="211">
        <v>43556</v>
      </c>
      <c r="D406" s="115" t="s">
        <v>81</v>
      </c>
      <c r="E406" s="105" t="s">
        <v>1</v>
      </c>
      <c r="F406" s="105" t="s">
        <v>1</v>
      </c>
      <c r="G406" s="105" t="s">
        <v>33</v>
      </c>
      <c r="H406" s="127">
        <v>0.61084456678983856</v>
      </c>
      <c r="I406" s="127">
        <v>0.61084456678983856</v>
      </c>
      <c r="J406" s="131">
        <v>0.88050132684463567</v>
      </c>
      <c r="K406" s="121">
        <v>2.0499999999999998</v>
      </c>
      <c r="L406" s="121">
        <f>H406*J406*K406</f>
        <v>1.1025913756862935</v>
      </c>
      <c r="M406" s="124">
        <v>4806.3599999999997</v>
      </c>
      <c r="N406" s="124">
        <f>I406*J406*M406</f>
        <v>2585.098089972475</v>
      </c>
      <c r="O406" s="116">
        <v>43556</v>
      </c>
      <c r="P406" s="108">
        <v>2019</v>
      </c>
      <c r="Q406" s="108" t="s">
        <v>87</v>
      </c>
    </row>
    <row r="407" spans="1:17" s="113" customFormat="1" x14ac:dyDescent="0.2">
      <c r="A407" s="114" t="s">
        <v>94</v>
      </c>
      <c r="B407" s="105" t="s">
        <v>69</v>
      </c>
      <c r="C407" s="211">
        <v>43922</v>
      </c>
      <c r="D407" s="115" t="s">
        <v>81</v>
      </c>
      <c r="E407" s="105" t="s">
        <v>1</v>
      </c>
      <c r="F407" s="105" t="s">
        <v>1</v>
      </c>
      <c r="G407" s="105" t="s">
        <v>42</v>
      </c>
      <c r="H407" s="127">
        <v>0.873</v>
      </c>
      <c r="I407" s="127">
        <v>0.873</v>
      </c>
      <c r="J407" s="131"/>
      <c r="K407" s="121">
        <v>0.92</v>
      </c>
      <c r="L407" s="121">
        <f t="shared" ref="L407:L470" si="14">K407*H407</f>
        <v>0.80315999999999999</v>
      </c>
      <c r="M407" s="124">
        <v>5000</v>
      </c>
      <c r="N407" s="124">
        <f>I407*M407</f>
        <v>4365</v>
      </c>
      <c r="O407" s="116">
        <v>43564</v>
      </c>
      <c r="P407" s="108">
        <v>2019</v>
      </c>
      <c r="Q407" s="108" t="s">
        <v>87</v>
      </c>
    </row>
    <row r="408" spans="1:17" s="113" customFormat="1" x14ac:dyDescent="0.2">
      <c r="A408" s="114" t="s">
        <v>94</v>
      </c>
      <c r="B408" s="105" t="s">
        <v>69</v>
      </c>
      <c r="C408" s="211">
        <v>43922</v>
      </c>
      <c r="D408" s="115" t="s">
        <v>81</v>
      </c>
      <c r="E408" s="105" t="s">
        <v>1</v>
      </c>
      <c r="F408" s="105" t="s">
        <v>1</v>
      </c>
      <c r="G408" s="105" t="s">
        <v>38</v>
      </c>
      <c r="H408" s="127">
        <v>0.873</v>
      </c>
      <c r="I408" s="127">
        <v>0.873</v>
      </c>
      <c r="J408" s="131"/>
      <c r="K408" s="121">
        <v>1.0900000000000001</v>
      </c>
      <c r="L408" s="121">
        <f t="shared" si="14"/>
        <v>0.95157000000000003</v>
      </c>
      <c r="M408" s="124">
        <v>12776</v>
      </c>
      <c r="N408" s="124">
        <f>I408*M408</f>
        <v>11153.448</v>
      </c>
      <c r="O408" s="116">
        <v>43560</v>
      </c>
      <c r="P408" s="108">
        <v>2019</v>
      </c>
      <c r="Q408" s="108" t="s">
        <v>87</v>
      </c>
    </row>
    <row r="409" spans="1:17" s="113" customFormat="1" x14ac:dyDescent="0.2">
      <c r="A409" s="114" t="s">
        <v>94</v>
      </c>
      <c r="B409" s="105" t="s">
        <v>69</v>
      </c>
      <c r="C409" s="211">
        <v>43922</v>
      </c>
      <c r="D409" s="115" t="s">
        <v>81</v>
      </c>
      <c r="E409" s="105" t="s">
        <v>1</v>
      </c>
      <c r="F409" s="105" t="s">
        <v>1</v>
      </c>
      <c r="G409" s="105" t="s">
        <v>39</v>
      </c>
      <c r="H409" s="127">
        <v>0.873</v>
      </c>
      <c r="I409" s="127">
        <v>0.873</v>
      </c>
      <c r="J409" s="131"/>
      <c r="K409" s="121">
        <v>0.56999999999999995</v>
      </c>
      <c r="L409" s="121">
        <f t="shared" si="14"/>
        <v>0.49760999999999994</v>
      </c>
      <c r="M409" s="124">
        <v>5000</v>
      </c>
      <c r="N409" s="124">
        <f>I409*M409</f>
        <v>4365</v>
      </c>
      <c r="O409" s="116">
        <v>43561</v>
      </c>
      <c r="P409" s="108">
        <v>2019</v>
      </c>
      <c r="Q409" s="108" t="s">
        <v>87</v>
      </c>
    </row>
    <row r="410" spans="1:17" s="113" customFormat="1" x14ac:dyDescent="0.2">
      <c r="A410" s="114" t="s">
        <v>94</v>
      </c>
      <c r="B410" s="105" t="s">
        <v>69</v>
      </c>
      <c r="C410" s="211">
        <v>43922</v>
      </c>
      <c r="D410" s="115" t="s">
        <v>81</v>
      </c>
      <c r="E410" s="105" t="s">
        <v>1</v>
      </c>
      <c r="F410" s="105" t="s">
        <v>1</v>
      </c>
      <c r="G410" s="105" t="s">
        <v>43</v>
      </c>
      <c r="H410" s="127">
        <v>0.873</v>
      </c>
      <c r="I410" s="127">
        <v>0.873</v>
      </c>
      <c r="J410" s="131"/>
      <c r="K410" s="121">
        <v>0.66</v>
      </c>
      <c r="L410" s="121">
        <f t="shared" si="14"/>
        <v>0.57618000000000003</v>
      </c>
      <c r="M410" s="124">
        <v>8072</v>
      </c>
      <c r="N410" s="124">
        <f>I410*M410</f>
        <v>7046.8559999999998</v>
      </c>
      <c r="O410" s="116">
        <v>43565</v>
      </c>
      <c r="P410" s="108">
        <v>2019</v>
      </c>
      <c r="Q410" s="108" t="s">
        <v>87</v>
      </c>
    </row>
    <row r="411" spans="1:17" s="113" customFormat="1" x14ac:dyDescent="0.2">
      <c r="A411" s="114" t="s">
        <v>94</v>
      </c>
      <c r="B411" s="105" t="s">
        <v>69</v>
      </c>
      <c r="C411" s="211">
        <v>43922</v>
      </c>
      <c r="D411" s="115" t="s">
        <v>81</v>
      </c>
      <c r="E411" s="105" t="s">
        <v>1</v>
      </c>
      <c r="F411" s="105" t="s">
        <v>1</v>
      </c>
      <c r="G411" s="105" t="s">
        <v>35</v>
      </c>
      <c r="H411" s="127">
        <v>0.873</v>
      </c>
      <c r="I411" s="127">
        <v>0.873</v>
      </c>
      <c r="J411" s="131"/>
      <c r="K411" s="121">
        <v>0.56999999999999995</v>
      </c>
      <c r="L411" s="121">
        <f t="shared" si="14"/>
        <v>0.49760999999999994</v>
      </c>
      <c r="M411" s="124">
        <v>5723</v>
      </c>
      <c r="N411" s="124">
        <f>I411*M411</f>
        <v>4996.1790000000001</v>
      </c>
      <c r="O411" s="116">
        <v>43557</v>
      </c>
      <c r="P411" s="108">
        <v>2019</v>
      </c>
      <c r="Q411" s="108" t="s">
        <v>87</v>
      </c>
    </row>
    <row r="412" spans="1:17" s="113" customFormat="1" x14ac:dyDescent="0.2">
      <c r="A412" s="114" t="s">
        <v>70</v>
      </c>
      <c r="B412" s="105" t="s">
        <v>69</v>
      </c>
      <c r="C412" s="117">
        <v>2018</v>
      </c>
      <c r="D412" s="115" t="s">
        <v>88</v>
      </c>
      <c r="E412" s="105" t="s">
        <v>13</v>
      </c>
      <c r="F412" s="105" t="s">
        <v>13</v>
      </c>
      <c r="G412" s="105" t="s">
        <v>130</v>
      </c>
      <c r="H412" s="127">
        <v>0.88330087415104519</v>
      </c>
      <c r="I412" s="127">
        <v>0.88330087415104519</v>
      </c>
      <c r="J412" s="131">
        <v>1</v>
      </c>
      <c r="K412" s="121">
        <v>0.9374557864559383</v>
      </c>
      <c r="L412" s="121">
        <f t="shared" si="14"/>
        <v>0.82805551565448587</v>
      </c>
      <c r="M412" s="124">
        <v>3431.0881784287335</v>
      </c>
      <c r="N412" s="124">
        <f t="shared" ref="N412:N475" si="15">I412*M412</f>
        <v>3030.6831872954176</v>
      </c>
      <c r="O412" s="116">
        <v>43332</v>
      </c>
      <c r="P412" s="108">
        <v>2018</v>
      </c>
      <c r="Q412" s="108" t="s">
        <v>87</v>
      </c>
    </row>
    <row r="413" spans="1:17" s="113" customFormat="1" x14ac:dyDescent="0.2">
      <c r="A413" s="114" t="s">
        <v>70</v>
      </c>
      <c r="B413" s="105" t="s">
        <v>69</v>
      </c>
      <c r="C413" s="117">
        <v>2018</v>
      </c>
      <c r="D413" s="115" t="s">
        <v>88</v>
      </c>
      <c r="E413" s="105" t="s">
        <v>13</v>
      </c>
      <c r="F413" s="105" t="s">
        <v>13</v>
      </c>
      <c r="G413" s="105" t="s">
        <v>131</v>
      </c>
      <c r="H413" s="127">
        <v>0.88330087415104519</v>
      </c>
      <c r="I413" s="127">
        <v>0.88330087415104519</v>
      </c>
      <c r="J413" s="131">
        <v>1</v>
      </c>
      <c r="K413" s="121">
        <v>0.87645578645593836</v>
      </c>
      <c r="L413" s="121">
        <f t="shared" si="14"/>
        <v>0.77417416233127212</v>
      </c>
      <c r="M413" s="124">
        <v>3207.8281784287337</v>
      </c>
      <c r="N413" s="124">
        <f t="shared" si="15"/>
        <v>2833.4774341324555</v>
      </c>
      <c r="O413" s="116">
        <v>43341</v>
      </c>
      <c r="P413" s="108">
        <v>2018</v>
      </c>
      <c r="Q413" s="108" t="s">
        <v>87</v>
      </c>
    </row>
    <row r="414" spans="1:17" s="113" customFormat="1" x14ac:dyDescent="0.2">
      <c r="A414" s="114" t="s">
        <v>70</v>
      </c>
      <c r="B414" s="105" t="s">
        <v>69</v>
      </c>
      <c r="C414" s="117">
        <v>2018</v>
      </c>
      <c r="D414" s="115" t="s">
        <v>88</v>
      </c>
      <c r="E414" s="105" t="s">
        <v>13</v>
      </c>
      <c r="F414" s="105" t="s">
        <v>13</v>
      </c>
      <c r="G414" s="105" t="s">
        <v>132</v>
      </c>
      <c r="H414" s="127">
        <v>0.88330087415104519</v>
      </c>
      <c r="I414" s="127">
        <v>0.88330087415104519</v>
      </c>
      <c r="J414" s="131">
        <v>1</v>
      </c>
      <c r="K414" s="121">
        <v>1.031407762784353</v>
      </c>
      <c r="L414" s="121">
        <f t="shared" si="14"/>
        <v>0.91104337847359285</v>
      </c>
      <c r="M414" s="124">
        <v>3019.9619294325853</v>
      </c>
      <c r="N414" s="124">
        <f t="shared" si="15"/>
        <v>2667.5350121706797</v>
      </c>
      <c r="O414" s="116">
        <v>43327</v>
      </c>
      <c r="P414" s="108">
        <v>2018</v>
      </c>
      <c r="Q414" s="108" t="s">
        <v>87</v>
      </c>
    </row>
    <row r="415" spans="1:17" s="113" customFormat="1" x14ac:dyDescent="0.2">
      <c r="A415" s="114" t="s">
        <v>70</v>
      </c>
      <c r="B415" s="105" t="s">
        <v>69</v>
      </c>
      <c r="C415" s="117">
        <v>2018</v>
      </c>
      <c r="D415" s="115" t="s">
        <v>88</v>
      </c>
      <c r="E415" s="105" t="s">
        <v>13</v>
      </c>
      <c r="F415" s="105" t="s">
        <v>13</v>
      </c>
      <c r="G415" s="105" t="s">
        <v>133</v>
      </c>
      <c r="H415" s="127">
        <v>0.88330087415104519</v>
      </c>
      <c r="I415" s="127">
        <v>0.88330087415104519</v>
      </c>
      <c r="J415" s="131">
        <v>1</v>
      </c>
      <c r="K415" s="121">
        <v>0.64750000000000019</v>
      </c>
      <c r="L415" s="121">
        <f t="shared" si="14"/>
        <v>0.57193731601280196</v>
      </c>
      <c r="M415" s="124">
        <v>2843.8200000000006</v>
      </c>
      <c r="N415" s="124">
        <f t="shared" si="15"/>
        <v>2511.9486919282258</v>
      </c>
      <c r="O415" s="116">
        <v>43336</v>
      </c>
      <c r="P415" s="108">
        <v>2018</v>
      </c>
      <c r="Q415" s="108" t="s">
        <v>87</v>
      </c>
    </row>
    <row r="416" spans="1:17" s="113" customFormat="1" x14ac:dyDescent="0.2">
      <c r="A416" s="114" t="s">
        <v>70</v>
      </c>
      <c r="B416" s="105" t="s">
        <v>69</v>
      </c>
      <c r="C416" s="117">
        <v>2018</v>
      </c>
      <c r="D416" s="115" t="s">
        <v>88</v>
      </c>
      <c r="E416" s="105" t="s">
        <v>13</v>
      </c>
      <c r="F416" s="105" t="s">
        <v>13</v>
      </c>
      <c r="G416" s="105" t="s">
        <v>134</v>
      </c>
      <c r="H416" s="127">
        <v>0.88330087415104519</v>
      </c>
      <c r="I416" s="127">
        <v>0.88330087415104519</v>
      </c>
      <c r="J416" s="131">
        <v>1</v>
      </c>
      <c r="K416" s="121">
        <v>0.89849109611768618</v>
      </c>
      <c r="L416" s="121">
        <f t="shared" si="14"/>
        <v>0.79363797061768293</v>
      </c>
      <c r="M416" s="124">
        <v>3946.1728941488773</v>
      </c>
      <c r="N416" s="124">
        <f t="shared" si="15"/>
        <v>3485.6579669528633</v>
      </c>
      <c r="O416" s="116">
        <v>43341</v>
      </c>
      <c r="P416" s="108">
        <v>2018</v>
      </c>
      <c r="Q416" s="108" t="s">
        <v>87</v>
      </c>
    </row>
    <row r="417" spans="1:17" s="113" customFormat="1" x14ac:dyDescent="0.2">
      <c r="A417" s="114" t="s">
        <v>70</v>
      </c>
      <c r="B417" s="105" t="s">
        <v>69</v>
      </c>
      <c r="C417" s="117">
        <v>2018</v>
      </c>
      <c r="D417" s="115" t="s">
        <v>88</v>
      </c>
      <c r="E417" s="105" t="s">
        <v>13</v>
      </c>
      <c r="F417" s="105" t="s">
        <v>13</v>
      </c>
      <c r="G417" s="105" t="s">
        <v>135</v>
      </c>
      <c r="H417" s="127">
        <v>0.88330087415104519</v>
      </c>
      <c r="I417" s="127">
        <v>0.88330087415104519</v>
      </c>
      <c r="J417" s="131">
        <v>1</v>
      </c>
      <c r="K417" s="121">
        <v>0.74453911978927168</v>
      </c>
      <c r="L417" s="121">
        <f t="shared" si="14"/>
        <v>0.65765205534951343</v>
      </c>
      <c r="M417" s="124">
        <v>3270.0158141144807</v>
      </c>
      <c r="N417" s="124">
        <f t="shared" si="15"/>
        <v>2888.4078270950627</v>
      </c>
      <c r="O417" s="116">
        <v>43339</v>
      </c>
      <c r="P417" s="108">
        <v>2018</v>
      </c>
      <c r="Q417" s="108" t="s">
        <v>87</v>
      </c>
    </row>
    <row r="418" spans="1:17" s="113" customFormat="1" x14ac:dyDescent="0.2">
      <c r="A418" s="114" t="s">
        <v>70</v>
      </c>
      <c r="B418" s="105" t="s">
        <v>69</v>
      </c>
      <c r="C418" s="117">
        <v>2018</v>
      </c>
      <c r="D418" s="115" t="s">
        <v>88</v>
      </c>
      <c r="E418" s="105" t="s">
        <v>13</v>
      </c>
      <c r="F418" s="105" t="s">
        <v>13</v>
      </c>
      <c r="G418" s="105" t="s">
        <v>136</v>
      </c>
      <c r="H418" s="127">
        <v>0.88330087415104519</v>
      </c>
      <c r="I418" s="127">
        <v>0.88330087415104519</v>
      </c>
      <c r="J418" s="131">
        <v>1</v>
      </c>
      <c r="K418" s="121">
        <v>0.87099109611768633</v>
      </c>
      <c r="L418" s="121">
        <f t="shared" si="14"/>
        <v>0.76934719657852935</v>
      </c>
      <c r="M418" s="124">
        <v>3825.3928941488775</v>
      </c>
      <c r="N418" s="124">
        <f t="shared" si="15"/>
        <v>3378.9728873729</v>
      </c>
      <c r="O418" s="116">
        <v>43336</v>
      </c>
      <c r="P418" s="108">
        <v>2018</v>
      </c>
      <c r="Q418" s="108" t="s">
        <v>87</v>
      </c>
    </row>
    <row r="419" spans="1:17" s="113" customFormat="1" x14ac:dyDescent="0.2">
      <c r="A419" s="114" t="s">
        <v>70</v>
      </c>
      <c r="B419" s="105" t="s">
        <v>69</v>
      </c>
      <c r="C419" s="117">
        <v>2018</v>
      </c>
      <c r="D419" s="115" t="s">
        <v>88</v>
      </c>
      <c r="E419" s="105" t="s">
        <v>13</v>
      </c>
      <c r="F419" s="105" t="s">
        <v>13</v>
      </c>
      <c r="G419" s="105" t="s">
        <v>137</v>
      </c>
      <c r="H419" s="127">
        <v>0.88330087415104519</v>
      </c>
      <c r="I419" s="127">
        <v>0.88330087415104519</v>
      </c>
      <c r="J419" s="131">
        <v>1</v>
      </c>
      <c r="K419" s="121">
        <v>1.2294315384615384</v>
      </c>
      <c r="L419" s="121">
        <f t="shared" si="14"/>
        <v>1.0859579526319412</v>
      </c>
      <c r="M419" s="124">
        <v>5625.6190476923084</v>
      </c>
      <c r="N419" s="124">
        <f t="shared" si="15"/>
        <v>4969.1142224673868</v>
      </c>
      <c r="O419" s="116">
        <v>43329</v>
      </c>
      <c r="P419" s="108">
        <v>2018</v>
      </c>
      <c r="Q419" s="108" t="s">
        <v>87</v>
      </c>
    </row>
    <row r="420" spans="1:17" s="113" customFormat="1" x14ac:dyDescent="0.2">
      <c r="A420" s="114" t="s">
        <v>70</v>
      </c>
      <c r="B420" s="105" t="s">
        <v>69</v>
      </c>
      <c r="C420" s="117">
        <v>2018</v>
      </c>
      <c r="D420" s="115" t="s">
        <v>88</v>
      </c>
      <c r="E420" s="105" t="s">
        <v>13</v>
      </c>
      <c r="F420" s="105" t="s">
        <v>13</v>
      </c>
      <c r="G420" s="105" t="s">
        <v>138</v>
      </c>
      <c r="H420" s="127">
        <v>0.88330087415104519</v>
      </c>
      <c r="I420" s="127">
        <v>0.88330087415104519</v>
      </c>
      <c r="J420" s="131">
        <v>1</v>
      </c>
      <c r="K420" s="121">
        <v>0.72053911978927165</v>
      </c>
      <c r="L420" s="121">
        <f t="shared" si="14"/>
        <v>0.63645283436988831</v>
      </c>
      <c r="M420" s="124">
        <v>3164.6078141144808</v>
      </c>
      <c r="N420" s="124">
        <f t="shared" si="15"/>
        <v>2795.3008485525493</v>
      </c>
      <c r="O420" s="116">
        <v>43311</v>
      </c>
      <c r="P420" s="108">
        <v>2018</v>
      </c>
      <c r="Q420" s="108" t="s">
        <v>87</v>
      </c>
    </row>
    <row r="421" spans="1:17" s="113" customFormat="1" x14ac:dyDescent="0.2">
      <c r="A421" s="114" t="s">
        <v>70</v>
      </c>
      <c r="B421" s="105" t="s">
        <v>69</v>
      </c>
      <c r="C421" s="117">
        <v>2018</v>
      </c>
      <c r="D421" s="115" t="s">
        <v>88</v>
      </c>
      <c r="E421" s="105" t="s">
        <v>13</v>
      </c>
      <c r="F421" s="105" t="s">
        <v>13</v>
      </c>
      <c r="G421" s="105" t="s">
        <v>139</v>
      </c>
      <c r="H421" s="127">
        <v>0.88330087415104519</v>
      </c>
      <c r="I421" s="127">
        <v>0.88330087415104519</v>
      </c>
      <c r="J421" s="131">
        <v>1</v>
      </c>
      <c r="K421" s="121">
        <v>0.91282442945101949</v>
      </c>
      <c r="L421" s="121">
        <f t="shared" si="14"/>
        <v>0.8062986164805146</v>
      </c>
      <c r="M421" s="124">
        <v>1375.1666196217234</v>
      </c>
      <c r="N421" s="124">
        <f t="shared" si="15"/>
        <v>1214.6858772152061</v>
      </c>
      <c r="O421" s="116">
        <v>43313</v>
      </c>
      <c r="P421" s="108">
        <v>2018</v>
      </c>
      <c r="Q421" s="108" t="s">
        <v>87</v>
      </c>
    </row>
    <row r="422" spans="1:17" s="113" customFormat="1" x14ac:dyDescent="0.2">
      <c r="A422" s="114" t="s">
        <v>70</v>
      </c>
      <c r="B422" s="105" t="s">
        <v>69</v>
      </c>
      <c r="C422" s="117">
        <v>2018</v>
      </c>
      <c r="D422" s="115" t="s">
        <v>88</v>
      </c>
      <c r="E422" s="105" t="s">
        <v>13</v>
      </c>
      <c r="F422" s="105" t="s">
        <v>13</v>
      </c>
      <c r="G422" s="105" t="s">
        <v>140</v>
      </c>
      <c r="H422" s="127">
        <v>0.88330087415104519</v>
      </c>
      <c r="I422" s="127">
        <v>0.88330087415104519</v>
      </c>
      <c r="J422" s="131">
        <v>1</v>
      </c>
      <c r="K422" s="121">
        <v>1.0454828205128206</v>
      </c>
      <c r="L422" s="121">
        <f t="shared" si="14"/>
        <v>0.92347588926887469</v>
      </c>
      <c r="M422" s="124">
        <v>3826.4671230769227</v>
      </c>
      <c r="N422" s="124">
        <f t="shared" si="15"/>
        <v>3379.921754724081</v>
      </c>
      <c r="O422" s="116">
        <v>43307</v>
      </c>
      <c r="P422" s="108">
        <v>2018</v>
      </c>
      <c r="Q422" s="108" t="s">
        <v>87</v>
      </c>
    </row>
    <row r="423" spans="1:17" s="113" customFormat="1" x14ac:dyDescent="0.2">
      <c r="A423" s="114" t="s">
        <v>70</v>
      </c>
      <c r="B423" s="105" t="s">
        <v>69</v>
      </c>
      <c r="C423" s="117">
        <v>2018</v>
      </c>
      <c r="D423" s="115" t="s">
        <v>88</v>
      </c>
      <c r="E423" s="105" t="s">
        <v>13</v>
      </c>
      <c r="F423" s="105" t="s">
        <v>13</v>
      </c>
      <c r="G423" s="105" t="s">
        <v>141</v>
      </c>
      <c r="H423" s="127">
        <v>0.88330087415104519</v>
      </c>
      <c r="I423" s="127">
        <v>0.88330087415104519</v>
      </c>
      <c r="J423" s="131">
        <v>1</v>
      </c>
      <c r="K423" s="121">
        <v>0.82453911978927175</v>
      </c>
      <c r="L423" s="121">
        <f t="shared" si="14"/>
        <v>0.72831612528159706</v>
      </c>
      <c r="M423" s="124">
        <v>1901.8505427429873</v>
      </c>
      <c r="N423" s="124">
        <f t="shared" si="15"/>
        <v>1679.9062469095204</v>
      </c>
      <c r="O423" s="116">
        <v>43307</v>
      </c>
      <c r="P423" s="108">
        <v>2018</v>
      </c>
      <c r="Q423" s="108" t="s">
        <v>87</v>
      </c>
    </row>
    <row r="424" spans="1:17" s="113" customFormat="1" x14ac:dyDescent="0.2">
      <c r="A424" s="114" t="s">
        <v>70</v>
      </c>
      <c r="B424" s="105" t="s">
        <v>69</v>
      </c>
      <c r="C424" s="117">
        <v>2018</v>
      </c>
      <c r="D424" s="115" t="s">
        <v>88</v>
      </c>
      <c r="E424" s="105" t="s">
        <v>13</v>
      </c>
      <c r="F424" s="105" t="s">
        <v>13</v>
      </c>
      <c r="G424" s="105" t="s">
        <v>142</v>
      </c>
      <c r="H424" s="127">
        <v>0.88330087415104519</v>
      </c>
      <c r="I424" s="127">
        <v>0.88330087415104519</v>
      </c>
      <c r="J424" s="131">
        <v>1</v>
      </c>
      <c r="K424" s="121">
        <v>0.69120578645593822</v>
      </c>
      <c r="L424" s="121">
        <f t="shared" si="14"/>
        <v>0.6105426753947909</v>
      </c>
      <c r="M424" s="124">
        <v>2529.8131784287334</v>
      </c>
      <c r="N424" s="124">
        <f t="shared" si="15"/>
        <v>2234.5861919449344</v>
      </c>
      <c r="O424" s="116">
        <v>43320</v>
      </c>
      <c r="P424" s="108">
        <v>2018</v>
      </c>
      <c r="Q424" s="108" t="s">
        <v>87</v>
      </c>
    </row>
    <row r="425" spans="1:17" s="113" customFormat="1" x14ac:dyDescent="0.2">
      <c r="A425" s="114" t="s">
        <v>70</v>
      </c>
      <c r="B425" s="105" t="s">
        <v>69</v>
      </c>
      <c r="C425" s="117">
        <v>2018</v>
      </c>
      <c r="D425" s="115" t="s">
        <v>88</v>
      </c>
      <c r="E425" s="105" t="s">
        <v>13</v>
      </c>
      <c r="F425" s="105" t="s">
        <v>13</v>
      </c>
      <c r="G425" s="105" t="s">
        <v>143</v>
      </c>
      <c r="H425" s="127">
        <v>0.88330087415104519</v>
      </c>
      <c r="I425" s="127">
        <v>0.88330087415104519</v>
      </c>
      <c r="J425" s="131">
        <v>1</v>
      </c>
      <c r="K425" s="121">
        <v>1.1159209730628603</v>
      </c>
      <c r="L425" s="121">
        <f t="shared" si="14"/>
        <v>0.98569397098990952</v>
      </c>
      <c r="M425" s="124">
        <v>4084.2707614100691</v>
      </c>
      <c r="N425" s="124">
        <f t="shared" si="15"/>
        <v>3607.639933823069</v>
      </c>
      <c r="O425" s="116">
        <v>43312</v>
      </c>
      <c r="P425" s="108">
        <v>2018</v>
      </c>
      <c r="Q425" s="108" t="s">
        <v>87</v>
      </c>
    </row>
    <row r="426" spans="1:17" s="113" customFormat="1" x14ac:dyDescent="0.2">
      <c r="A426" s="114" t="s">
        <v>70</v>
      </c>
      <c r="B426" s="105" t="s">
        <v>69</v>
      </c>
      <c r="C426" s="117">
        <v>2018</v>
      </c>
      <c r="D426" s="115" t="s">
        <v>88</v>
      </c>
      <c r="E426" s="105" t="s">
        <v>13</v>
      </c>
      <c r="F426" s="105" t="s">
        <v>13</v>
      </c>
      <c r="G426" s="105" t="s">
        <v>144</v>
      </c>
      <c r="H426" s="127">
        <v>0.88330087415104519</v>
      </c>
      <c r="I426" s="127">
        <v>0.88330087415104519</v>
      </c>
      <c r="J426" s="131">
        <v>1</v>
      </c>
      <c r="K426" s="121">
        <v>0.71803911978927171</v>
      </c>
      <c r="L426" s="121">
        <f t="shared" si="14"/>
        <v>0.63424458218451074</v>
      </c>
      <c r="M426" s="124">
        <v>3153.6278141144812</v>
      </c>
      <c r="N426" s="124">
        <f t="shared" si="15"/>
        <v>2785.6022049543712</v>
      </c>
      <c r="O426" s="116">
        <v>43375</v>
      </c>
      <c r="P426" s="108">
        <v>2018</v>
      </c>
      <c r="Q426" s="108" t="s">
        <v>87</v>
      </c>
    </row>
    <row r="427" spans="1:17" s="113" customFormat="1" x14ac:dyDescent="0.2">
      <c r="A427" s="114" t="s">
        <v>70</v>
      </c>
      <c r="B427" s="105" t="s">
        <v>69</v>
      </c>
      <c r="C427" s="117">
        <v>2018</v>
      </c>
      <c r="D427" s="115" t="s">
        <v>88</v>
      </c>
      <c r="E427" s="105" t="s">
        <v>13</v>
      </c>
      <c r="F427" s="105" t="s">
        <v>13</v>
      </c>
      <c r="G427" s="105" t="s">
        <v>145</v>
      </c>
      <c r="H427" s="127">
        <v>0.88330087415104519</v>
      </c>
      <c r="I427" s="127">
        <v>0.88330087415104519</v>
      </c>
      <c r="J427" s="131">
        <v>1</v>
      </c>
      <c r="K427" s="121">
        <v>0.78303911978927165</v>
      </c>
      <c r="L427" s="121">
        <f t="shared" si="14"/>
        <v>0.69165913900432863</v>
      </c>
      <c r="M427" s="124">
        <v>3439.1078141144808</v>
      </c>
      <c r="N427" s="124">
        <f t="shared" si="15"/>
        <v>3037.7669385070112</v>
      </c>
      <c r="O427" s="116">
        <v>43395</v>
      </c>
      <c r="P427" s="108">
        <v>2018</v>
      </c>
      <c r="Q427" s="108" t="s">
        <v>87</v>
      </c>
    </row>
    <row r="428" spans="1:17" s="113" customFormat="1" x14ac:dyDescent="0.2">
      <c r="A428" s="114" t="s">
        <v>70</v>
      </c>
      <c r="B428" s="105" t="s">
        <v>69</v>
      </c>
      <c r="C428" s="117">
        <v>2018</v>
      </c>
      <c r="D428" s="115" t="s">
        <v>88</v>
      </c>
      <c r="E428" s="105" t="s">
        <v>13</v>
      </c>
      <c r="F428" s="105" t="s">
        <v>13</v>
      </c>
      <c r="G428" s="105" t="s">
        <v>146</v>
      </c>
      <c r="H428" s="127">
        <v>0.88330087415104519</v>
      </c>
      <c r="I428" s="127">
        <v>0.88330087415104519</v>
      </c>
      <c r="J428" s="131">
        <v>1</v>
      </c>
      <c r="K428" s="121">
        <v>0.77460161978927156</v>
      </c>
      <c r="L428" s="121">
        <f t="shared" si="14"/>
        <v>0.6842062878786791</v>
      </c>
      <c r="M428" s="124">
        <v>3402.0503141144809</v>
      </c>
      <c r="N428" s="124">
        <f t="shared" si="15"/>
        <v>3005.034016363159</v>
      </c>
      <c r="O428" s="116">
        <v>43395</v>
      </c>
      <c r="P428" s="108">
        <v>2018</v>
      </c>
      <c r="Q428" s="108" t="s">
        <v>87</v>
      </c>
    </row>
    <row r="429" spans="1:17" s="113" customFormat="1" x14ac:dyDescent="0.2">
      <c r="A429" s="114" t="s">
        <v>70</v>
      </c>
      <c r="B429" s="105" t="s">
        <v>69</v>
      </c>
      <c r="C429" s="117">
        <v>2018</v>
      </c>
      <c r="D429" s="115" t="s">
        <v>88</v>
      </c>
      <c r="E429" s="105" t="s">
        <v>13</v>
      </c>
      <c r="F429" s="105" t="s">
        <v>13</v>
      </c>
      <c r="G429" s="105" t="s">
        <v>147</v>
      </c>
      <c r="H429" s="127">
        <v>0.88330087415104519</v>
      </c>
      <c r="I429" s="127">
        <v>0.88330087415104519</v>
      </c>
      <c r="J429" s="131">
        <v>1</v>
      </c>
      <c r="K429" s="121">
        <v>0.85803911978927161</v>
      </c>
      <c r="L429" s="121">
        <f t="shared" si="14"/>
        <v>0.75790670456565701</v>
      </c>
      <c r="M429" s="124">
        <v>3140.4231784287331</v>
      </c>
      <c r="N429" s="124">
        <f t="shared" si="15"/>
        <v>2773.9385387103039</v>
      </c>
      <c r="O429" s="116">
        <v>43364</v>
      </c>
      <c r="P429" s="108">
        <v>2018</v>
      </c>
      <c r="Q429" s="108" t="s">
        <v>87</v>
      </c>
    </row>
    <row r="430" spans="1:17" s="113" customFormat="1" x14ac:dyDescent="0.2">
      <c r="A430" s="114" t="s">
        <v>70</v>
      </c>
      <c r="B430" s="105" t="s">
        <v>69</v>
      </c>
      <c r="C430" s="117">
        <v>2018</v>
      </c>
      <c r="D430" s="115" t="s">
        <v>88</v>
      </c>
      <c r="E430" s="105" t="s">
        <v>13</v>
      </c>
      <c r="F430" s="105" t="s">
        <v>13</v>
      </c>
      <c r="G430" s="105" t="s">
        <v>148</v>
      </c>
      <c r="H430" s="127">
        <v>0.88330087415104519</v>
      </c>
      <c r="I430" s="127">
        <v>0.88330087415104519</v>
      </c>
      <c r="J430" s="131">
        <v>1</v>
      </c>
      <c r="K430" s="121">
        <v>1.2564209730628604</v>
      </c>
      <c r="L430" s="121">
        <f t="shared" si="14"/>
        <v>1.1097977438081315</v>
      </c>
      <c r="M430" s="124">
        <v>4598.5007614100687</v>
      </c>
      <c r="N430" s="124">
        <f t="shared" si="15"/>
        <v>4061.8597423377605</v>
      </c>
      <c r="O430" s="116">
        <v>43339</v>
      </c>
      <c r="P430" s="108">
        <v>2018</v>
      </c>
      <c r="Q430" s="108" t="s">
        <v>87</v>
      </c>
    </row>
    <row r="431" spans="1:17" s="113" customFormat="1" x14ac:dyDescent="0.2">
      <c r="A431" s="114" t="s">
        <v>70</v>
      </c>
      <c r="B431" s="105" t="s">
        <v>69</v>
      </c>
      <c r="C431" s="117">
        <v>2018</v>
      </c>
      <c r="D431" s="115" t="s">
        <v>88</v>
      </c>
      <c r="E431" s="105" t="s">
        <v>13</v>
      </c>
      <c r="F431" s="105" t="s">
        <v>13</v>
      </c>
      <c r="G431" s="105" t="s">
        <v>149</v>
      </c>
      <c r="H431" s="127">
        <v>0.88330087415104519</v>
      </c>
      <c r="I431" s="127">
        <v>0.88330087415104519</v>
      </c>
      <c r="J431" s="131">
        <v>1</v>
      </c>
      <c r="K431" s="121">
        <v>0.8520391197892716</v>
      </c>
      <c r="L431" s="121">
        <f t="shared" si="14"/>
        <v>0.75260689932075076</v>
      </c>
      <c r="M431" s="124">
        <v>3118.463178428733</v>
      </c>
      <c r="N431" s="124">
        <f t="shared" si="15"/>
        <v>2754.5412515139469</v>
      </c>
      <c r="O431" s="116">
        <v>43374</v>
      </c>
      <c r="P431" s="108">
        <v>2018</v>
      </c>
      <c r="Q431" s="108" t="s">
        <v>87</v>
      </c>
    </row>
    <row r="432" spans="1:17" s="113" customFormat="1" x14ac:dyDescent="0.2">
      <c r="A432" s="114" t="s">
        <v>70</v>
      </c>
      <c r="B432" s="105" t="s">
        <v>69</v>
      </c>
      <c r="C432" s="117">
        <v>2018</v>
      </c>
      <c r="D432" s="115" t="s">
        <v>88</v>
      </c>
      <c r="E432" s="105" t="s">
        <v>13</v>
      </c>
      <c r="F432" s="105" t="s">
        <v>13</v>
      </c>
      <c r="G432" s="105" t="s">
        <v>150</v>
      </c>
      <c r="H432" s="127">
        <v>0.88330087415104519</v>
      </c>
      <c r="I432" s="127">
        <v>0.88330087415104519</v>
      </c>
      <c r="J432" s="131">
        <v>1</v>
      </c>
      <c r="K432" s="121">
        <v>0.96753911978927154</v>
      </c>
      <c r="L432" s="121">
        <f t="shared" si="14"/>
        <v>0.85462815028519634</v>
      </c>
      <c r="M432" s="124">
        <v>2933.9705427429872</v>
      </c>
      <c r="N432" s="124">
        <f t="shared" si="15"/>
        <v>2591.5787451382971</v>
      </c>
      <c r="O432" s="116">
        <v>43348</v>
      </c>
      <c r="P432" s="108">
        <v>2018</v>
      </c>
      <c r="Q432" s="108" t="s">
        <v>87</v>
      </c>
    </row>
    <row r="433" spans="1:17" s="113" customFormat="1" x14ac:dyDescent="0.2">
      <c r="A433" s="114" t="s">
        <v>70</v>
      </c>
      <c r="B433" s="105" t="s">
        <v>69</v>
      </c>
      <c r="C433" s="117">
        <v>2018</v>
      </c>
      <c r="D433" s="115" t="s">
        <v>88</v>
      </c>
      <c r="E433" s="105" t="s">
        <v>13</v>
      </c>
      <c r="F433" s="105" t="s">
        <v>13</v>
      </c>
      <c r="G433" s="105" t="s">
        <v>151</v>
      </c>
      <c r="H433" s="127">
        <v>0.88330087415104519</v>
      </c>
      <c r="I433" s="127">
        <v>0.88330087415104519</v>
      </c>
      <c r="J433" s="131">
        <v>1</v>
      </c>
      <c r="K433" s="121">
        <v>0.97037245312260489</v>
      </c>
      <c r="L433" s="121">
        <f t="shared" si="14"/>
        <v>0.85713083609529106</v>
      </c>
      <c r="M433" s="124">
        <v>3551.5631784287334</v>
      </c>
      <c r="N433" s="124">
        <f t="shared" si="15"/>
        <v>3137.0988601087647</v>
      </c>
      <c r="O433" s="116">
        <v>43348</v>
      </c>
      <c r="P433" s="108">
        <v>2018</v>
      </c>
      <c r="Q433" s="108" t="s">
        <v>87</v>
      </c>
    </row>
    <row r="434" spans="1:17" s="113" customFormat="1" x14ac:dyDescent="0.2">
      <c r="A434" s="114" t="s">
        <v>70</v>
      </c>
      <c r="B434" s="105" t="s">
        <v>69</v>
      </c>
      <c r="C434" s="117">
        <v>2018</v>
      </c>
      <c r="D434" s="115" t="s">
        <v>88</v>
      </c>
      <c r="E434" s="105" t="s">
        <v>13</v>
      </c>
      <c r="F434" s="105" t="s">
        <v>13</v>
      </c>
      <c r="G434" s="105" t="s">
        <v>152</v>
      </c>
      <c r="H434" s="127">
        <v>0.88330087415104519</v>
      </c>
      <c r="I434" s="127">
        <v>0.88330087415104519</v>
      </c>
      <c r="J434" s="131">
        <v>1</v>
      </c>
      <c r="K434" s="121">
        <v>0.95353911978927164</v>
      </c>
      <c r="L434" s="121">
        <f t="shared" si="14"/>
        <v>0.84226193804708183</v>
      </c>
      <c r="M434" s="124">
        <v>3624.7631784287332</v>
      </c>
      <c r="N434" s="124">
        <f t="shared" si="15"/>
        <v>3201.7564840966211</v>
      </c>
      <c r="O434" s="116">
        <v>43348</v>
      </c>
      <c r="P434" s="108">
        <v>2018</v>
      </c>
      <c r="Q434" s="108" t="s">
        <v>87</v>
      </c>
    </row>
    <row r="435" spans="1:17" s="113" customFormat="1" x14ac:dyDescent="0.2">
      <c r="A435" s="114" t="s">
        <v>70</v>
      </c>
      <c r="B435" s="105" t="s">
        <v>69</v>
      </c>
      <c r="C435" s="117">
        <v>2018</v>
      </c>
      <c r="D435" s="115" t="s">
        <v>88</v>
      </c>
      <c r="E435" s="105" t="s">
        <v>13</v>
      </c>
      <c r="F435" s="105" t="s">
        <v>13</v>
      </c>
      <c r="G435" s="105" t="s">
        <v>153</v>
      </c>
      <c r="H435" s="127">
        <v>0.88330087415104519</v>
      </c>
      <c r="I435" s="127">
        <v>0.88330087415104519</v>
      </c>
      <c r="J435" s="131">
        <v>1</v>
      </c>
      <c r="K435" s="121">
        <v>0.90287245312260489</v>
      </c>
      <c r="L435" s="121">
        <f t="shared" si="14"/>
        <v>0.79750802709009549</v>
      </c>
      <c r="M435" s="124">
        <v>3304.5131784287337</v>
      </c>
      <c r="N435" s="124">
        <f t="shared" si="15"/>
        <v>2918.8793791497492</v>
      </c>
      <c r="O435" s="116">
        <v>43327</v>
      </c>
      <c r="P435" s="108">
        <v>2018</v>
      </c>
      <c r="Q435" s="108" t="s">
        <v>87</v>
      </c>
    </row>
    <row r="436" spans="1:17" s="113" customFormat="1" x14ac:dyDescent="0.2">
      <c r="A436" s="114" t="s">
        <v>70</v>
      </c>
      <c r="B436" s="105" t="s">
        <v>69</v>
      </c>
      <c r="C436" s="117">
        <v>2018</v>
      </c>
      <c r="D436" s="115" t="s">
        <v>88</v>
      </c>
      <c r="E436" s="105" t="s">
        <v>13</v>
      </c>
      <c r="F436" s="105" t="s">
        <v>13</v>
      </c>
      <c r="G436" s="105" t="s">
        <v>154</v>
      </c>
      <c r="H436" s="127">
        <v>0.88330087415104519</v>
      </c>
      <c r="I436" s="127">
        <v>0.88330087415104519</v>
      </c>
      <c r="J436" s="131">
        <v>1</v>
      </c>
      <c r="K436" s="121">
        <v>1.0119910961176863</v>
      </c>
      <c r="L436" s="121">
        <f t="shared" si="14"/>
        <v>0.89389261983382673</v>
      </c>
      <c r="M436" s="124">
        <v>2963.1099294325854</v>
      </c>
      <c r="N436" s="124">
        <f t="shared" si="15"/>
        <v>2617.3175908734447</v>
      </c>
      <c r="O436" s="116">
        <v>43363</v>
      </c>
      <c r="P436" s="108">
        <v>2018</v>
      </c>
      <c r="Q436" s="108" t="s">
        <v>87</v>
      </c>
    </row>
    <row r="437" spans="1:17" s="113" customFormat="1" x14ac:dyDescent="0.2">
      <c r="A437" s="114" t="s">
        <v>70</v>
      </c>
      <c r="B437" s="105" t="s">
        <v>69</v>
      </c>
      <c r="C437" s="117">
        <v>2018</v>
      </c>
      <c r="D437" s="115" t="s">
        <v>88</v>
      </c>
      <c r="E437" s="105" t="s">
        <v>13</v>
      </c>
      <c r="F437" s="105" t="s">
        <v>13</v>
      </c>
      <c r="G437" s="105" t="s">
        <v>155</v>
      </c>
      <c r="H437" s="127">
        <v>0.88330087415104519</v>
      </c>
      <c r="I437" s="127">
        <v>0.88330087415104519</v>
      </c>
      <c r="J437" s="131">
        <v>1</v>
      </c>
      <c r="K437" s="121">
        <v>0.87645578645593836</v>
      </c>
      <c r="L437" s="121">
        <f t="shared" si="14"/>
        <v>0.77417416233127212</v>
      </c>
      <c r="M437" s="124">
        <v>3207.8281784287337</v>
      </c>
      <c r="N437" s="124">
        <f t="shared" si="15"/>
        <v>2833.4774341324555</v>
      </c>
      <c r="O437" s="116">
        <v>43322</v>
      </c>
      <c r="P437" s="108">
        <v>2018</v>
      </c>
      <c r="Q437" s="108" t="s">
        <v>87</v>
      </c>
    </row>
    <row r="438" spans="1:17" s="113" customFormat="1" x14ac:dyDescent="0.2">
      <c r="A438" s="114" t="s">
        <v>70</v>
      </c>
      <c r="B438" s="105" t="s">
        <v>69</v>
      </c>
      <c r="C438" s="117">
        <v>2018</v>
      </c>
      <c r="D438" s="115" t="s">
        <v>88</v>
      </c>
      <c r="E438" s="105" t="s">
        <v>13</v>
      </c>
      <c r="F438" s="105" t="s">
        <v>13</v>
      </c>
      <c r="G438" s="105" t="s">
        <v>156</v>
      </c>
      <c r="H438" s="127">
        <v>0.88330087415104519</v>
      </c>
      <c r="I438" s="127">
        <v>0.88330087415104519</v>
      </c>
      <c r="J438" s="131">
        <v>1</v>
      </c>
      <c r="K438" s="121">
        <v>1.0507410961176862</v>
      </c>
      <c r="L438" s="121">
        <f t="shared" si="14"/>
        <v>0.92812052870717965</v>
      </c>
      <c r="M438" s="124">
        <v>3845.7124117907319</v>
      </c>
      <c r="N438" s="124">
        <f t="shared" si="15"/>
        <v>3396.9211350682776</v>
      </c>
      <c r="O438" s="116">
        <v>43326</v>
      </c>
      <c r="P438" s="108">
        <v>2018</v>
      </c>
      <c r="Q438" s="108" t="s">
        <v>87</v>
      </c>
    </row>
    <row r="439" spans="1:17" s="113" customFormat="1" x14ac:dyDescent="0.2">
      <c r="A439" s="114" t="s">
        <v>70</v>
      </c>
      <c r="B439" s="105" t="s">
        <v>69</v>
      </c>
      <c r="C439" s="117">
        <v>2018</v>
      </c>
      <c r="D439" s="115" t="s">
        <v>88</v>
      </c>
      <c r="E439" s="105" t="s">
        <v>13</v>
      </c>
      <c r="F439" s="105" t="s">
        <v>13</v>
      </c>
      <c r="G439" s="105" t="s">
        <v>157</v>
      </c>
      <c r="H439" s="127">
        <v>0.88330087415104519</v>
      </c>
      <c r="I439" s="127">
        <v>0.88330087415104519</v>
      </c>
      <c r="J439" s="131">
        <v>1</v>
      </c>
      <c r="K439" s="121">
        <v>0.87645578645593836</v>
      </c>
      <c r="L439" s="121">
        <f t="shared" si="14"/>
        <v>0.77417416233127212</v>
      </c>
      <c r="M439" s="124">
        <v>3207.8281784287337</v>
      </c>
      <c r="N439" s="124">
        <f t="shared" si="15"/>
        <v>2833.4774341324555</v>
      </c>
      <c r="O439" s="116">
        <v>43322</v>
      </c>
      <c r="P439" s="108">
        <v>2018</v>
      </c>
      <c r="Q439" s="108" t="s">
        <v>87</v>
      </c>
    </row>
    <row r="440" spans="1:17" s="113" customFormat="1" x14ac:dyDescent="0.2">
      <c r="A440" s="114" t="s">
        <v>70</v>
      </c>
      <c r="B440" s="105" t="s">
        <v>69</v>
      </c>
      <c r="C440" s="117">
        <v>2018</v>
      </c>
      <c r="D440" s="115" t="s">
        <v>88</v>
      </c>
      <c r="E440" s="105" t="s">
        <v>13</v>
      </c>
      <c r="F440" s="105" t="s">
        <v>13</v>
      </c>
      <c r="G440" s="105" t="s">
        <v>158</v>
      </c>
      <c r="H440" s="127">
        <v>0.88330087415104519</v>
      </c>
      <c r="I440" s="127">
        <v>0.88330087415104519</v>
      </c>
      <c r="J440" s="131">
        <v>1</v>
      </c>
      <c r="K440" s="121">
        <v>0.89148648821032417</v>
      </c>
      <c r="L440" s="121">
        <f t="shared" si="14"/>
        <v>0.78745079433002474</v>
      </c>
      <c r="M440" s="124">
        <v>3478.6681784287334</v>
      </c>
      <c r="N440" s="124">
        <f t="shared" si="15"/>
        <v>3072.7106428875245</v>
      </c>
      <c r="O440" s="116">
        <v>43320</v>
      </c>
      <c r="P440" s="108">
        <v>2018</v>
      </c>
      <c r="Q440" s="108" t="s">
        <v>87</v>
      </c>
    </row>
    <row r="441" spans="1:17" s="113" customFormat="1" x14ac:dyDescent="0.2">
      <c r="A441" s="114" t="s">
        <v>70</v>
      </c>
      <c r="B441" s="105" t="s">
        <v>69</v>
      </c>
      <c r="C441" s="117">
        <v>2018</v>
      </c>
      <c r="D441" s="115" t="s">
        <v>88</v>
      </c>
      <c r="E441" s="105" t="s">
        <v>13</v>
      </c>
      <c r="F441" s="105" t="s">
        <v>13</v>
      </c>
      <c r="G441" s="105" t="s">
        <v>159</v>
      </c>
      <c r="H441" s="127">
        <v>0.88330087415104519</v>
      </c>
      <c r="I441" s="127">
        <v>0.88330087415104519</v>
      </c>
      <c r="J441" s="131">
        <v>1</v>
      </c>
      <c r="K441" s="121">
        <v>1.0507410961176862</v>
      </c>
      <c r="L441" s="121">
        <f t="shared" si="14"/>
        <v>0.92812052870717965</v>
      </c>
      <c r="M441" s="124">
        <v>3845.7124117907319</v>
      </c>
      <c r="N441" s="124">
        <f t="shared" si="15"/>
        <v>3396.9211350682776</v>
      </c>
      <c r="O441" s="116">
        <v>43370</v>
      </c>
      <c r="P441" s="108">
        <v>2018</v>
      </c>
      <c r="Q441" s="108" t="s">
        <v>87</v>
      </c>
    </row>
    <row r="442" spans="1:17" s="113" customFormat="1" x14ac:dyDescent="0.2">
      <c r="A442" s="114" t="s">
        <v>70</v>
      </c>
      <c r="B442" s="105" t="s">
        <v>69</v>
      </c>
      <c r="C442" s="117">
        <v>2018</v>
      </c>
      <c r="D442" s="115" t="s">
        <v>88</v>
      </c>
      <c r="E442" s="105" t="s">
        <v>13</v>
      </c>
      <c r="F442" s="105" t="s">
        <v>13</v>
      </c>
      <c r="G442" s="105" t="s">
        <v>160</v>
      </c>
      <c r="H442" s="127">
        <v>0.88330087415104519</v>
      </c>
      <c r="I442" s="127">
        <v>0.88330087415104519</v>
      </c>
      <c r="J442" s="131">
        <v>1</v>
      </c>
      <c r="K442" s="121">
        <v>0.89578911978927156</v>
      </c>
      <c r="L442" s="121">
        <f t="shared" si="14"/>
        <v>0.79125131256485892</v>
      </c>
      <c r="M442" s="124">
        <v>3278.5881784287335</v>
      </c>
      <c r="N442" s="124">
        <f t="shared" si="15"/>
        <v>2895.9798039873831</v>
      </c>
      <c r="O442" s="116">
        <v>43320</v>
      </c>
      <c r="P442" s="108">
        <v>2018</v>
      </c>
      <c r="Q442" s="108" t="s">
        <v>87</v>
      </c>
    </row>
    <row r="443" spans="1:17" s="113" customFormat="1" x14ac:dyDescent="0.2">
      <c r="A443" s="114" t="s">
        <v>70</v>
      </c>
      <c r="B443" s="105" t="s">
        <v>69</v>
      </c>
      <c r="C443" s="117">
        <v>2018</v>
      </c>
      <c r="D443" s="115" t="s">
        <v>88</v>
      </c>
      <c r="E443" s="105" t="s">
        <v>13</v>
      </c>
      <c r="F443" s="105" t="s">
        <v>13</v>
      </c>
      <c r="G443" s="105" t="s">
        <v>161</v>
      </c>
      <c r="H443" s="127">
        <v>0.88330087415104519</v>
      </c>
      <c r="I443" s="127">
        <v>0.88330087415104519</v>
      </c>
      <c r="J443" s="131">
        <v>1</v>
      </c>
      <c r="K443" s="121">
        <v>0.89578911978927156</v>
      </c>
      <c r="L443" s="121">
        <f t="shared" si="14"/>
        <v>0.79125131256485892</v>
      </c>
      <c r="M443" s="124">
        <v>2622.8705427429873</v>
      </c>
      <c r="N443" s="124">
        <f t="shared" si="15"/>
        <v>2316.7838431899072</v>
      </c>
      <c r="O443" s="116">
        <v>43357</v>
      </c>
      <c r="P443" s="108">
        <v>2018</v>
      </c>
      <c r="Q443" s="108" t="s">
        <v>87</v>
      </c>
    </row>
    <row r="444" spans="1:17" s="113" customFormat="1" x14ac:dyDescent="0.2">
      <c r="A444" s="114" t="s">
        <v>70</v>
      </c>
      <c r="B444" s="105" t="s">
        <v>69</v>
      </c>
      <c r="C444" s="117">
        <v>2018</v>
      </c>
      <c r="D444" s="115" t="s">
        <v>88</v>
      </c>
      <c r="E444" s="105" t="s">
        <v>13</v>
      </c>
      <c r="F444" s="105" t="s">
        <v>13</v>
      </c>
      <c r="G444" s="105" t="s">
        <v>162</v>
      </c>
      <c r="H444" s="127">
        <v>0.88330087415104519</v>
      </c>
      <c r="I444" s="127">
        <v>0.88330087415104519</v>
      </c>
      <c r="J444" s="131">
        <v>1</v>
      </c>
      <c r="K444" s="121">
        <v>0.95699999999999985</v>
      </c>
      <c r="L444" s="121">
        <f t="shared" si="14"/>
        <v>0.84531893656255008</v>
      </c>
      <c r="M444" s="124">
        <v>3502.62</v>
      </c>
      <c r="N444" s="124">
        <f t="shared" si="15"/>
        <v>3093.867307818934</v>
      </c>
      <c r="O444" s="116">
        <v>43369</v>
      </c>
      <c r="P444" s="108">
        <v>2018</v>
      </c>
      <c r="Q444" s="108" t="s">
        <v>87</v>
      </c>
    </row>
    <row r="445" spans="1:17" s="113" customFormat="1" x14ac:dyDescent="0.2">
      <c r="A445" s="114" t="s">
        <v>70</v>
      </c>
      <c r="B445" s="105" t="s">
        <v>69</v>
      </c>
      <c r="C445" s="117">
        <v>2018</v>
      </c>
      <c r="D445" s="115" t="s">
        <v>88</v>
      </c>
      <c r="E445" s="105" t="s">
        <v>13</v>
      </c>
      <c r="F445" s="105" t="s">
        <v>13</v>
      </c>
      <c r="G445" s="105" t="s">
        <v>163</v>
      </c>
      <c r="H445" s="127">
        <v>0.88330087415104519</v>
      </c>
      <c r="I445" s="127">
        <v>0.88330087415104519</v>
      </c>
      <c r="J445" s="131">
        <v>1</v>
      </c>
      <c r="K445" s="121">
        <v>0.87645578645593836</v>
      </c>
      <c r="L445" s="121">
        <f t="shared" si="14"/>
        <v>0.77417416233127212</v>
      </c>
      <c r="M445" s="124">
        <v>3207.8281784287337</v>
      </c>
      <c r="N445" s="124">
        <f t="shared" si="15"/>
        <v>2833.4774341324555</v>
      </c>
      <c r="O445" s="116">
        <v>43322</v>
      </c>
      <c r="P445" s="108">
        <v>2018</v>
      </c>
      <c r="Q445" s="108" t="s">
        <v>87</v>
      </c>
    </row>
    <row r="446" spans="1:17" s="113" customFormat="1" x14ac:dyDescent="0.2">
      <c r="A446" s="114" t="s">
        <v>70</v>
      </c>
      <c r="B446" s="105" t="s">
        <v>69</v>
      </c>
      <c r="C446" s="117">
        <v>2018</v>
      </c>
      <c r="D446" s="115" t="s">
        <v>88</v>
      </c>
      <c r="E446" s="105" t="s">
        <v>13</v>
      </c>
      <c r="F446" s="105" t="s">
        <v>13</v>
      </c>
      <c r="G446" s="105" t="s">
        <v>164</v>
      </c>
      <c r="H446" s="127">
        <v>0.88330087415104519</v>
      </c>
      <c r="I446" s="127">
        <v>0.88330087415104519</v>
      </c>
      <c r="J446" s="131">
        <v>1</v>
      </c>
      <c r="K446" s="121">
        <v>0.93891666666666662</v>
      </c>
      <c r="L446" s="121">
        <f t="shared" si="14"/>
        <v>0.82934591242165212</v>
      </c>
      <c r="M446" s="124">
        <v>2749.1479999999997</v>
      </c>
      <c r="N446" s="124">
        <f t="shared" si="15"/>
        <v>2428.3248315705973</v>
      </c>
      <c r="O446" s="116">
        <v>43319</v>
      </c>
      <c r="P446" s="108">
        <v>2018</v>
      </c>
      <c r="Q446" s="108" t="s">
        <v>87</v>
      </c>
    </row>
    <row r="447" spans="1:17" s="113" customFormat="1" x14ac:dyDescent="0.2">
      <c r="A447" s="114" t="s">
        <v>70</v>
      </c>
      <c r="B447" s="105" t="s">
        <v>69</v>
      </c>
      <c r="C447" s="117">
        <v>2018</v>
      </c>
      <c r="D447" s="115" t="s">
        <v>88</v>
      </c>
      <c r="E447" s="105" t="s">
        <v>13</v>
      </c>
      <c r="F447" s="105" t="s">
        <v>13</v>
      </c>
      <c r="G447" s="105" t="s">
        <v>165</v>
      </c>
      <c r="H447" s="127">
        <v>0.88330087415104519</v>
      </c>
      <c r="I447" s="127">
        <v>0.88330087415104519</v>
      </c>
      <c r="J447" s="131">
        <v>1</v>
      </c>
      <c r="K447" s="121">
        <v>0.89578911978927156</v>
      </c>
      <c r="L447" s="121">
        <f t="shared" si="14"/>
        <v>0.79125131256485892</v>
      </c>
      <c r="M447" s="124">
        <v>2622.8705427429873</v>
      </c>
      <c r="N447" s="124">
        <f t="shared" si="15"/>
        <v>2316.7838431899072</v>
      </c>
      <c r="O447" s="116">
        <v>43320</v>
      </c>
      <c r="P447" s="108">
        <v>2018</v>
      </c>
      <c r="Q447" s="108" t="s">
        <v>87</v>
      </c>
    </row>
    <row r="448" spans="1:17" s="113" customFormat="1" x14ac:dyDescent="0.2">
      <c r="A448" s="114" t="s">
        <v>70</v>
      </c>
      <c r="B448" s="105" t="s">
        <v>69</v>
      </c>
      <c r="C448" s="117">
        <v>2018</v>
      </c>
      <c r="D448" s="115" t="s">
        <v>88</v>
      </c>
      <c r="E448" s="105" t="s">
        <v>13</v>
      </c>
      <c r="F448" s="105" t="s">
        <v>13</v>
      </c>
      <c r="G448" s="105" t="s">
        <v>166</v>
      </c>
      <c r="H448" s="127">
        <v>0.88330087415104519</v>
      </c>
      <c r="I448" s="127">
        <v>0.88330087415104519</v>
      </c>
      <c r="J448" s="131">
        <v>1</v>
      </c>
      <c r="K448" s="121">
        <v>0.92619129370231512</v>
      </c>
      <c r="L448" s="121">
        <f t="shared" si="14"/>
        <v>0.81810557935834238</v>
      </c>
      <c r="M448" s="124">
        <v>3427.7331784287335</v>
      </c>
      <c r="N448" s="124">
        <f t="shared" si="15"/>
        <v>3027.7197128626408</v>
      </c>
      <c r="O448" s="116">
        <v>43326</v>
      </c>
      <c r="P448" s="108">
        <v>2018</v>
      </c>
      <c r="Q448" s="108" t="s">
        <v>87</v>
      </c>
    </row>
    <row r="449" spans="1:17" s="113" customFormat="1" x14ac:dyDescent="0.2">
      <c r="A449" s="114" t="s">
        <v>70</v>
      </c>
      <c r="B449" s="105" t="s">
        <v>69</v>
      </c>
      <c r="C449" s="117">
        <v>2018</v>
      </c>
      <c r="D449" s="115" t="s">
        <v>88</v>
      </c>
      <c r="E449" s="105" t="s">
        <v>13</v>
      </c>
      <c r="F449" s="105" t="s">
        <v>13</v>
      </c>
      <c r="G449" s="105" t="s">
        <v>167</v>
      </c>
      <c r="H449" s="127">
        <v>0.88330087415104519</v>
      </c>
      <c r="I449" s="127">
        <v>0.88330087415104519</v>
      </c>
      <c r="J449" s="131">
        <v>1</v>
      </c>
      <c r="K449" s="121">
        <v>1.4746923076923073</v>
      </c>
      <c r="L449" s="121">
        <f t="shared" si="14"/>
        <v>1.3025970044884372</v>
      </c>
      <c r="M449" s="124">
        <v>6476.8486153846143</v>
      </c>
      <c r="N449" s="124">
        <f t="shared" si="15"/>
        <v>5721.0060437132161</v>
      </c>
      <c r="O449" s="116">
        <v>43322</v>
      </c>
      <c r="P449" s="108">
        <v>2018</v>
      </c>
      <c r="Q449" s="108" t="s">
        <v>87</v>
      </c>
    </row>
    <row r="450" spans="1:17" s="113" customFormat="1" x14ac:dyDescent="0.2">
      <c r="A450" s="114" t="s">
        <v>70</v>
      </c>
      <c r="B450" s="105" t="s">
        <v>69</v>
      </c>
      <c r="C450" s="117">
        <v>2018</v>
      </c>
      <c r="D450" s="115" t="s">
        <v>88</v>
      </c>
      <c r="E450" s="105" t="s">
        <v>13</v>
      </c>
      <c r="F450" s="105" t="s">
        <v>13</v>
      </c>
      <c r="G450" s="105" t="s">
        <v>168</v>
      </c>
      <c r="H450" s="127">
        <v>0.88330087415104519</v>
      </c>
      <c r="I450" s="127">
        <v>0.88330087415104519</v>
      </c>
      <c r="J450" s="131">
        <v>1</v>
      </c>
      <c r="K450" s="121">
        <v>0.92753911978927162</v>
      </c>
      <c r="L450" s="121">
        <f t="shared" si="14"/>
        <v>0.81929611531915458</v>
      </c>
      <c r="M450" s="124">
        <v>4073.751814114481</v>
      </c>
      <c r="N450" s="124">
        <f t="shared" si="15"/>
        <v>3598.3485384817272</v>
      </c>
      <c r="O450" s="116">
        <v>43324</v>
      </c>
      <c r="P450" s="108">
        <v>2018</v>
      </c>
      <c r="Q450" s="108" t="s">
        <v>87</v>
      </c>
    </row>
    <row r="451" spans="1:17" s="113" customFormat="1" x14ac:dyDescent="0.2">
      <c r="A451" s="114" t="s">
        <v>70</v>
      </c>
      <c r="B451" s="105" t="s">
        <v>69</v>
      </c>
      <c r="C451" s="117">
        <v>2018</v>
      </c>
      <c r="D451" s="115" t="s">
        <v>88</v>
      </c>
      <c r="E451" s="105" t="s">
        <v>13</v>
      </c>
      <c r="F451" s="105" t="s">
        <v>13</v>
      </c>
      <c r="G451" s="105" t="s">
        <v>169</v>
      </c>
      <c r="H451" s="127">
        <v>0.88330087415104519</v>
      </c>
      <c r="I451" s="127">
        <v>0.88330087415104519</v>
      </c>
      <c r="J451" s="131">
        <v>1</v>
      </c>
      <c r="K451" s="121">
        <v>1.0184910961176863</v>
      </c>
      <c r="L451" s="121">
        <f t="shared" si="14"/>
        <v>0.89963407551580854</v>
      </c>
      <c r="M451" s="124">
        <v>4473.2128941488772</v>
      </c>
      <c r="N451" s="124">
        <f t="shared" si="15"/>
        <v>3951.1928596654302</v>
      </c>
      <c r="O451" s="116">
        <v>43312</v>
      </c>
      <c r="P451" s="108">
        <v>2018</v>
      </c>
      <c r="Q451" s="108" t="s">
        <v>87</v>
      </c>
    </row>
    <row r="452" spans="1:17" s="113" customFormat="1" x14ac:dyDescent="0.2">
      <c r="A452" s="114" t="s">
        <v>70</v>
      </c>
      <c r="B452" s="105" t="s">
        <v>69</v>
      </c>
      <c r="C452" s="117">
        <v>2018</v>
      </c>
      <c r="D452" s="115" t="s">
        <v>88</v>
      </c>
      <c r="E452" s="105" t="s">
        <v>13</v>
      </c>
      <c r="F452" s="105" t="s">
        <v>13</v>
      </c>
      <c r="G452" s="105" t="s">
        <v>170</v>
      </c>
      <c r="H452" s="127">
        <v>0.88330087415104519</v>
      </c>
      <c r="I452" s="127">
        <v>0.88330087415104519</v>
      </c>
      <c r="J452" s="131">
        <v>1</v>
      </c>
      <c r="K452" s="121">
        <v>0.8520391197892716</v>
      </c>
      <c r="L452" s="121">
        <f t="shared" si="14"/>
        <v>0.75260689932075076</v>
      </c>
      <c r="M452" s="124">
        <v>3742.1558141144806</v>
      </c>
      <c r="N452" s="124">
        <f t="shared" si="15"/>
        <v>3305.4495018167368</v>
      </c>
      <c r="O452" s="116">
        <v>43322</v>
      </c>
      <c r="P452" s="108">
        <v>2018</v>
      </c>
      <c r="Q452" s="108" t="s">
        <v>87</v>
      </c>
    </row>
    <row r="453" spans="1:17" s="113" customFormat="1" x14ac:dyDescent="0.2">
      <c r="A453" s="114" t="s">
        <v>70</v>
      </c>
      <c r="B453" s="105" t="s">
        <v>69</v>
      </c>
      <c r="C453" s="117">
        <v>2018</v>
      </c>
      <c r="D453" s="115" t="s">
        <v>88</v>
      </c>
      <c r="E453" s="105" t="s">
        <v>13</v>
      </c>
      <c r="F453" s="105" t="s">
        <v>13</v>
      </c>
      <c r="G453" s="105" t="s">
        <v>171</v>
      </c>
      <c r="H453" s="127">
        <v>0.88330087415104519</v>
      </c>
      <c r="I453" s="127">
        <v>0.88330087415104519</v>
      </c>
      <c r="J453" s="131">
        <v>1</v>
      </c>
      <c r="K453" s="121">
        <v>0.97037245312260489</v>
      </c>
      <c r="L453" s="121">
        <f t="shared" si="14"/>
        <v>0.85713083609529106</v>
      </c>
      <c r="M453" s="124">
        <v>4261.8758141144808</v>
      </c>
      <c r="N453" s="124">
        <f t="shared" si="15"/>
        <v>3764.5186321305182</v>
      </c>
      <c r="O453" s="116">
        <v>43341</v>
      </c>
      <c r="P453" s="108">
        <v>2018</v>
      </c>
      <c r="Q453" s="108" t="s">
        <v>87</v>
      </c>
    </row>
    <row r="454" spans="1:17" s="113" customFormat="1" x14ac:dyDescent="0.2">
      <c r="A454" s="114" t="s">
        <v>70</v>
      </c>
      <c r="B454" s="105" t="s">
        <v>69</v>
      </c>
      <c r="C454" s="117">
        <v>2018</v>
      </c>
      <c r="D454" s="115" t="s">
        <v>88</v>
      </c>
      <c r="E454" s="105" t="s">
        <v>13</v>
      </c>
      <c r="F454" s="105" t="s">
        <v>13</v>
      </c>
      <c r="G454" s="105" t="s">
        <v>172</v>
      </c>
      <c r="H454" s="127">
        <v>0.88330087415104519</v>
      </c>
      <c r="I454" s="127">
        <v>0.88330087415104519</v>
      </c>
      <c r="J454" s="131">
        <v>1</v>
      </c>
      <c r="K454" s="121">
        <v>0.97037245312260489</v>
      </c>
      <c r="L454" s="121">
        <f t="shared" si="14"/>
        <v>0.85713083609529106</v>
      </c>
      <c r="M454" s="124">
        <v>3551.5631784287334</v>
      </c>
      <c r="N454" s="124">
        <f t="shared" si="15"/>
        <v>3137.0988601087647</v>
      </c>
      <c r="O454" s="116">
        <v>43326</v>
      </c>
      <c r="P454" s="108">
        <v>2018</v>
      </c>
      <c r="Q454" s="108" t="s">
        <v>87</v>
      </c>
    </row>
    <row r="455" spans="1:17" s="113" customFormat="1" x14ac:dyDescent="0.2">
      <c r="A455" s="114" t="s">
        <v>70</v>
      </c>
      <c r="B455" s="105" t="s">
        <v>69</v>
      </c>
      <c r="C455" s="117">
        <v>2018</v>
      </c>
      <c r="D455" s="115" t="s">
        <v>88</v>
      </c>
      <c r="E455" s="105" t="s">
        <v>13</v>
      </c>
      <c r="F455" s="105" t="s">
        <v>13</v>
      </c>
      <c r="G455" s="105" t="s">
        <v>173</v>
      </c>
      <c r="H455" s="127">
        <v>0.88330087415104519</v>
      </c>
      <c r="I455" s="127">
        <v>0.88330087415104519</v>
      </c>
      <c r="J455" s="131">
        <v>1</v>
      </c>
      <c r="K455" s="121">
        <v>0.97037245312260489</v>
      </c>
      <c r="L455" s="121">
        <f t="shared" si="14"/>
        <v>0.85713083609529106</v>
      </c>
      <c r="M455" s="124">
        <v>4261.8758141144808</v>
      </c>
      <c r="N455" s="124">
        <f t="shared" si="15"/>
        <v>3764.5186321305182</v>
      </c>
      <c r="O455" s="116">
        <v>43341</v>
      </c>
      <c r="P455" s="108">
        <v>2018</v>
      </c>
      <c r="Q455" s="108" t="s">
        <v>87</v>
      </c>
    </row>
    <row r="456" spans="1:17" s="113" customFormat="1" x14ac:dyDescent="0.2">
      <c r="A456" s="114" t="s">
        <v>70</v>
      </c>
      <c r="B456" s="105" t="s">
        <v>69</v>
      </c>
      <c r="C456" s="117">
        <v>2018</v>
      </c>
      <c r="D456" s="115" t="s">
        <v>88</v>
      </c>
      <c r="E456" s="105" t="s">
        <v>13</v>
      </c>
      <c r="F456" s="105" t="s">
        <v>13</v>
      </c>
      <c r="G456" s="105" t="s">
        <v>174</v>
      </c>
      <c r="H456" s="127">
        <v>0.88330087415104519</v>
      </c>
      <c r="I456" s="127">
        <v>0.88330087415104519</v>
      </c>
      <c r="J456" s="131">
        <v>1</v>
      </c>
      <c r="K456" s="121">
        <v>1.0871494871794871</v>
      </c>
      <c r="L456" s="121">
        <f t="shared" si="14"/>
        <v>0.96028009235850142</v>
      </c>
      <c r="M456" s="124">
        <v>3978.9671230769227</v>
      </c>
      <c r="N456" s="124">
        <f t="shared" si="15"/>
        <v>3514.625138032115</v>
      </c>
      <c r="O456" s="116">
        <v>43314</v>
      </c>
      <c r="P456" s="108">
        <v>2018</v>
      </c>
      <c r="Q456" s="108" t="s">
        <v>87</v>
      </c>
    </row>
    <row r="457" spans="1:17" s="113" customFormat="1" x14ac:dyDescent="0.2">
      <c r="A457" s="114" t="s">
        <v>70</v>
      </c>
      <c r="B457" s="105" t="s">
        <v>69</v>
      </c>
      <c r="C457" s="117">
        <v>2018</v>
      </c>
      <c r="D457" s="115" t="s">
        <v>88</v>
      </c>
      <c r="E457" s="105" t="s">
        <v>13</v>
      </c>
      <c r="F457" s="105" t="s">
        <v>13</v>
      </c>
      <c r="G457" s="105" t="s">
        <v>175</v>
      </c>
      <c r="H457" s="127">
        <v>0.88330087415104519</v>
      </c>
      <c r="I457" s="127">
        <v>0.88330087415104519</v>
      </c>
      <c r="J457" s="131">
        <v>1</v>
      </c>
      <c r="K457" s="121">
        <v>1.1538161538461538</v>
      </c>
      <c r="L457" s="121">
        <f t="shared" si="14"/>
        <v>1.0191668173019044</v>
      </c>
      <c r="M457" s="124">
        <v>5067.5605476923083</v>
      </c>
      <c r="N457" s="124">
        <f t="shared" si="15"/>
        <v>4476.180661589965</v>
      </c>
      <c r="O457" s="116">
        <v>43337</v>
      </c>
      <c r="P457" s="108">
        <v>2018</v>
      </c>
      <c r="Q457" s="108" t="s">
        <v>87</v>
      </c>
    </row>
    <row r="458" spans="1:17" s="113" customFormat="1" x14ac:dyDescent="0.2">
      <c r="A458" s="114" t="s">
        <v>70</v>
      </c>
      <c r="B458" s="105" t="s">
        <v>69</v>
      </c>
      <c r="C458" s="117">
        <v>2018</v>
      </c>
      <c r="D458" s="115" t="s">
        <v>88</v>
      </c>
      <c r="E458" s="105" t="s">
        <v>13</v>
      </c>
      <c r="F458" s="105" t="s">
        <v>13</v>
      </c>
      <c r="G458" s="105" t="s">
        <v>176</v>
      </c>
      <c r="H458" s="127">
        <v>0.88330087415104519</v>
      </c>
      <c r="I458" s="127">
        <v>0.88330087415104519</v>
      </c>
      <c r="J458" s="131">
        <v>1</v>
      </c>
      <c r="K458" s="121">
        <v>0.88699999999999979</v>
      </c>
      <c r="L458" s="121">
        <f t="shared" si="14"/>
        <v>0.78348787537197695</v>
      </c>
      <c r="M458" s="124">
        <v>3246.42</v>
      </c>
      <c r="N458" s="124">
        <f t="shared" si="15"/>
        <v>2867.5656238614361</v>
      </c>
      <c r="O458" s="116">
        <v>43320</v>
      </c>
      <c r="P458" s="108">
        <v>2018</v>
      </c>
      <c r="Q458" s="108" t="s">
        <v>87</v>
      </c>
    </row>
    <row r="459" spans="1:17" s="113" customFormat="1" x14ac:dyDescent="0.2">
      <c r="A459" s="114" t="s">
        <v>70</v>
      </c>
      <c r="B459" s="105" t="s">
        <v>69</v>
      </c>
      <c r="C459" s="117">
        <v>2018</v>
      </c>
      <c r="D459" s="115" t="s">
        <v>88</v>
      </c>
      <c r="E459" s="105" t="s">
        <v>13</v>
      </c>
      <c r="F459" s="105" t="s">
        <v>13</v>
      </c>
      <c r="G459" s="105" t="s">
        <v>177</v>
      </c>
      <c r="H459" s="127">
        <v>0.88330087415104519</v>
      </c>
      <c r="I459" s="127">
        <v>0.88330087415104519</v>
      </c>
      <c r="J459" s="131">
        <v>1</v>
      </c>
      <c r="K459" s="121">
        <v>0.88699999999999979</v>
      </c>
      <c r="L459" s="121">
        <f t="shared" si="14"/>
        <v>0.78348787537197695</v>
      </c>
      <c r="M459" s="124">
        <v>3895.7039999999993</v>
      </c>
      <c r="N459" s="124">
        <f t="shared" si="15"/>
        <v>3441.0787486337226</v>
      </c>
      <c r="O459" s="116">
        <v>43321</v>
      </c>
      <c r="P459" s="108">
        <v>2018</v>
      </c>
      <c r="Q459" s="108" t="s">
        <v>87</v>
      </c>
    </row>
    <row r="460" spans="1:17" s="113" customFormat="1" x14ac:dyDescent="0.2">
      <c r="A460" s="114" t="s">
        <v>70</v>
      </c>
      <c r="B460" s="105" t="s">
        <v>69</v>
      </c>
      <c r="C460" s="117">
        <v>2018</v>
      </c>
      <c r="D460" s="115" t="s">
        <v>88</v>
      </c>
      <c r="E460" s="105" t="s">
        <v>13</v>
      </c>
      <c r="F460" s="105" t="s">
        <v>13</v>
      </c>
      <c r="G460" s="105" t="s">
        <v>178</v>
      </c>
      <c r="H460" s="127">
        <v>0.88330087415104519</v>
      </c>
      <c r="I460" s="127">
        <v>0.88330087415104519</v>
      </c>
      <c r="J460" s="131">
        <v>1</v>
      </c>
      <c r="K460" s="121">
        <v>0.69453911978927163</v>
      </c>
      <c r="L460" s="121">
        <f t="shared" si="14"/>
        <v>0.61348701164196107</v>
      </c>
      <c r="M460" s="124">
        <v>2033.610542742987</v>
      </c>
      <c r="N460" s="124">
        <f t="shared" si="15"/>
        <v>1796.2899700876619</v>
      </c>
      <c r="O460" s="116">
        <v>43406</v>
      </c>
      <c r="P460" s="108">
        <v>2018</v>
      </c>
      <c r="Q460" s="108" t="s">
        <v>87</v>
      </c>
    </row>
    <row r="461" spans="1:17" s="113" customFormat="1" x14ac:dyDescent="0.2">
      <c r="A461" s="114" t="s">
        <v>70</v>
      </c>
      <c r="B461" s="105" t="s">
        <v>69</v>
      </c>
      <c r="C461" s="117">
        <v>2018</v>
      </c>
      <c r="D461" s="115" t="s">
        <v>88</v>
      </c>
      <c r="E461" s="105" t="s">
        <v>13</v>
      </c>
      <c r="F461" s="105" t="s">
        <v>13</v>
      </c>
      <c r="G461" s="105" t="s">
        <v>179</v>
      </c>
      <c r="H461" s="127">
        <v>0.88330087415104519</v>
      </c>
      <c r="I461" s="127">
        <v>0.88330087415104519</v>
      </c>
      <c r="J461" s="131">
        <v>1</v>
      </c>
      <c r="K461" s="121">
        <v>0.49453911978927156</v>
      </c>
      <c r="L461" s="121">
        <f t="shared" si="14"/>
        <v>0.43682683681175205</v>
      </c>
      <c r="M461" s="124">
        <v>1448.0105427429871</v>
      </c>
      <c r="N461" s="124">
        <f t="shared" si="15"/>
        <v>1279.0289781848098</v>
      </c>
      <c r="O461" s="116">
        <v>43406</v>
      </c>
      <c r="P461" s="108">
        <v>2018</v>
      </c>
      <c r="Q461" s="108" t="s">
        <v>87</v>
      </c>
    </row>
    <row r="462" spans="1:17" s="113" customFormat="1" x14ac:dyDescent="0.2">
      <c r="A462" s="114" t="s">
        <v>70</v>
      </c>
      <c r="B462" s="105" t="s">
        <v>69</v>
      </c>
      <c r="C462" s="117">
        <v>2018</v>
      </c>
      <c r="D462" s="115" t="s">
        <v>88</v>
      </c>
      <c r="E462" s="105" t="s">
        <v>13</v>
      </c>
      <c r="F462" s="105" t="s">
        <v>13</v>
      </c>
      <c r="G462" s="105" t="s">
        <v>180</v>
      </c>
      <c r="H462" s="127">
        <v>0.88330087415104519</v>
      </c>
      <c r="I462" s="127">
        <v>0.88330087415104519</v>
      </c>
      <c r="J462" s="131">
        <v>1</v>
      </c>
      <c r="K462" s="121">
        <v>0.67203911978927156</v>
      </c>
      <c r="L462" s="121">
        <f t="shared" si="14"/>
        <v>0.59361274197356251</v>
      </c>
      <c r="M462" s="124">
        <v>1967.7305427429869</v>
      </c>
      <c r="N462" s="124">
        <f t="shared" si="15"/>
        <v>1738.098108498591</v>
      </c>
      <c r="O462" s="116">
        <v>43406</v>
      </c>
      <c r="P462" s="108">
        <v>2018</v>
      </c>
      <c r="Q462" s="108" t="s">
        <v>87</v>
      </c>
    </row>
    <row r="463" spans="1:17" s="113" customFormat="1" x14ac:dyDescent="0.2">
      <c r="A463" s="114" t="s">
        <v>70</v>
      </c>
      <c r="B463" s="105" t="s">
        <v>69</v>
      </c>
      <c r="C463" s="117">
        <v>2018</v>
      </c>
      <c r="D463" s="115" t="s">
        <v>88</v>
      </c>
      <c r="E463" s="105" t="s">
        <v>13</v>
      </c>
      <c r="F463" s="105" t="s">
        <v>13</v>
      </c>
      <c r="G463" s="105" t="s">
        <v>181</v>
      </c>
      <c r="H463" s="127">
        <v>0.88330087415104519</v>
      </c>
      <c r="I463" s="127">
        <v>0.88330087415104519</v>
      </c>
      <c r="J463" s="131">
        <v>1</v>
      </c>
      <c r="K463" s="121">
        <v>1.0059209730628604</v>
      </c>
      <c r="L463" s="121">
        <f t="shared" si="14"/>
        <v>0.88853087483329463</v>
      </c>
      <c r="M463" s="124">
        <v>3681.6707614100696</v>
      </c>
      <c r="N463" s="124">
        <f t="shared" si="15"/>
        <v>3252.0230018898587</v>
      </c>
      <c r="O463" s="116">
        <v>43419</v>
      </c>
      <c r="P463" s="108">
        <v>2018</v>
      </c>
      <c r="Q463" s="108" t="s">
        <v>87</v>
      </c>
    </row>
    <row r="464" spans="1:17" s="113" customFormat="1" x14ac:dyDescent="0.2">
      <c r="A464" s="114" t="s">
        <v>70</v>
      </c>
      <c r="B464" s="105" t="s">
        <v>69</v>
      </c>
      <c r="C464" s="117">
        <v>2018</v>
      </c>
      <c r="D464" s="115" t="s">
        <v>88</v>
      </c>
      <c r="E464" s="105" t="s">
        <v>13</v>
      </c>
      <c r="F464" s="105" t="s">
        <v>13</v>
      </c>
      <c r="G464" s="105" t="s">
        <v>182</v>
      </c>
      <c r="H464" s="127">
        <v>0.88330087415104519</v>
      </c>
      <c r="I464" s="127">
        <v>0.88330087415104519</v>
      </c>
      <c r="J464" s="131">
        <v>1</v>
      </c>
      <c r="K464" s="121">
        <v>0.91881615384615389</v>
      </c>
      <c r="L464" s="121">
        <f t="shared" si="14"/>
        <v>0.81159111187640898</v>
      </c>
      <c r="M464" s="124">
        <v>4035.4405476923084</v>
      </c>
      <c r="N464" s="124">
        <f t="shared" si="15"/>
        <v>3564.5081633611885</v>
      </c>
      <c r="O464" s="116">
        <v>43404</v>
      </c>
      <c r="P464" s="108">
        <v>2018</v>
      </c>
      <c r="Q464" s="108" t="s">
        <v>87</v>
      </c>
    </row>
    <row r="465" spans="1:17" s="113" customFormat="1" x14ac:dyDescent="0.2">
      <c r="A465" s="114" t="s">
        <v>70</v>
      </c>
      <c r="B465" s="105" t="s">
        <v>69</v>
      </c>
      <c r="C465" s="117">
        <v>2018</v>
      </c>
      <c r="D465" s="115" t="s">
        <v>88</v>
      </c>
      <c r="E465" s="105" t="s">
        <v>13</v>
      </c>
      <c r="F465" s="105" t="s">
        <v>13</v>
      </c>
      <c r="G465" s="105" t="s">
        <v>183</v>
      </c>
      <c r="H465" s="127">
        <v>0.88330087415104519</v>
      </c>
      <c r="I465" s="127">
        <v>0.88330087415104519</v>
      </c>
      <c r="J465" s="131">
        <v>1</v>
      </c>
      <c r="K465" s="121">
        <v>0.58953911978927165</v>
      </c>
      <c r="L465" s="121">
        <f t="shared" si="14"/>
        <v>0.52074041985610142</v>
      </c>
      <c r="M465" s="124">
        <v>2157.713178428734</v>
      </c>
      <c r="N465" s="124">
        <f t="shared" si="15"/>
        <v>1905.9099366733308</v>
      </c>
      <c r="O465" s="116">
        <v>43405</v>
      </c>
      <c r="P465" s="108">
        <v>2018</v>
      </c>
      <c r="Q465" s="108" t="s">
        <v>87</v>
      </c>
    </row>
    <row r="466" spans="1:17" s="113" customFormat="1" x14ac:dyDescent="0.2">
      <c r="A466" s="114" t="s">
        <v>70</v>
      </c>
      <c r="B466" s="105" t="s">
        <v>69</v>
      </c>
      <c r="C466" s="117">
        <v>2018</v>
      </c>
      <c r="D466" s="115" t="s">
        <v>88</v>
      </c>
      <c r="E466" s="105" t="s">
        <v>13</v>
      </c>
      <c r="F466" s="105" t="s">
        <v>13</v>
      </c>
      <c r="G466" s="105" t="s">
        <v>184</v>
      </c>
      <c r="H466" s="127">
        <v>0.88330087415104519</v>
      </c>
      <c r="I466" s="127">
        <v>0.88330087415104519</v>
      </c>
      <c r="J466" s="131">
        <v>1</v>
      </c>
      <c r="K466" s="121">
        <v>0.56953911978927163</v>
      </c>
      <c r="L466" s="121">
        <f t="shared" si="14"/>
        <v>0.50307440237308043</v>
      </c>
      <c r="M466" s="124">
        <v>1250.7079070572402</v>
      </c>
      <c r="N466" s="124">
        <f t="shared" si="15"/>
        <v>1104.7513876112844</v>
      </c>
      <c r="O466" s="116">
        <v>43401</v>
      </c>
      <c r="P466" s="108">
        <v>2018</v>
      </c>
      <c r="Q466" s="108" t="s">
        <v>87</v>
      </c>
    </row>
    <row r="467" spans="1:17" s="113" customFormat="1" x14ac:dyDescent="0.2">
      <c r="A467" s="114" t="s">
        <v>70</v>
      </c>
      <c r="B467" s="105" t="s">
        <v>69</v>
      </c>
      <c r="C467" s="117">
        <v>2018</v>
      </c>
      <c r="D467" s="115" t="s">
        <v>88</v>
      </c>
      <c r="E467" s="105" t="s">
        <v>13</v>
      </c>
      <c r="F467" s="105" t="s">
        <v>13</v>
      </c>
      <c r="G467" s="105" t="s">
        <v>185</v>
      </c>
      <c r="H467" s="127">
        <v>0.88330087415104519</v>
      </c>
      <c r="I467" s="127">
        <v>0.88330087415104519</v>
      </c>
      <c r="J467" s="131">
        <v>1</v>
      </c>
      <c r="K467" s="121">
        <v>0.9779209730628603</v>
      </c>
      <c r="L467" s="121">
        <f t="shared" si="14"/>
        <v>0.86379845035706526</v>
      </c>
      <c r="M467" s="124">
        <v>2863.3526091280546</v>
      </c>
      <c r="N467" s="124">
        <f t="shared" si="15"/>
        <v>2529.2018626454865</v>
      </c>
      <c r="O467" s="116">
        <v>43407</v>
      </c>
      <c r="P467" s="108">
        <v>2018</v>
      </c>
      <c r="Q467" s="108" t="s">
        <v>87</v>
      </c>
    </row>
    <row r="468" spans="1:17" s="113" customFormat="1" x14ac:dyDescent="0.2">
      <c r="A468" s="114" t="s">
        <v>70</v>
      </c>
      <c r="B468" s="105" t="s">
        <v>69</v>
      </c>
      <c r="C468" s="117">
        <v>2018</v>
      </c>
      <c r="D468" s="115" t="s">
        <v>88</v>
      </c>
      <c r="E468" s="105" t="s">
        <v>13</v>
      </c>
      <c r="F468" s="105" t="s">
        <v>13</v>
      </c>
      <c r="G468" s="105" t="s">
        <v>186</v>
      </c>
      <c r="H468" s="127">
        <v>0.88330087415104519</v>
      </c>
      <c r="I468" s="127">
        <v>0.88330087415104519</v>
      </c>
      <c r="J468" s="131">
        <v>1</v>
      </c>
      <c r="K468" s="121">
        <v>1.2057328205128206</v>
      </c>
      <c r="L468" s="121">
        <f t="shared" si="14"/>
        <v>1.0650248543515797</v>
      </c>
      <c r="M468" s="124">
        <v>4412.982123076923</v>
      </c>
      <c r="N468" s="124">
        <f t="shared" si="15"/>
        <v>3897.9909669267813</v>
      </c>
      <c r="O468" s="116">
        <v>43397</v>
      </c>
      <c r="P468" s="108">
        <v>2018</v>
      </c>
      <c r="Q468" s="108" t="s">
        <v>87</v>
      </c>
    </row>
    <row r="469" spans="1:17" s="113" customFormat="1" x14ac:dyDescent="0.2">
      <c r="A469" s="114" t="s">
        <v>70</v>
      </c>
      <c r="B469" s="105" t="s">
        <v>69</v>
      </c>
      <c r="C469" s="117">
        <v>2018</v>
      </c>
      <c r="D469" s="115" t="s">
        <v>88</v>
      </c>
      <c r="E469" s="105" t="s">
        <v>13</v>
      </c>
      <c r="F469" s="105" t="s">
        <v>13</v>
      </c>
      <c r="G469" s="105" t="s">
        <v>187</v>
      </c>
      <c r="H469" s="127">
        <v>0.88330087415104519</v>
      </c>
      <c r="I469" s="127">
        <v>0.88330087415104519</v>
      </c>
      <c r="J469" s="131">
        <v>1</v>
      </c>
      <c r="K469" s="121">
        <v>0.8782891197892716</v>
      </c>
      <c r="L469" s="121">
        <f t="shared" si="14"/>
        <v>0.77579354726721561</v>
      </c>
      <c r="M469" s="124">
        <v>3214.5381784287333</v>
      </c>
      <c r="N469" s="124">
        <f t="shared" si="15"/>
        <v>2839.4043829980087</v>
      </c>
      <c r="O469" s="116">
        <v>43397</v>
      </c>
      <c r="P469" s="108">
        <v>2018</v>
      </c>
      <c r="Q469" s="108" t="s">
        <v>87</v>
      </c>
    </row>
    <row r="470" spans="1:17" s="113" customFormat="1" x14ac:dyDescent="0.2">
      <c r="A470" s="114" t="s">
        <v>70</v>
      </c>
      <c r="B470" s="105" t="s">
        <v>69</v>
      </c>
      <c r="C470" s="117">
        <v>2018</v>
      </c>
      <c r="D470" s="115" t="s">
        <v>88</v>
      </c>
      <c r="E470" s="105" t="s">
        <v>13</v>
      </c>
      <c r="F470" s="105" t="s">
        <v>13</v>
      </c>
      <c r="G470" s="105" t="s">
        <v>188</v>
      </c>
      <c r="H470" s="127">
        <v>0.88330087415104519</v>
      </c>
      <c r="I470" s="127">
        <v>0.88330087415104519</v>
      </c>
      <c r="J470" s="131">
        <v>1</v>
      </c>
      <c r="K470" s="121">
        <v>1.0464384645387388</v>
      </c>
      <c r="L470" s="121">
        <f t="shared" si="14"/>
        <v>0.92432001047234547</v>
      </c>
      <c r="M470" s="124">
        <v>4045.7924117907319</v>
      </c>
      <c r="N470" s="124">
        <f t="shared" si="15"/>
        <v>3573.651973968419</v>
      </c>
      <c r="O470" s="116">
        <v>43369</v>
      </c>
      <c r="P470" s="108">
        <v>2018</v>
      </c>
      <c r="Q470" s="108" t="s">
        <v>87</v>
      </c>
    </row>
    <row r="471" spans="1:17" s="113" customFormat="1" x14ac:dyDescent="0.2">
      <c r="A471" s="114" t="s">
        <v>70</v>
      </c>
      <c r="B471" s="105" t="s">
        <v>69</v>
      </c>
      <c r="C471" s="117">
        <v>2018</v>
      </c>
      <c r="D471" s="115" t="s">
        <v>88</v>
      </c>
      <c r="E471" s="105" t="s">
        <v>13</v>
      </c>
      <c r="F471" s="105" t="s">
        <v>13</v>
      </c>
      <c r="G471" s="105" t="s">
        <v>189</v>
      </c>
      <c r="H471" s="127">
        <v>0.88330087415104519</v>
      </c>
      <c r="I471" s="127">
        <v>0.88330087415104519</v>
      </c>
      <c r="J471" s="131">
        <v>1</v>
      </c>
      <c r="K471" s="121">
        <v>1.0507410961176862</v>
      </c>
      <c r="L471" s="121">
        <f t="shared" ref="L471:L534" si="16">K471*H471</f>
        <v>0.92812052870717965</v>
      </c>
      <c r="M471" s="124">
        <v>3845.7124117907319</v>
      </c>
      <c r="N471" s="124">
        <f t="shared" si="15"/>
        <v>3396.9211350682776</v>
      </c>
      <c r="O471" s="116">
        <v>43409</v>
      </c>
      <c r="P471" s="108">
        <v>2018</v>
      </c>
      <c r="Q471" s="108" t="s">
        <v>87</v>
      </c>
    </row>
    <row r="472" spans="1:17" s="113" customFormat="1" x14ac:dyDescent="0.2">
      <c r="A472" s="114" t="s">
        <v>70</v>
      </c>
      <c r="B472" s="105" t="s">
        <v>69</v>
      </c>
      <c r="C472" s="117">
        <v>2018</v>
      </c>
      <c r="D472" s="115" t="s">
        <v>88</v>
      </c>
      <c r="E472" s="105" t="s">
        <v>13</v>
      </c>
      <c r="F472" s="105" t="s">
        <v>13</v>
      </c>
      <c r="G472" s="105" t="s">
        <v>190</v>
      </c>
      <c r="H472" s="127">
        <v>0.88330087415104519</v>
      </c>
      <c r="I472" s="127">
        <v>0.88330087415104519</v>
      </c>
      <c r="J472" s="131">
        <v>1</v>
      </c>
      <c r="K472" s="121">
        <v>0.87045833333333344</v>
      </c>
      <c r="L472" s="121">
        <f t="shared" si="16"/>
        <v>0.76887660674539526</v>
      </c>
      <c r="M472" s="124">
        <v>3185.8775000000001</v>
      </c>
      <c r="N472" s="124">
        <f t="shared" si="15"/>
        <v>2814.0883806881466</v>
      </c>
      <c r="O472" s="116">
        <v>43399</v>
      </c>
      <c r="P472" s="108">
        <v>2018</v>
      </c>
      <c r="Q472" s="108" t="s">
        <v>87</v>
      </c>
    </row>
    <row r="473" spans="1:17" s="113" customFormat="1" x14ac:dyDescent="0.2">
      <c r="A473" s="114" t="s">
        <v>70</v>
      </c>
      <c r="B473" s="105" t="s">
        <v>69</v>
      </c>
      <c r="C473" s="117">
        <v>2018</v>
      </c>
      <c r="D473" s="115" t="s">
        <v>88</v>
      </c>
      <c r="E473" s="105" t="s">
        <v>13</v>
      </c>
      <c r="F473" s="105" t="s">
        <v>13</v>
      </c>
      <c r="G473" s="105" t="s">
        <v>191</v>
      </c>
      <c r="H473" s="127">
        <v>0.88330087415104519</v>
      </c>
      <c r="I473" s="127">
        <v>0.88330087415104519</v>
      </c>
      <c r="J473" s="131">
        <v>1</v>
      </c>
      <c r="K473" s="121">
        <v>0.97037245312260489</v>
      </c>
      <c r="L473" s="121">
        <f t="shared" si="16"/>
        <v>0.85713083609529106</v>
      </c>
      <c r="M473" s="124">
        <v>4261.8758141144808</v>
      </c>
      <c r="N473" s="124">
        <f t="shared" si="15"/>
        <v>3764.5186321305182</v>
      </c>
      <c r="O473" s="116">
        <v>43399</v>
      </c>
      <c r="P473" s="108">
        <v>2018</v>
      </c>
      <c r="Q473" s="108" t="s">
        <v>87</v>
      </c>
    </row>
    <row r="474" spans="1:17" s="113" customFormat="1" x14ac:dyDescent="0.2">
      <c r="A474" s="114" t="s">
        <v>70</v>
      </c>
      <c r="B474" s="105" t="s">
        <v>69</v>
      </c>
      <c r="C474" s="117">
        <v>2018</v>
      </c>
      <c r="D474" s="115" t="s">
        <v>88</v>
      </c>
      <c r="E474" s="105" t="s">
        <v>13</v>
      </c>
      <c r="F474" s="105" t="s">
        <v>13</v>
      </c>
      <c r="G474" s="105" t="s">
        <v>192</v>
      </c>
      <c r="H474" s="127">
        <v>0.88330087415104519</v>
      </c>
      <c r="I474" s="127">
        <v>0.88330087415104519</v>
      </c>
      <c r="J474" s="131">
        <v>1</v>
      </c>
      <c r="K474" s="121">
        <v>0.97037245312260489</v>
      </c>
      <c r="L474" s="121">
        <f t="shared" si="16"/>
        <v>0.85713083609529106</v>
      </c>
      <c r="M474" s="124">
        <v>4261.8758141144808</v>
      </c>
      <c r="N474" s="124">
        <f t="shared" si="15"/>
        <v>3764.5186321305182</v>
      </c>
      <c r="O474" s="116">
        <v>43402</v>
      </c>
      <c r="P474" s="108">
        <v>2018</v>
      </c>
      <c r="Q474" s="108" t="s">
        <v>87</v>
      </c>
    </row>
    <row r="475" spans="1:17" s="113" customFormat="1" x14ac:dyDescent="0.2">
      <c r="A475" s="114" t="s">
        <v>70</v>
      </c>
      <c r="B475" s="105" t="s">
        <v>69</v>
      </c>
      <c r="C475" s="117">
        <v>2018</v>
      </c>
      <c r="D475" s="115" t="s">
        <v>88</v>
      </c>
      <c r="E475" s="105" t="s">
        <v>13</v>
      </c>
      <c r="F475" s="105" t="s">
        <v>13</v>
      </c>
      <c r="G475" s="105" t="s">
        <v>193</v>
      </c>
      <c r="H475" s="127">
        <v>0.88330087415104519</v>
      </c>
      <c r="I475" s="127">
        <v>0.88330087415104519</v>
      </c>
      <c r="J475" s="131">
        <v>1</v>
      </c>
      <c r="K475" s="121">
        <v>1.3867543063961938</v>
      </c>
      <c r="L475" s="121">
        <f t="shared" si="16"/>
        <v>1.2249212910724843</v>
      </c>
      <c r="M475" s="124">
        <v>6090.6249136920833</v>
      </c>
      <c r="N475" s="124">
        <f t="shared" si="15"/>
        <v>5379.8543103903512</v>
      </c>
      <c r="O475" s="116">
        <v>43403</v>
      </c>
      <c r="P475" s="108">
        <v>2018</v>
      </c>
      <c r="Q475" s="108" t="s">
        <v>87</v>
      </c>
    </row>
    <row r="476" spans="1:17" s="113" customFormat="1" x14ac:dyDescent="0.2">
      <c r="A476" s="114" t="s">
        <v>70</v>
      </c>
      <c r="B476" s="105" t="s">
        <v>69</v>
      </c>
      <c r="C476" s="117">
        <v>2018</v>
      </c>
      <c r="D476" s="115" t="s">
        <v>88</v>
      </c>
      <c r="E476" s="105" t="s">
        <v>13</v>
      </c>
      <c r="F476" s="105" t="s">
        <v>13</v>
      </c>
      <c r="G476" s="105" t="s">
        <v>194</v>
      </c>
      <c r="H476" s="127">
        <v>0.88330087415104519</v>
      </c>
      <c r="I476" s="127">
        <v>0.88330087415104519</v>
      </c>
      <c r="J476" s="131">
        <v>1</v>
      </c>
      <c r="K476" s="121">
        <v>0.97037245312260489</v>
      </c>
      <c r="L476" s="121">
        <f t="shared" si="16"/>
        <v>0.85713083609529106</v>
      </c>
      <c r="M476" s="124">
        <v>4261.8758141144808</v>
      </c>
      <c r="N476" s="124">
        <f t="shared" ref="N476:N539" si="17">I476*M476</f>
        <v>3764.5186321305182</v>
      </c>
      <c r="O476" s="116">
        <v>43402</v>
      </c>
      <c r="P476" s="108">
        <v>2018</v>
      </c>
      <c r="Q476" s="108" t="s">
        <v>87</v>
      </c>
    </row>
    <row r="477" spans="1:17" s="113" customFormat="1" x14ac:dyDescent="0.2">
      <c r="A477" s="114" t="s">
        <v>70</v>
      </c>
      <c r="B477" s="105" t="s">
        <v>69</v>
      </c>
      <c r="C477" s="117">
        <v>2018</v>
      </c>
      <c r="D477" s="115" t="s">
        <v>88</v>
      </c>
      <c r="E477" s="105" t="s">
        <v>13</v>
      </c>
      <c r="F477" s="105" t="s">
        <v>13</v>
      </c>
      <c r="G477" s="105" t="s">
        <v>195</v>
      </c>
      <c r="H477" s="127">
        <v>0.88330087415104519</v>
      </c>
      <c r="I477" s="127">
        <v>0.88330087415104519</v>
      </c>
      <c r="J477" s="131">
        <v>1</v>
      </c>
      <c r="K477" s="121">
        <v>1.1253244294510196</v>
      </c>
      <c r="L477" s="121">
        <f t="shared" si="16"/>
        <v>0.99400005223761179</v>
      </c>
      <c r="M477" s="124">
        <v>4942.4248941488777</v>
      </c>
      <c r="N477" s="124">
        <f t="shared" si="17"/>
        <v>4365.6482294275911</v>
      </c>
      <c r="O477" s="116">
        <v>43403</v>
      </c>
      <c r="P477" s="108">
        <v>2018</v>
      </c>
      <c r="Q477" s="108" t="s">
        <v>87</v>
      </c>
    </row>
    <row r="478" spans="1:17" s="113" customFormat="1" x14ac:dyDescent="0.2">
      <c r="A478" s="114" t="s">
        <v>70</v>
      </c>
      <c r="B478" s="105" t="s">
        <v>69</v>
      </c>
      <c r="C478" s="117">
        <v>2018</v>
      </c>
      <c r="D478" s="115" t="s">
        <v>88</v>
      </c>
      <c r="E478" s="105" t="s">
        <v>13</v>
      </c>
      <c r="F478" s="105" t="s">
        <v>13</v>
      </c>
      <c r="G478" s="105" t="s">
        <v>196</v>
      </c>
      <c r="H478" s="127">
        <v>0.88330087415104519</v>
      </c>
      <c r="I478" s="127">
        <v>0.88330087415104519</v>
      </c>
      <c r="J478" s="131">
        <v>1</v>
      </c>
      <c r="K478" s="121">
        <v>0.98478911978927164</v>
      </c>
      <c r="L478" s="121">
        <f t="shared" si="16"/>
        <v>0.86986509036430204</v>
      </c>
      <c r="M478" s="124">
        <v>3604.3281784287333</v>
      </c>
      <c r="N478" s="124">
        <f t="shared" si="17"/>
        <v>3183.7062307333445</v>
      </c>
      <c r="O478" s="116">
        <v>43423</v>
      </c>
      <c r="P478" s="108">
        <v>2018</v>
      </c>
      <c r="Q478" s="108" t="s">
        <v>87</v>
      </c>
    </row>
    <row r="479" spans="1:17" s="113" customFormat="1" x14ac:dyDescent="0.2">
      <c r="A479" s="114" t="s">
        <v>70</v>
      </c>
      <c r="B479" s="105" t="s">
        <v>69</v>
      </c>
      <c r="C479" s="117">
        <v>2018</v>
      </c>
      <c r="D479" s="115" t="s">
        <v>88</v>
      </c>
      <c r="E479" s="105" t="s">
        <v>13</v>
      </c>
      <c r="F479" s="105" t="s">
        <v>13</v>
      </c>
      <c r="G479" s="105" t="s">
        <v>197</v>
      </c>
      <c r="H479" s="127">
        <v>0.88330087415104519</v>
      </c>
      <c r="I479" s="127">
        <v>0.88330087415104519</v>
      </c>
      <c r="J479" s="131">
        <v>1</v>
      </c>
      <c r="K479" s="121">
        <v>1.0967410961176862</v>
      </c>
      <c r="L479" s="121">
        <f t="shared" si="16"/>
        <v>0.96875236891812766</v>
      </c>
      <c r="M479" s="124">
        <v>4816.8868941488772</v>
      </c>
      <c r="N479" s="124">
        <f t="shared" si="17"/>
        <v>4254.7604042884159</v>
      </c>
      <c r="O479" s="116">
        <v>43444</v>
      </c>
      <c r="P479" s="108">
        <v>2018</v>
      </c>
      <c r="Q479" s="108" t="s">
        <v>87</v>
      </c>
    </row>
    <row r="480" spans="1:17" s="113" customFormat="1" x14ac:dyDescent="0.2">
      <c r="A480" s="114" t="s">
        <v>70</v>
      </c>
      <c r="B480" s="105" t="s">
        <v>69</v>
      </c>
      <c r="C480" s="117">
        <v>2018</v>
      </c>
      <c r="D480" s="115" t="s">
        <v>88</v>
      </c>
      <c r="E480" s="105" t="s">
        <v>13</v>
      </c>
      <c r="F480" s="105" t="s">
        <v>13</v>
      </c>
      <c r="G480" s="105" t="s">
        <v>198</v>
      </c>
      <c r="H480" s="127">
        <v>0.88330087415104519</v>
      </c>
      <c r="I480" s="127">
        <v>0.88330087415104519</v>
      </c>
      <c r="J480" s="131">
        <v>1</v>
      </c>
      <c r="K480" s="121">
        <v>1.1369209730628604</v>
      </c>
      <c r="L480" s="121">
        <f t="shared" si="16"/>
        <v>1.0042432893470816</v>
      </c>
      <c r="M480" s="124">
        <v>4993.3569136920833</v>
      </c>
      <c r="N480" s="124">
        <f t="shared" si="17"/>
        <v>4410.6365268123818</v>
      </c>
      <c r="O480" s="116">
        <v>43438</v>
      </c>
      <c r="P480" s="108">
        <v>2018</v>
      </c>
      <c r="Q480" s="108" t="s">
        <v>87</v>
      </c>
    </row>
    <row r="481" spans="1:17" s="113" customFormat="1" x14ac:dyDescent="0.2">
      <c r="A481" s="114" t="s">
        <v>70</v>
      </c>
      <c r="B481" s="105" t="s">
        <v>69</v>
      </c>
      <c r="C481" s="117">
        <v>2018</v>
      </c>
      <c r="D481" s="115" t="s">
        <v>88</v>
      </c>
      <c r="E481" s="105" t="s">
        <v>13</v>
      </c>
      <c r="F481" s="105" t="s">
        <v>13</v>
      </c>
      <c r="G481" s="105" t="s">
        <v>199</v>
      </c>
      <c r="H481" s="127">
        <v>0.88330087415104519</v>
      </c>
      <c r="I481" s="127">
        <v>0.88330087415104519</v>
      </c>
      <c r="J481" s="131">
        <v>1</v>
      </c>
      <c r="K481" s="121">
        <v>0.71603911978927171</v>
      </c>
      <c r="L481" s="121">
        <f t="shared" si="16"/>
        <v>0.63247798043620862</v>
      </c>
      <c r="M481" s="124">
        <v>3144.8438141144807</v>
      </c>
      <c r="N481" s="124">
        <f t="shared" si="17"/>
        <v>2777.843290075828</v>
      </c>
      <c r="O481" s="116">
        <v>43438</v>
      </c>
      <c r="P481" s="108">
        <v>2018</v>
      </c>
      <c r="Q481" s="108" t="s">
        <v>87</v>
      </c>
    </row>
    <row r="482" spans="1:17" s="113" customFormat="1" x14ac:dyDescent="0.2">
      <c r="A482" s="114" t="s">
        <v>70</v>
      </c>
      <c r="B482" s="105" t="s">
        <v>69</v>
      </c>
      <c r="C482" s="117">
        <v>2018</v>
      </c>
      <c r="D482" s="115" t="s">
        <v>88</v>
      </c>
      <c r="E482" s="105" t="s">
        <v>13</v>
      </c>
      <c r="F482" s="105" t="s">
        <v>13</v>
      </c>
      <c r="G482" s="105" t="s">
        <v>200</v>
      </c>
      <c r="H482" s="127">
        <v>0.88330087415104519</v>
      </c>
      <c r="I482" s="127">
        <v>0.88330087415104519</v>
      </c>
      <c r="J482" s="131">
        <v>1</v>
      </c>
      <c r="K482" s="121">
        <v>0.71053911978927164</v>
      </c>
      <c r="L482" s="121">
        <f t="shared" si="16"/>
        <v>0.62761982562837781</v>
      </c>
      <c r="M482" s="124">
        <v>3120.6878141144807</v>
      </c>
      <c r="N482" s="124">
        <f t="shared" si="17"/>
        <v>2756.5062741598354</v>
      </c>
      <c r="O482" s="116">
        <v>43438</v>
      </c>
      <c r="P482" s="108">
        <v>2018</v>
      </c>
      <c r="Q482" s="108" t="s">
        <v>87</v>
      </c>
    </row>
    <row r="483" spans="1:17" s="113" customFormat="1" x14ac:dyDescent="0.2">
      <c r="A483" s="114" t="s">
        <v>70</v>
      </c>
      <c r="B483" s="105" t="s">
        <v>69</v>
      </c>
      <c r="C483" s="117">
        <v>2018</v>
      </c>
      <c r="D483" s="115" t="s">
        <v>88</v>
      </c>
      <c r="E483" s="105" t="s">
        <v>13</v>
      </c>
      <c r="F483" s="105" t="s">
        <v>13</v>
      </c>
      <c r="G483" s="105" t="s">
        <v>201</v>
      </c>
      <c r="H483" s="127">
        <v>0.88330087415104519</v>
      </c>
      <c r="I483" s="127">
        <v>0.88330087415104519</v>
      </c>
      <c r="J483" s="131">
        <v>1</v>
      </c>
      <c r="K483" s="121">
        <v>0.88199109611768622</v>
      </c>
      <c r="L483" s="121">
        <f t="shared" si="16"/>
        <v>0.77906350619419074</v>
      </c>
      <c r="M483" s="124">
        <v>3873.7048941488774</v>
      </c>
      <c r="N483" s="124">
        <f t="shared" si="17"/>
        <v>3421.6469192048853</v>
      </c>
      <c r="O483" s="116">
        <v>43419</v>
      </c>
      <c r="P483" s="108">
        <v>2018</v>
      </c>
      <c r="Q483" s="108" t="s">
        <v>87</v>
      </c>
    </row>
    <row r="484" spans="1:17" s="113" customFormat="1" x14ac:dyDescent="0.2">
      <c r="A484" s="114" t="s">
        <v>70</v>
      </c>
      <c r="B484" s="105" t="s">
        <v>69</v>
      </c>
      <c r="C484" s="117">
        <v>2018</v>
      </c>
      <c r="D484" s="115" t="s">
        <v>88</v>
      </c>
      <c r="E484" s="105" t="s">
        <v>13</v>
      </c>
      <c r="F484" s="105" t="s">
        <v>13</v>
      </c>
      <c r="G484" s="105" t="s">
        <v>202</v>
      </c>
      <c r="H484" s="127">
        <v>0.88330087415104519</v>
      </c>
      <c r="I484" s="127">
        <v>0.88330087415104519</v>
      </c>
      <c r="J484" s="131">
        <v>1</v>
      </c>
      <c r="K484" s="121">
        <v>0.71253911978927165</v>
      </c>
      <c r="L484" s="121">
        <f t="shared" si="16"/>
        <v>0.62938642737667994</v>
      </c>
      <c r="M484" s="124">
        <v>3129.4718141144808</v>
      </c>
      <c r="N484" s="124">
        <f t="shared" si="17"/>
        <v>2764.2651890383781</v>
      </c>
      <c r="O484" s="116">
        <v>43444</v>
      </c>
      <c r="P484" s="108">
        <v>2018</v>
      </c>
      <c r="Q484" s="108" t="s">
        <v>87</v>
      </c>
    </row>
    <row r="485" spans="1:17" s="113" customFormat="1" x14ac:dyDescent="0.2">
      <c r="A485" s="114" t="s">
        <v>70</v>
      </c>
      <c r="B485" s="105" t="s">
        <v>69</v>
      </c>
      <c r="C485" s="117">
        <v>2018</v>
      </c>
      <c r="D485" s="115" t="s">
        <v>88</v>
      </c>
      <c r="E485" s="105" t="s">
        <v>13</v>
      </c>
      <c r="F485" s="105" t="s">
        <v>13</v>
      </c>
      <c r="G485" s="105" t="s">
        <v>203</v>
      </c>
      <c r="H485" s="127">
        <v>0.88330087415104519</v>
      </c>
      <c r="I485" s="127">
        <v>0.88330087415104519</v>
      </c>
      <c r="J485" s="131">
        <v>1</v>
      </c>
      <c r="K485" s="121">
        <v>0.78203911978927154</v>
      </c>
      <c r="L485" s="121">
        <f t="shared" si="16"/>
        <v>0.69077583813017751</v>
      </c>
      <c r="M485" s="124">
        <v>2862.2631784287332</v>
      </c>
      <c r="N485" s="124">
        <f t="shared" si="17"/>
        <v>2528.2395675564489</v>
      </c>
      <c r="O485" s="116">
        <v>43260</v>
      </c>
      <c r="P485" s="108">
        <v>2018</v>
      </c>
      <c r="Q485" s="108" t="s">
        <v>87</v>
      </c>
    </row>
    <row r="486" spans="1:17" s="113" customFormat="1" x14ac:dyDescent="0.2">
      <c r="A486" s="114" t="s">
        <v>70</v>
      </c>
      <c r="B486" s="105" t="s">
        <v>69</v>
      </c>
      <c r="C486" s="117">
        <v>2018</v>
      </c>
      <c r="D486" s="115" t="s">
        <v>88</v>
      </c>
      <c r="E486" s="105" t="s">
        <v>13</v>
      </c>
      <c r="F486" s="105" t="s">
        <v>13</v>
      </c>
      <c r="G486" s="105" t="s">
        <v>204</v>
      </c>
      <c r="H486" s="127">
        <v>0.88330087415104519</v>
      </c>
      <c r="I486" s="127">
        <v>0.88330087415104519</v>
      </c>
      <c r="J486" s="131">
        <v>1</v>
      </c>
      <c r="K486" s="121">
        <v>1.3559423076923078</v>
      </c>
      <c r="L486" s="121">
        <f t="shared" si="16"/>
        <v>1.1977050256830011</v>
      </c>
      <c r="M486" s="124">
        <v>2988.2023076923078</v>
      </c>
      <c r="N486" s="124">
        <f t="shared" si="17"/>
        <v>2639.4817105247862</v>
      </c>
      <c r="O486" s="116">
        <v>43278</v>
      </c>
      <c r="P486" s="108">
        <v>2018</v>
      </c>
      <c r="Q486" s="108" t="s">
        <v>87</v>
      </c>
    </row>
    <row r="487" spans="1:17" s="113" customFormat="1" x14ac:dyDescent="0.2">
      <c r="A487" s="114" t="s">
        <v>70</v>
      </c>
      <c r="B487" s="105" t="s">
        <v>69</v>
      </c>
      <c r="C487" s="117">
        <v>2018</v>
      </c>
      <c r="D487" s="115" t="s">
        <v>88</v>
      </c>
      <c r="E487" s="105" t="s">
        <v>13</v>
      </c>
      <c r="F487" s="105" t="s">
        <v>13</v>
      </c>
      <c r="G487" s="105" t="s">
        <v>205</v>
      </c>
      <c r="H487" s="127">
        <v>0.88330087415104519</v>
      </c>
      <c r="I487" s="127">
        <v>0.88330087415104519</v>
      </c>
      <c r="J487" s="131">
        <v>1</v>
      </c>
      <c r="K487" s="121">
        <v>0.75036609611768623</v>
      </c>
      <c r="L487" s="121">
        <f t="shared" si="16"/>
        <v>0.66279902863405948</v>
      </c>
      <c r="M487" s="124">
        <v>6591.2157882977554</v>
      </c>
      <c r="N487" s="124">
        <f t="shared" si="17"/>
        <v>5822.026667521578</v>
      </c>
      <c r="O487" s="116">
        <v>43418</v>
      </c>
      <c r="P487" s="108">
        <v>2018</v>
      </c>
      <c r="Q487" s="108" t="s">
        <v>87</v>
      </c>
    </row>
    <row r="488" spans="1:17" s="113" customFormat="1" x14ac:dyDescent="0.2">
      <c r="A488" s="114" t="s">
        <v>70</v>
      </c>
      <c r="B488" s="105" t="s">
        <v>69</v>
      </c>
      <c r="C488" s="117">
        <v>2018</v>
      </c>
      <c r="D488" s="115" t="s">
        <v>88</v>
      </c>
      <c r="E488" s="105" t="s">
        <v>13</v>
      </c>
      <c r="F488" s="105" t="s">
        <v>13</v>
      </c>
      <c r="G488" s="105" t="s">
        <v>206</v>
      </c>
      <c r="H488" s="127">
        <v>0.88330087415104519</v>
      </c>
      <c r="I488" s="127">
        <v>0.88330087415104519</v>
      </c>
      <c r="J488" s="131">
        <v>1</v>
      </c>
      <c r="K488" s="121">
        <v>0.69662245312260507</v>
      </c>
      <c r="L488" s="121">
        <f t="shared" si="16"/>
        <v>0.6153272217964425</v>
      </c>
      <c r="M488" s="124">
        <v>3569.4934498002281</v>
      </c>
      <c r="N488" s="124">
        <f t="shared" si="17"/>
        <v>3152.9366844849715</v>
      </c>
      <c r="O488" s="116">
        <v>43413</v>
      </c>
      <c r="P488" s="108">
        <v>2018</v>
      </c>
      <c r="Q488" s="108" t="s">
        <v>87</v>
      </c>
    </row>
    <row r="489" spans="1:17" s="113" customFormat="1" x14ac:dyDescent="0.2">
      <c r="A489" s="114" t="s">
        <v>70</v>
      </c>
      <c r="B489" s="105" t="s">
        <v>69</v>
      </c>
      <c r="C489" s="117">
        <v>2018</v>
      </c>
      <c r="D489" s="115" t="s">
        <v>88</v>
      </c>
      <c r="E489" s="105" t="s">
        <v>13</v>
      </c>
      <c r="F489" s="105" t="s">
        <v>13</v>
      </c>
      <c r="G489" s="105" t="s">
        <v>207</v>
      </c>
      <c r="H489" s="127">
        <v>0.88330087415104519</v>
      </c>
      <c r="I489" s="127">
        <v>0.88330087415104519</v>
      </c>
      <c r="J489" s="131">
        <v>1</v>
      </c>
      <c r="K489" s="121">
        <v>0.65282442945101948</v>
      </c>
      <c r="L489" s="121">
        <f t="shared" si="16"/>
        <v>0.57664038920124283</v>
      </c>
      <c r="M489" s="124">
        <v>2389.3374117907315</v>
      </c>
      <c r="N489" s="124">
        <f t="shared" si="17"/>
        <v>2110.5038244765487</v>
      </c>
      <c r="O489" s="116">
        <v>43410</v>
      </c>
      <c r="P489" s="108">
        <v>2018</v>
      </c>
      <c r="Q489" s="108" t="s">
        <v>87</v>
      </c>
    </row>
    <row r="490" spans="1:17" s="113" customFormat="1" x14ac:dyDescent="0.2">
      <c r="A490" s="114" t="s">
        <v>70</v>
      </c>
      <c r="B490" s="105" t="s">
        <v>69</v>
      </c>
      <c r="C490" s="117">
        <v>2019</v>
      </c>
      <c r="D490" s="115" t="s">
        <v>88</v>
      </c>
      <c r="E490" s="105" t="s">
        <v>13</v>
      </c>
      <c r="F490" s="105" t="s">
        <v>13</v>
      </c>
      <c r="G490" s="105" t="s">
        <v>208</v>
      </c>
      <c r="H490" s="127">
        <v>0.82000038877430459</v>
      </c>
      <c r="I490" s="127">
        <v>0.82000038877430459</v>
      </c>
      <c r="J490" s="131">
        <v>1</v>
      </c>
      <c r="K490" s="121">
        <v>1.3434209730628603</v>
      </c>
      <c r="L490" s="121">
        <f t="shared" si="16"/>
        <v>1.1016057201991001</v>
      </c>
      <c r="M490" s="124">
        <v>4916.9207614100687</v>
      </c>
      <c r="N490" s="124">
        <f t="shared" si="17"/>
        <v>4031.8769359287062</v>
      </c>
      <c r="O490" s="116">
        <v>43558</v>
      </c>
      <c r="P490" s="108">
        <v>2019</v>
      </c>
      <c r="Q490" s="108" t="s">
        <v>87</v>
      </c>
    </row>
    <row r="491" spans="1:17" s="113" customFormat="1" x14ac:dyDescent="0.2">
      <c r="A491" s="114" t="s">
        <v>70</v>
      </c>
      <c r="B491" s="105" t="s">
        <v>69</v>
      </c>
      <c r="C491" s="117">
        <v>2019</v>
      </c>
      <c r="D491" s="115" t="s">
        <v>88</v>
      </c>
      <c r="E491" s="105" t="s">
        <v>13</v>
      </c>
      <c r="F491" s="105" t="s">
        <v>13</v>
      </c>
      <c r="G491" s="105" t="s">
        <v>209</v>
      </c>
      <c r="H491" s="127">
        <v>0.82000038877430459</v>
      </c>
      <c r="I491" s="127">
        <v>0.82000038877430459</v>
      </c>
      <c r="J491" s="131">
        <v>1</v>
      </c>
      <c r="K491" s="121">
        <v>0.92703911978927167</v>
      </c>
      <c r="L491" s="121">
        <f t="shared" si="16"/>
        <v>0.76017243863619188</v>
      </c>
      <c r="M491" s="124">
        <v>3392.9631784287335</v>
      </c>
      <c r="N491" s="124">
        <f t="shared" si="17"/>
        <v>2782.2311254084616</v>
      </c>
      <c r="O491" s="116">
        <v>43559</v>
      </c>
      <c r="P491" s="108">
        <v>2019</v>
      </c>
      <c r="Q491" s="108" t="s">
        <v>87</v>
      </c>
    </row>
    <row r="492" spans="1:17" s="113" customFormat="1" x14ac:dyDescent="0.2">
      <c r="A492" s="114" t="s">
        <v>14</v>
      </c>
      <c r="B492" s="105" t="s">
        <v>69</v>
      </c>
      <c r="C492" s="211">
        <v>43221</v>
      </c>
      <c r="D492" s="115" t="s">
        <v>88</v>
      </c>
      <c r="E492" s="105" t="s">
        <v>13</v>
      </c>
      <c r="F492" s="105" t="s">
        <v>13</v>
      </c>
      <c r="G492" s="105" t="s">
        <v>210</v>
      </c>
      <c r="H492" s="127">
        <v>0.84766697163769644</v>
      </c>
      <c r="I492" s="127">
        <v>0.84766697163769644</v>
      </c>
      <c r="J492" s="131"/>
      <c r="K492" s="121">
        <v>0.27811710563384801</v>
      </c>
      <c r="L492" s="121">
        <f t="shared" si="16"/>
        <v>0.23575068469328525</v>
      </c>
      <c r="M492" s="124">
        <v>406.99595820455897</v>
      </c>
      <c r="N492" s="124">
        <f t="shared" si="17"/>
        <v>344.99703136004098</v>
      </c>
      <c r="O492" s="116">
        <v>43221</v>
      </c>
      <c r="P492" s="108">
        <v>2018</v>
      </c>
      <c r="Q492" s="108" t="s">
        <v>88</v>
      </c>
    </row>
    <row r="493" spans="1:17" s="113" customFormat="1" x14ac:dyDescent="0.2">
      <c r="A493" s="114" t="s">
        <v>14</v>
      </c>
      <c r="B493" s="105" t="s">
        <v>69</v>
      </c>
      <c r="C493" s="211">
        <v>43221</v>
      </c>
      <c r="D493" s="115" t="s">
        <v>88</v>
      </c>
      <c r="E493" s="105" t="s">
        <v>13</v>
      </c>
      <c r="F493" s="105" t="s">
        <v>13</v>
      </c>
      <c r="G493" s="105" t="s">
        <v>211</v>
      </c>
      <c r="H493" s="127">
        <v>0.65121142026451029</v>
      </c>
      <c r="I493" s="127">
        <v>0.65121142026451029</v>
      </c>
      <c r="J493" s="131"/>
      <c r="K493" s="121">
        <v>0.21056865463966501</v>
      </c>
      <c r="L493" s="121">
        <f t="shared" si="16"/>
        <v>0.13712471265108342</v>
      </c>
      <c r="M493" s="124">
        <v>3352.2944060198201</v>
      </c>
      <c r="N493" s="124">
        <f t="shared" si="17"/>
        <v>2183.05240128894</v>
      </c>
      <c r="O493" s="116">
        <v>43221</v>
      </c>
      <c r="P493" s="108">
        <v>2018</v>
      </c>
      <c r="Q493" s="108" t="s">
        <v>88</v>
      </c>
    </row>
    <row r="494" spans="1:17" s="113" customFormat="1" x14ac:dyDescent="0.2">
      <c r="A494" s="114" t="s">
        <v>14</v>
      </c>
      <c r="B494" s="105" t="s">
        <v>69</v>
      </c>
      <c r="C494" s="211">
        <v>43221</v>
      </c>
      <c r="D494" s="115" t="s">
        <v>88</v>
      </c>
      <c r="E494" s="105" t="s">
        <v>13</v>
      </c>
      <c r="F494" s="105" t="s">
        <v>13</v>
      </c>
      <c r="G494" s="105" t="s">
        <v>212</v>
      </c>
      <c r="H494" s="127">
        <v>0.85002870748759018</v>
      </c>
      <c r="I494" s="127">
        <v>0.85002870748759018</v>
      </c>
      <c r="J494" s="131"/>
      <c r="K494" s="121">
        <v>10.4754750094211</v>
      </c>
      <c r="L494" s="121">
        <f t="shared" si="16"/>
        <v>8.9044544825767691</v>
      </c>
      <c r="M494" s="124">
        <v>15335.5890130112</v>
      </c>
      <c r="N494" s="124">
        <f t="shared" si="17"/>
        <v>13035.6909072908</v>
      </c>
      <c r="O494" s="116">
        <v>43221</v>
      </c>
      <c r="P494" s="108">
        <v>2018</v>
      </c>
      <c r="Q494" s="108" t="s">
        <v>88</v>
      </c>
    </row>
    <row r="495" spans="1:17" s="113" customFormat="1" x14ac:dyDescent="0.2">
      <c r="A495" s="114" t="s">
        <v>14</v>
      </c>
      <c r="B495" s="105" t="s">
        <v>69</v>
      </c>
      <c r="C495" s="211">
        <v>43221</v>
      </c>
      <c r="D495" s="115" t="s">
        <v>88</v>
      </c>
      <c r="E495" s="105" t="s">
        <v>13</v>
      </c>
      <c r="F495" s="105" t="s">
        <v>13</v>
      </c>
      <c r="G495" s="105" t="s">
        <v>213</v>
      </c>
      <c r="H495" s="127">
        <v>0.85001081548777846</v>
      </c>
      <c r="I495" s="127">
        <v>0.85001081548777846</v>
      </c>
      <c r="J495" s="131"/>
      <c r="K495" s="121">
        <v>5.1494524531497596E-3</v>
      </c>
      <c r="L495" s="121">
        <f t="shared" si="16"/>
        <v>4.3770902790173684E-3</v>
      </c>
      <c r="M495" s="124">
        <v>469.92906034596598</v>
      </c>
      <c r="N495" s="124">
        <f t="shared" si="17"/>
        <v>399.44478380608001</v>
      </c>
      <c r="O495" s="116">
        <v>43221</v>
      </c>
      <c r="P495" s="108">
        <v>2018</v>
      </c>
      <c r="Q495" s="108" t="s">
        <v>88</v>
      </c>
    </row>
    <row r="496" spans="1:17" s="113" customFormat="1" x14ac:dyDescent="0.2">
      <c r="A496" s="114" t="s">
        <v>14</v>
      </c>
      <c r="B496" s="105" t="s">
        <v>69</v>
      </c>
      <c r="C496" s="211">
        <v>43221</v>
      </c>
      <c r="D496" s="115" t="s">
        <v>88</v>
      </c>
      <c r="E496" s="105" t="s">
        <v>13</v>
      </c>
      <c r="F496" s="105" t="s">
        <v>13</v>
      </c>
      <c r="G496" s="105" t="s">
        <v>214</v>
      </c>
      <c r="H496" s="127">
        <v>0.85000000000000031</v>
      </c>
      <c r="I496" s="127">
        <v>0.85000000000000031</v>
      </c>
      <c r="J496" s="131"/>
      <c r="K496" s="121">
        <v>6.1827567259660401E-3</v>
      </c>
      <c r="L496" s="121">
        <f t="shared" si="16"/>
        <v>5.2553432170711362E-3</v>
      </c>
      <c r="M496" s="124">
        <v>98.464560010046199</v>
      </c>
      <c r="N496" s="124">
        <f t="shared" si="17"/>
        <v>83.694876008539296</v>
      </c>
      <c r="O496" s="116">
        <v>43221</v>
      </c>
      <c r="P496" s="108">
        <v>2018</v>
      </c>
      <c r="Q496" s="108" t="s">
        <v>88</v>
      </c>
    </row>
    <row r="497" spans="1:17" s="113" customFormat="1" x14ac:dyDescent="0.2">
      <c r="A497" s="114" t="s">
        <v>14</v>
      </c>
      <c r="B497" s="105" t="s">
        <v>69</v>
      </c>
      <c r="C497" s="211">
        <v>43221</v>
      </c>
      <c r="D497" s="115" t="s">
        <v>88</v>
      </c>
      <c r="E497" s="105" t="s">
        <v>13</v>
      </c>
      <c r="F497" s="105" t="s">
        <v>13</v>
      </c>
      <c r="G497" s="105" t="s">
        <v>215</v>
      </c>
      <c r="H497" s="127">
        <v>0.85</v>
      </c>
      <c r="I497" s="127">
        <v>0.85</v>
      </c>
      <c r="J497" s="131"/>
      <c r="K497" s="121">
        <v>2.6218056317264499E-2</v>
      </c>
      <c r="L497" s="121">
        <f t="shared" si="16"/>
        <v>2.2285347869674822E-2</v>
      </c>
      <c r="M497" s="124">
        <v>418.57075597796</v>
      </c>
      <c r="N497" s="124">
        <f t="shared" si="17"/>
        <v>355.78514258126597</v>
      </c>
      <c r="O497" s="116">
        <v>43221</v>
      </c>
      <c r="P497" s="108">
        <v>2018</v>
      </c>
      <c r="Q497" s="108" t="s">
        <v>88</v>
      </c>
    </row>
    <row r="498" spans="1:17" s="113" customFormat="1" x14ac:dyDescent="0.2">
      <c r="A498" s="114" t="s">
        <v>14</v>
      </c>
      <c r="B498" s="105" t="s">
        <v>69</v>
      </c>
      <c r="C498" s="211">
        <v>43221</v>
      </c>
      <c r="D498" s="115" t="s">
        <v>88</v>
      </c>
      <c r="E498" s="105" t="s">
        <v>13</v>
      </c>
      <c r="F498" s="105" t="s">
        <v>13</v>
      </c>
      <c r="G498" s="105" t="s">
        <v>216</v>
      </c>
      <c r="H498" s="127">
        <v>0.85013397870989715</v>
      </c>
      <c r="I498" s="127">
        <v>0.85013397870989715</v>
      </c>
      <c r="J498" s="131"/>
      <c r="K498" s="121">
        <v>3.9478788229255997E-2</v>
      </c>
      <c r="L498" s="121">
        <f t="shared" si="16"/>
        <v>3.3562259311982853E-2</v>
      </c>
      <c r="M498" s="124">
        <v>628.43630750758302</v>
      </c>
      <c r="N498" s="124">
        <f t="shared" si="17"/>
        <v>534.25505846717795</v>
      </c>
      <c r="O498" s="116">
        <v>43221</v>
      </c>
      <c r="P498" s="108">
        <v>2018</v>
      </c>
      <c r="Q498" s="108" t="s">
        <v>88</v>
      </c>
    </row>
    <row r="499" spans="1:17" s="113" customFormat="1" x14ac:dyDescent="0.2">
      <c r="A499" s="114" t="s">
        <v>14</v>
      </c>
      <c r="B499" s="105" t="s">
        <v>69</v>
      </c>
      <c r="C499" s="211">
        <v>43221</v>
      </c>
      <c r="D499" s="115" t="s">
        <v>88</v>
      </c>
      <c r="E499" s="105" t="s">
        <v>13</v>
      </c>
      <c r="F499" s="105" t="s">
        <v>13</v>
      </c>
      <c r="G499" s="105" t="s">
        <v>217</v>
      </c>
      <c r="H499" s="127">
        <v>0.86854460093896879</v>
      </c>
      <c r="I499" s="127">
        <v>0.86854460093896879</v>
      </c>
      <c r="J499" s="131"/>
      <c r="K499" s="121">
        <v>8.5323773746062204E-2</v>
      </c>
      <c r="L499" s="121">
        <f t="shared" si="16"/>
        <v>7.4107503018880458E-2</v>
      </c>
      <c r="M499" s="124">
        <v>1330.3417645510899</v>
      </c>
      <c r="N499" s="124">
        <f t="shared" si="17"/>
        <v>1155.4611570044699</v>
      </c>
      <c r="O499" s="116">
        <v>43221</v>
      </c>
      <c r="P499" s="108">
        <v>2018</v>
      </c>
      <c r="Q499" s="108" t="s">
        <v>88</v>
      </c>
    </row>
    <row r="500" spans="1:17" s="113" customFormat="1" x14ac:dyDescent="0.2">
      <c r="A500" s="114" t="s">
        <v>14</v>
      </c>
      <c r="B500" s="105" t="s">
        <v>69</v>
      </c>
      <c r="C500" s="211">
        <v>43221</v>
      </c>
      <c r="D500" s="115" t="s">
        <v>88</v>
      </c>
      <c r="E500" s="105" t="s">
        <v>13</v>
      </c>
      <c r="F500" s="105" t="s">
        <v>13</v>
      </c>
      <c r="G500" s="105" t="s">
        <v>218</v>
      </c>
      <c r="H500" s="127">
        <v>0.84999999999999698</v>
      </c>
      <c r="I500" s="127">
        <v>0.84999999999999698</v>
      </c>
      <c r="J500" s="131"/>
      <c r="K500" s="121">
        <v>2.25683720629433E-3</v>
      </c>
      <c r="L500" s="121">
        <f t="shared" si="16"/>
        <v>1.9183116253501736E-3</v>
      </c>
      <c r="M500" s="124">
        <v>19.515887149773601</v>
      </c>
      <c r="N500" s="124">
        <f t="shared" si="17"/>
        <v>16.588504077307501</v>
      </c>
      <c r="O500" s="116">
        <v>43221</v>
      </c>
      <c r="P500" s="108">
        <v>2018</v>
      </c>
      <c r="Q500" s="108" t="s">
        <v>88</v>
      </c>
    </row>
    <row r="501" spans="1:17" s="113" customFormat="1" x14ac:dyDescent="0.2">
      <c r="A501" s="114" t="s">
        <v>14</v>
      </c>
      <c r="B501" s="105" t="s">
        <v>69</v>
      </c>
      <c r="C501" s="211">
        <v>43221</v>
      </c>
      <c r="D501" s="115" t="s">
        <v>88</v>
      </c>
      <c r="E501" s="105" t="s">
        <v>13</v>
      </c>
      <c r="F501" s="105" t="s">
        <v>13</v>
      </c>
      <c r="G501" s="105" t="s">
        <v>219</v>
      </c>
      <c r="H501" s="127">
        <v>0.8502958579881652</v>
      </c>
      <c r="I501" s="127">
        <v>0.8502958579881652</v>
      </c>
      <c r="J501" s="131"/>
      <c r="K501" s="121">
        <v>7.2929252505541796E-4</v>
      </c>
      <c r="L501" s="121">
        <f t="shared" si="16"/>
        <v>6.2011441331635212E-4</v>
      </c>
      <c r="M501" s="124">
        <v>63.205352171469499</v>
      </c>
      <c r="N501" s="124">
        <f t="shared" si="17"/>
        <v>53.743249154083799</v>
      </c>
      <c r="O501" s="116">
        <v>43221</v>
      </c>
      <c r="P501" s="108">
        <v>2018</v>
      </c>
      <c r="Q501" s="108" t="s">
        <v>88</v>
      </c>
    </row>
    <row r="502" spans="1:17" s="113" customFormat="1" x14ac:dyDescent="0.2">
      <c r="A502" s="114" t="s">
        <v>14</v>
      </c>
      <c r="B502" s="105" t="s">
        <v>69</v>
      </c>
      <c r="C502" s="211">
        <v>43221</v>
      </c>
      <c r="D502" s="115" t="s">
        <v>88</v>
      </c>
      <c r="E502" s="105" t="s">
        <v>13</v>
      </c>
      <c r="F502" s="105" t="s">
        <v>13</v>
      </c>
      <c r="G502" s="105" t="s">
        <v>220</v>
      </c>
      <c r="H502" s="127">
        <v>0.84958677685950368</v>
      </c>
      <c r="I502" s="127">
        <v>0.84958677685950368</v>
      </c>
      <c r="J502" s="131"/>
      <c r="K502" s="121">
        <v>3.8482778421910801E-3</v>
      </c>
      <c r="L502" s="121">
        <f t="shared" si="16"/>
        <v>3.2694459684069655E-3</v>
      </c>
      <c r="M502" s="124">
        <v>61.498395308092</v>
      </c>
      <c r="N502" s="124">
        <f t="shared" si="17"/>
        <v>52.248223451833503</v>
      </c>
      <c r="O502" s="116">
        <v>43221</v>
      </c>
      <c r="P502" s="108">
        <v>2018</v>
      </c>
      <c r="Q502" s="108" t="s">
        <v>88</v>
      </c>
    </row>
    <row r="503" spans="1:17" s="113" customFormat="1" x14ac:dyDescent="0.2">
      <c r="A503" s="114" t="s">
        <v>14</v>
      </c>
      <c r="B503" s="105" t="s">
        <v>69</v>
      </c>
      <c r="C503" s="211">
        <v>43221</v>
      </c>
      <c r="D503" s="115" t="s">
        <v>88</v>
      </c>
      <c r="E503" s="105" t="s">
        <v>13</v>
      </c>
      <c r="F503" s="105" t="s">
        <v>13</v>
      </c>
      <c r="G503" s="105" t="s">
        <v>221</v>
      </c>
      <c r="H503" s="127">
        <v>0.85085656701377221</v>
      </c>
      <c r="I503" s="127">
        <v>0.85085656701377221</v>
      </c>
      <c r="J503" s="131"/>
      <c r="K503" s="121">
        <v>0.53699355320325404</v>
      </c>
      <c r="L503" s="121">
        <f t="shared" si="16"/>
        <v>0.45690449118704818</v>
      </c>
      <c r="M503" s="124">
        <v>8549.3815790668705</v>
      </c>
      <c r="N503" s="124">
        <f t="shared" si="17"/>
        <v>7274.2974604556202</v>
      </c>
      <c r="O503" s="116">
        <v>43221</v>
      </c>
      <c r="P503" s="108">
        <v>2018</v>
      </c>
      <c r="Q503" s="108" t="s">
        <v>88</v>
      </c>
    </row>
    <row r="504" spans="1:17" s="113" customFormat="1" x14ac:dyDescent="0.2">
      <c r="A504" s="114" t="s">
        <v>14</v>
      </c>
      <c r="B504" s="105" t="s">
        <v>69</v>
      </c>
      <c r="C504" s="211">
        <v>43221</v>
      </c>
      <c r="D504" s="115" t="s">
        <v>88</v>
      </c>
      <c r="E504" s="105" t="s">
        <v>13</v>
      </c>
      <c r="F504" s="105" t="s">
        <v>13</v>
      </c>
      <c r="G504" s="105" t="s">
        <v>222</v>
      </c>
      <c r="H504" s="127">
        <v>0.84956208140133882</v>
      </c>
      <c r="I504" s="127">
        <v>0.84956208140133882</v>
      </c>
      <c r="J504" s="131"/>
      <c r="K504" s="121">
        <v>4.2792889977006296E-3</v>
      </c>
      <c r="L504" s="121">
        <f t="shared" si="16"/>
        <v>3.635521667804396E-3</v>
      </c>
      <c r="M504" s="124">
        <v>68.125415589022893</v>
      </c>
      <c r="N504" s="124">
        <f t="shared" si="17"/>
        <v>57.876769864141501</v>
      </c>
      <c r="O504" s="116">
        <v>43221</v>
      </c>
      <c r="P504" s="108">
        <v>2018</v>
      </c>
      <c r="Q504" s="108" t="s">
        <v>88</v>
      </c>
    </row>
    <row r="505" spans="1:17" s="113" customFormat="1" x14ac:dyDescent="0.2">
      <c r="A505" s="114" t="s">
        <v>14</v>
      </c>
      <c r="B505" s="105" t="s">
        <v>69</v>
      </c>
      <c r="C505" s="211">
        <v>43221</v>
      </c>
      <c r="D505" s="115" t="s">
        <v>88</v>
      </c>
      <c r="E505" s="105" t="s">
        <v>13</v>
      </c>
      <c r="F505" s="105" t="s">
        <v>13</v>
      </c>
      <c r="G505" s="105" t="s">
        <v>223</v>
      </c>
      <c r="H505" s="127">
        <v>0.85067300079176544</v>
      </c>
      <c r="I505" s="127">
        <v>0.85067300079176544</v>
      </c>
      <c r="J505" s="131"/>
      <c r="K505" s="121">
        <v>3.4999771049964001E-3</v>
      </c>
      <c r="L505" s="121">
        <f t="shared" si="16"/>
        <v>2.9773360266097636E-3</v>
      </c>
      <c r="M505" s="124">
        <v>55.713921263208</v>
      </c>
      <c r="N505" s="124">
        <f t="shared" si="17"/>
        <v>47.394328586849298</v>
      </c>
      <c r="O505" s="116">
        <v>43221</v>
      </c>
      <c r="P505" s="108">
        <v>2018</v>
      </c>
      <c r="Q505" s="108" t="s">
        <v>88</v>
      </c>
    </row>
    <row r="506" spans="1:17" s="113" customFormat="1" x14ac:dyDescent="0.2">
      <c r="A506" s="114" t="s">
        <v>14</v>
      </c>
      <c r="B506" s="105" t="s">
        <v>69</v>
      </c>
      <c r="C506" s="211">
        <v>43221</v>
      </c>
      <c r="D506" s="115" t="s">
        <v>88</v>
      </c>
      <c r="E506" s="105" t="s">
        <v>13</v>
      </c>
      <c r="F506" s="105" t="s">
        <v>13</v>
      </c>
      <c r="G506" s="105" t="s">
        <v>224</v>
      </c>
      <c r="H506" s="127">
        <v>0.65074798619102436</v>
      </c>
      <c r="I506" s="127">
        <v>0.65074798619102436</v>
      </c>
      <c r="J506" s="131"/>
      <c r="K506" s="121">
        <v>17.823050054231501</v>
      </c>
      <c r="L506" s="121">
        <f t="shared" si="16"/>
        <v>11.598313930572978</v>
      </c>
      <c r="M506" s="124">
        <v>283704.66306025803</v>
      </c>
      <c r="N506" s="124">
        <f t="shared" si="17"/>
        <v>184620.23815946601</v>
      </c>
      <c r="O506" s="116">
        <v>43221</v>
      </c>
      <c r="P506" s="108">
        <v>2018</v>
      </c>
      <c r="Q506" s="108" t="s">
        <v>88</v>
      </c>
    </row>
    <row r="507" spans="1:17" s="113" customFormat="1" x14ac:dyDescent="0.2">
      <c r="A507" s="114" t="s">
        <v>14</v>
      </c>
      <c r="B507" s="105" t="s">
        <v>69</v>
      </c>
      <c r="C507" s="211">
        <v>43221</v>
      </c>
      <c r="D507" s="115" t="s">
        <v>88</v>
      </c>
      <c r="E507" s="105" t="s">
        <v>13</v>
      </c>
      <c r="F507" s="105" t="s">
        <v>13</v>
      </c>
      <c r="G507" s="105" t="s">
        <v>225</v>
      </c>
      <c r="H507" s="127">
        <v>0.65084160552438353</v>
      </c>
      <c r="I507" s="127">
        <v>0.65084160552438353</v>
      </c>
      <c r="J507" s="131"/>
      <c r="K507" s="121">
        <v>16.2388937675473</v>
      </c>
      <c r="L507" s="121">
        <f t="shared" si="16"/>
        <v>10.56894769161039</v>
      </c>
      <c r="M507" s="124">
        <v>258444.49724746001</v>
      </c>
      <c r="N507" s="124">
        <f t="shared" si="17"/>
        <v>168206.431527479</v>
      </c>
      <c r="O507" s="116">
        <v>43221</v>
      </c>
      <c r="P507" s="108">
        <v>2018</v>
      </c>
      <c r="Q507" s="108" t="s">
        <v>88</v>
      </c>
    </row>
    <row r="508" spans="1:17" s="113" customFormat="1" x14ac:dyDescent="0.2">
      <c r="A508" s="114" t="s">
        <v>14</v>
      </c>
      <c r="B508" s="105" t="s">
        <v>69</v>
      </c>
      <c r="C508" s="211">
        <v>43221</v>
      </c>
      <c r="D508" s="115" t="s">
        <v>88</v>
      </c>
      <c r="E508" s="105" t="s">
        <v>13</v>
      </c>
      <c r="F508" s="105" t="s">
        <v>13</v>
      </c>
      <c r="G508" s="105" t="s">
        <v>226</v>
      </c>
      <c r="H508" s="127">
        <v>0.65277777777777701</v>
      </c>
      <c r="I508" s="127">
        <v>0.65277777777777701</v>
      </c>
      <c r="J508" s="131"/>
      <c r="K508" s="121">
        <v>3.07848972502653E-2</v>
      </c>
      <c r="L508" s="121">
        <f t="shared" si="16"/>
        <v>2.009569681614538E-2</v>
      </c>
      <c r="M508" s="124">
        <v>489.99481775723399</v>
      </c>
      <c r="N508" s="124">
        <f t="shared" si="17"/>
        <v>319.85772825819402</v>
      </c>
      <c r="O508" s="116">
        <v>43221</v>
      </c>
      <c r="P508" s="108">
        <v>2018</v>
      </c>
      <c r="Q508" s="108" t="s">
        <v>88</v>
      </c>
    </row>
    <row r="509" spans="1:17" s="113" customFormat="1" x14ac:dyDescent="0.2">
      <c r="A509" s="114" t="s">
        <v>14</v>
      </c>
      <c r="B509" s="105" t="s">
        <v>69</v>
      </c>
      <c r="C509" s="211">
        <v>43221</v>
      </c>
      <c r="D509" s="115" t="s">
        <v>88</v>
      </c>
      <c r="E509" s="105" t="s">
        <v>13</v>
      </c>
      <c r="F509" s="105" t="s">
        <v>13</v>
      </c>
      <c r="G509" s="105" t="s">
        <v>227</v>
      </c>
      <c r="H509" s="127">
        <v>0.65000000000000047</v>
      </c>
      <c r="I509" s="127">
        <v>0.65000000000000047</v>
      </c>
      <c r="J509" s="131"/>
      <c r="K509" s="121">
        <v>4.3446815887787098</v>
      </c>
      <c r="L509" s="121">
        <f t="shared" si="16"/>
        <v>2.8240430327061632</v>
      </c>
      <c r="M509" s="124">
        <v>69188.872730055795</v>
      </c>
      <c r="N509" s="124">
        <f t="shared" si="17"/>
        <v>44972.767274536302</v>
      </c>
      <c r="O509" s="116">
        <v>43221</v>
      </c>
      <c r="P509" s="108">
        <v>2018</v>
      </c>
      <c r="Q509" s="108" t="s">
        <v>88</v>
      </c>
    </row>
    <row r="510" spans="1:17" s="113" customFormat="1" x14ac:dyDescent="0.2">
      <c r="A510" s="114" t="s">
        <v>14</v>
      </c>
      <c r="B510" s="105" t="s">
        <v>69</v>
      </c>
      <c r="C510" s="211">
        <v>43282</v>
      </c>
      <c r="D510" s="115" t="s">
        <v>88</v>
      </c>
      <c r="E510" s="105" t="s">
        <v>13</v>
      </c>
      <c r="F510" s="105" t="s">
        <v>13</v>
      </c>
      <c r="G510" s="105" t="s">
        <v>228</v>
      </c>
      <c r="H510" s="127">
        <v>0.84766697163769344</v>
      </c>
      <c r="I510" s="127">
        <v>0.84766697163769344</v>
      </c>
      <c r="J510" s="131"/>
      <c r="K510" s="121">
        <v>2.1487286039184799E-2</v>
      </c>
      <c r="L510" s="121">
        <f t="shared" si="16"/>
        <v>1.8214062685548666E-2</v>
      </c>
      <c r="M510" s="124">
        <v>31.444446938286902</v>
      </c>
      <c r="N510" s="124">
        <f t="shared" si="17"/>
        <v>26.6544191109998</v>
      </c>
      <c r="O510" s="116">
        <v>43252</v>
      </c>
      <c r="P510" s="108">
        <v>2018</v>
      </c>
      <c r="Q510" s="108" t="s">
        <v>88</v>
      </c>
    </row>
    <row r="511" spans="1:17" s="113" customFormat="1" x14ac:dyDescent="0.2">
      <c r="A511" s="114" t="s">
        <v>14</v>
      </c>
      <c r="B511" s="105" t="s">
        <v>69</v>
      </c>
      <c r="C511" s="211">
        <v>43282</v>
      </c>
      <c r="D511" s="115" t="s">
        <v>88</v>
      </c>
      <c r="E511" s="105" t="s">
        <v>13</v>
      </c>
      <c r="F511" s="105" t="s">
        <v>13</v>
      </c>
      <c r="G511" s="105" t="s">
        <v>229</v>
      </c>
      <c r="H511" s="127">
        <v>0.65121344119477154</v>
      </c>
      <c r="I511" s="127">
        <v>0.65121344119477154</v>
      </c>
      <c r="J511" s="131"/>
      <c r="K511" s="121">
        <v>1.43261981612621E-3</v>
      </c>
      <c r="L511" s="121">
        <f t="shared" si="16"/>
        <v>9.3294128038337012E-4</v>
      </c>
      <c r="M511" s="124">
        <v>22.807628795408299</v>
      </c>
      <c r="N511" s="124">
        <f t="shared" si="17"/>
        <v>14.852634433350801</v>
      </c>
      <c r="O511" s="116">
        <v>43252</v>
      </c>
      <c r="P511" s="108">
        <v>2018</v>
      </c>
      <c r="Q511" s="108" t="s">
        <v>88</v>
      </c>
    </row>
    <row r="512" spans="1:17" s="113" customFormat="1" x14ac:dyDescent="0.2">
      <c r="A512" s="114" t="s">
        <v>14</v>
      </c>
      <c r="B512" s="105" t="s">
        <v>69</v>
      </c>
      <c r="C512" s="211">
        <v>43282</v>
      </c>
      <c r="D512" s="115" t="s">
        <v>88</v>
      </c>
      <c r="E512" s="105" t="s">
        <v>13</v>
      </c>
      <c r="F512" s="105" t="s">
        <v>13</v>
      </c>
      <c r="G512" s="105" t="s">
        <v>230</v>
      </c>
      <c r="H512" s="127">
        <v>0.85002870748759374</v>
      </c>
      <c r="I512" s="127">
        <v>0.85002870748759374</v>
      </c>
      <c r="J512" s="131"/>
      <c r="K512" s="121">
        <v>8.72794622151363E-2</v>
      </c>
      <c r="L512" s="121">
        <f t="shared" si="16"/>
        <v>7.4190048456944588E-2</v>
      </c>
      <c r="M512" s="124">
        <v>127.772913457786</v>
      </c>
      <c r="N512" s="124">
        <f t="shared" si="17"/>
        <v>108.61064447844601</v>
      </c>
      <c r="O512" s="116">
        <v>43252</v>
      </c>
      <c r="P512" s="108">
        <v>2018</v>
      </c>
      <c r="Q512" s="108" t="s">
        <v>88</v>
      </c>
    </row>
    <row r="513" spans="1:17" s="113" customFormat="1" x14ac:dyDescent="0.2">
      <c r="A513" s="114" t="s">
        <v>14</v>
      </c>
      <c r="B513" s="105" t="s">
        <v>69</v>
      </c>
      <c r="C513" s="211">
        <v>43282</v>
      </c>
      <c r="D513" s="115" t="s">
        <v>88</v>
      </c>
      <c r="E513" s="105" t="s">
        <v>13</v>
      </c>
      <c r="F513" s="105" t="s">
        <v>13</v>
      </c>
      <c r="G513" s="105" t="s">
        <v>231</v>
      </c>
      <c r="H513" s="127">
        <v>0.85001081548777591</v>
      </c>
      <c r="I513" s="127">
        <v>0.85001081548777591</v>
      </c>
      <c r="J513" s="131"/>
      <c r="K513" s="121">
        <v>1.94318960496217E-4</v>
      </c>
      <c r="L513" s="121">
        <f t="shared" si="16"/>
        <v>1.6517321807612632E-4</v>
      </c>
      <c r="M513" s="124">
        <v>17.733172088526999</v>
      </c>
      <c r="N513" s="124">
        <f t="shared" si="17"/>
        <v>15.0733880681539</v>
      </c>
      <c r="O513" s="116">
        <v>43252</v>
      </c>
      <c r="P513" s="108">
        <v>2018</v>
      </c>
      <c r="Q513" s="108" t="s">
        <v>88</v>
      </c>
    </row>
    <row r="514" spans="1:17" s="113" customFormat="1" x14ac:dyDescent="0.2">
      <c r="A514" s="114" t="s">
        <v>14</v>
      </c>
      <c r="B514" s="105" t="s">
        <v>69</v>
      </c>
      <c r="C514" s="211">
        <v>43282</v>
      </c>
      <c r="D514" s="115" t="s">
        <v>88</v>
      </c>
      <c r="E514" s="105" t="s">
        <v>13</v>
      </c>
      <c r="F514" s="105" t="s">
        <v>13</v>
      </c>
      <c r="G514" s="105" t="s">
        <v>232</v>
      </c>
      <c r="H514" s="127">
        <v>0.8501160092807436</v>
      </c>
      <c r="I514" s="127">
        <v>0.8501160092807436</v>
      </c>
      <c r="J514" s="131"/>
      <c r="K514" s="121">
        <v>3.06376525493368E-3</v>
      </c>
      <c r="L514" s="121">
        <f t="shared" si="16"/>
        <v>2.6045558918972203E-3</v>
      </c>
      <c r="M514" s="124">
        <v>48.771018066099202</v>
      </c>
      <c r="N514" s="124">
        <f t="shared" si="17"/>
        <v>41.461023246911303</v>
      </c>
      <c r="O514" s="116">
        <v>43252</v>
      </c>
      <c r="P514" s="108">
        <v>2018</v>
      </c>
      <c r="Q514" s="108" t="s">
        <v>88</v>
      </c>
    </row>
    <row r="515" spans="1:17" s="113" customFormat="1" x14ac:dyDescent="0.2">
      <c r="A515" s="114" t="s">
        <v>14</v>
      </c>
      <c r="B515" s="105" t="s">
        <v>69</v>
      </c>
      <c r="C515" s="211">
        <v>43282</v>
      </c>
      <c r="D515" s="115" t="s">
        <v>88</v>
      </c>
      <c r="E515" s="105" t="s">
        <v>13</v>
      </c>
      <c r="F515" s="105" t="s">
        <v>13</v>
      </c>
      <c r="G515" s="105" t="s">
        <v>233</v>
      </c>
      <c r="H515" s="127">
        <v>0.86854460093896602</v>
      </c>
      <c r="I515" s="127">
        <v>0.86854460093896602</v>
      </c>
      <c r="J515" s="131"/>
      <c r="K515" s="121">
        <v>6.7074730781489199E-3</v>
      </c>
      <c r="L515" s="121">
        <f t="shared" si="16"/>
        <v>5.8257395279697113E-3</v>
      </c>
      <c r="M515" s="124">
        <v>104.580835782306</v>
      </c>
      <c r="N515" s="124">
        <f t="shared" si="17"/>
        <v>90.833120280406504</v>
      </c>
      <c r="O515" s="116">
        <v>43252</v>
      </c>
      <c r="P515" s="108">
        <v>2018</v>
      </c>
      <c r="Q515" s="108" t="s">
        <v>88</v>
      </c>
    </row>
    <row r="516" spans="1:17" s="113" customFormat="1" x14ac:dyDescent="0.2">
      <c r="A516" s="114" t="s">
        <v>14</v>
      </c>
      <c r="B516" s="105" t="s">
        <v>69</v>
      </c>
      <c r="C516" s="211">
        <v>43282</v>
      </c>
      <c r="D516" s="115" t="s">
        <v>88</v>
      </c>
      <c r="E516" s="105" t="s">
        <v>13</v>
      </c>
      <c r="F516" s="105" t="s">
        <v>13</v>
      </c>
      <c r="G516" s="105" t="s">
        <v>234</v>
      </c>
      <c r="H516" s="127">
        <v>0.85029585798816709</v>
      </c>
      <c r="I516" s="127">
        <v>0.85029585798816709</v>
      </c>
      <c r="J516" s="131"/>
      <c r="K516" s="121">
        <v>3.7399616669508601E-5</v>
      </c>
      <c r="L516" s="121">
        <f t="shared" si="16"/>
        <v>3.1800739144428369E-5</v>
      </c>
      <c r="M516" s="124">
        <v>3.2413001113574098</v>
      </c>
      <c r="N516" s="124">
        <f t="shared" si="17"/>
        <v>2.7560640591837902</v>
      </c>
      <c r="O516" s="116">
        <v>43252</v>
      </c>
      <c r="P516" s="108">
        <v>2018</v>
      </c>
      <c r="Q516" s="108" t="s">
        <v>88</v>
      </c>
    </row>
    <row r="517" spans="1:17" s="113" customFormat="1" x14ac:dyDescent="0.2">
      <c r="A517" s="114" t="s">
        <v>14</v>
      </c>
      <c r="B517" s="105" t="s">
        <v>69</v>
      </c>
      <c r="C517" s="211">
        <v>43282</v>
      </c>
      <c r="D517" s="115" t="s">
        <v>88</v>
      </c>
      <c r="E517" s="105" t="s">
        <v>13</v>
      </c>
      <c r="F517" s="105" t="s">
        <v>13</v>
      </c>
      <c r="G517" s="105" t="s">
        <v>235</v>
      </c>
      <c r="H517" s="127">
        <v>0.84958677685950212</v>
      </c>
      <c r="I517" s="127">
        <v>0.84958677685950212</v>
      </c>
      <c r="J517" s="131"/>
      <c r="K517" s="121">
        <v>1.5973983495887501E-4</v>
      </c>
      <c r="L517" s="121">
        <f t="shared" si="16"/>
        <v>1.3571285151877944E-4</v>
      </c>
      <c r="M517" s="124">
        <v>2.5527635788264602</v>
      </c>
      <c r="N517" s="124">
        <f t="shared" si="17"/>
        <v>2.1687941810194999</v>
      </c>
      <c r="O517" s="116">
        <v>43252</v>
      </c>
      <c r="P517" s="108">
        <v>2018</v>
      </c>
      <c r="Q517" s="108" t="s">
        <v>88</v>
      </c>
    </row>
    <row r="518" spans="1:17" s="113" customFormat="1" x14ac:dyDescent="0.2">
      <c r="A518" s="114" t="s">
        <v>14</v>
      </c>
      <c r="B518" s="105" t="s">
        <v>69</v>
      </c>
      <c r="C518" s="211">
        <v>43282</v>
      </c>
      <c r="D518" s="115" t="s">
        <v>88</v>
      </c>
      <c r="E518" s="105" t="s">
        <v>13</v>
      </c>
      <c r="F518" s="105" t="s">
        <v>13</v>
      </c>
      <c r="G518" s="105" t="s">
        <v>236</v>
      </c>
      <c r="H518" s="127">
        <v>0.85085656701377843</v>
      </c>
      <c r="I518" s="127">
        <v>0.85085656701377843</v>
      </c>
      <c r="J518" s="131"/>
      <c r="K518" s="121">
        <v>7.8898441716843701E-4</v>
      </c>
      <c r="L518" s="121">
        <f t="shared" si="16"/>
        <v>6.7131257261930318E-4</v>
      </c>
      <c r="M518" s="124">
        <v>12.5612845853989</v>
      </c>
      <c r="N518" s="124">
        <f t="shared" si="17"/>
        <v>10.687851479615601</v>
      </c>
      <c r="O518" s="116">
        <v>43252</v>
      </c>
      <c r="P518" s="108">
        <v>2018</v>
      </c>
      <c r="Q518" s="108" t="s">
        <v>88</v>
      </c>
    </row>
    <row r="519" spans="1:17" s="113" customFormat="1" x14ac:dyDescent="0.2">
      <c r="A519" s="114" t="s">
        <v>14</v>
      </c>
      <c r="B519" s="105" t="s">
        <v>69</v>
      </c>
      <c r="C519" s="211">
        <v>43282</v>
      </c>
      <c r="D519" s="115" t="s">
        <v>88</v>
      </c>
      <c r="E519" s="105" t="s">
        <v>13</v>
      </c>
      <c r="F519" s="105" t="s">
        <v>13</v>
      </c>
      <c r="G519" s="105" t="s">
        <v>237</v>
      </c>
      <c r="H519" s="127">
        <v>0.84956208140133904</v>
      </c>
      <c r="I519" s="127">
        <v>0.84956208140133904</v>
      </c>
      <c r="J519" s="131"/>
      <c r="K519" s="121">
        <v>3.7765310007030102E-3</v>
      </c>
      <c r="L519" s="121">
        <f t="shared" si="16"/>
        <v>3.2083975374339311E-3</v>
      </c>
      <c r="M519" s="124">
        <v>60.121609932389099</v>
      </c>
      <c r="N519" s="124">
        <f t="shared" si="17"/>
        <v>51.077040071359903</v>
      </c>
      <c r="O519" s="116">
        <v>43252</v>
      </c>
      <c r="P519" s="108">
        <v>2018</v>
      </c>
      <c r="Q519" s="108" t="s">
        <v>88</v>
      </c>
    </row>
    <row r="520" spans="1:17" s="113" customFormat="1" x14ac:dyDescent="0.2">
      <c r="A520" s="114" t="s">
        <v>14</v>
      </c>
      <c r="B520" s="105" t="s">
        <v>69</v>
      </c>
      <c r="C520" s="211">
        <v>43282</v>
      </c>
      <c r="D520" s="115" t="s">
        <v>88</v>
      </c>
      <c r="E520" s="105" t="s">
        <v>13</v>
      </c>
      <c r="F520" s="105" t="s">
        <v>13</v>
      </c>
      <c r="G520" s="105" t="s">
        <v>238</v>
      </c>
      <c r="H520" s="127">
        <v>0.85067300079176633</v>
      </c>
      <c r="I520" s="127">
        <v>0.85067300079176633</v>
      </c>
      <c r="J520" s="131"/>
      <c r="K520" s="121">
        <v>5.3260521162988702E-4</v>
      </c>
      <c r="L520" s="121">
        <f t="shared" si="16"/>
        <v>4.5307287361452973E-4</v>
      </c>
      <c r="M520" s="124">
        <v>8.4782054096185995</v>
      </c>
      <c r="N520" s="124">
        <f t="shared" si="17"/>
        <v>7.2121804371292404</v>
      </c>
      <c r="O520" s="116">
        <v>43252</v>
      </c>
      <c r="P520" s="108">
        <v>2018</v>
      </c>
      <c r="Q520" s="108" t="s">
        <v>88</v>
      </c>
    </row>
    <row r="521" spans="1:17" s="113" customFormat="1" x14ac:dyDescent="0.2">
      <c r="A521" s="114" t="s">
        <v>14</v>
      </c>
      <c r="B521" s="105" t="s">
        <v>69</v>
      </c>
      <c r="C521" s="211">
        <v>43282</v>
      </c>
      <c r="D521" s="115" t="s">
        <v>88</v>
      </c>
      <c r="E521" s="105" t="s">
        <v>13</v>
      </c>
      <c r="F521" s="105" t="s">
        <v>13</v>
      </c>
      <c r="G521" s="105" t="s">
        <v>239</v>
      </c>
      <c r="H521" s="127">
        <v>0.65074798619102336</v>
      </c>
      <c r="I521" s="127">
        <v>0.65074798619102336</v>
      </c>
      <c r="J521" s="131"/>
      <c r="K521" s="121">
        <v>0.20292896962488899</v>
      </c>
      <c r="L521" s="121">
        <f t="shared" si="16"/>
        <v>0.13205561832321586</v>
      </c>
      <c r="M521" s="124">
        <v>3230.1931923781899</v>
      </c>
      <c r="N521" s="124">
        <f t="shared" si="17"/>
        <v>2102.04171494806</v>
      </c>
      <c r="O521" s="116">
        <v>43252</v>
      </c>
      <c r="P521" s="108">
        <v>2018</v>
      </c>
      <c r="Q521" s="108" t="s">
        <v>88</v>
      </c>
    </row>
    <row r="522" spans="1:17" s="113" customFormat="1" x14ac:dyDescent="0.2">
      <c r="A522" s="114" t="s">
        <v>14</v>
      </c>
      <c r="B522" s="105" t="s">
        <v>69</v>
      </c>
      <c r="C522" s="211">
        <v>43282</v>
      </c>
      <c r="D522" s="115" t="s">
        <v>88</v>
      </c>
      <c r="E522" s="105" t="s">
        <v>13</v>
      </c>
      <c r="F522" s="105" t="s">
        <v>13</v>
      </c>
      <c r="G522" s="105" t="s">
        <v>240</v>
      </c>
      <c r="H522" s="127">
        <v>0.65084160552438275</v>
      </c>
      <c r="I522" s="127">
        <v>0.65084160552438275</v>
      </c>
      <c r="J522" s="131"/>
      <c r="K522" s="121">
        <v>1.18110386786189E-2</v>
      </c>
      <c r="L522" s="121">
        <f t="shared" si="16"/>
        <v>7.6871153765029092E-3</v>
      </c>
      <c r="M522" s="124">
        <v>187.97450103197599</v>
      </c>
      <c r="N522" s="124">
        <f t="shared" si="17"/>
        <v>122.341626049296</v>
      </c>
      <c r="O522" s="116">
        <v>43252</v>
      </c>
      <c r="P522" s="108">
        <v>2018</v>
      </c>
      <c r="Q522" s="108" t="s">
        <v>88</v>
      </c>
    </row>
    <row r="523" spans="1:17" s="113" customFormat="1" x14ac:dyDescent="0.2">
      <c r="A523" s="114" t="s">
        <v>14</v>
      </c>
      <c r="B523" s="105" t="s">
        <v>69</v>
      </c>
      <c r="C523" s="211">
        <v>43282</v>
      </c>
      <c r="D523" s="115" t="s">
        <v>88</v>
      </c>
      <c r="E523" s="105" t="s">
        <v>13</v>
      </c>
      <c r="F523" s="105" t="s">
        <v>13</v>
      </c>
      <c r="G523" s="105" t="s">
        <v>241</v>
      </c>
      <c r="H523" s="127">
        <v>0.64999999999999969</v>
      </c>
      <c r="I523" s="127">
        <v>0.64999999999999969</v>
      </c>
      <c r="J523" s="131"/>
      <c r="K523" s="121">
        <v>5.0712947437989899E-3</v>
      </c>
      <c r="L523" s="121">
        <f t="shared" si="16"/>
        <v>3.2963415834693418E-3</v>
      </c>
      <c r="M523" s="124">
        <v>80.760156857418806</v>
      </c>
      <c r="N523" s="124">
        <f t="shared" si="17"/>
        <v>52.494101957322201</v>
      </c>
      <c r="O523" s="116">
        <v>43252</v>
      </c>
      <c r="P523" s="108">
        <v>2018</v>
      </c>
      <c r="Q523" s="108" t="s">
        <v>88</v>
      </c>
    </row>
    <row r="524" spans="1:17" s="113" customFormat="1" x14ac:dyDescent="0.2">
      <c r="A524" s="114" t="s">
        <v>14</v>
      </c>
      <c r="B524" s="105" t="s">
        <v>69</v>
      </c>
      <c r="C524" s="211">
        <v>43282</v>
      </c>
      <c r="D524" s="115" t="s">
        <v>88</v>
      </c>
      <c r="E524" s="105" t="s">
        <v>13</v>
      </c>
      <c r="F524" s="105" t="s">
        <v>13</v>
      </c>
      <c r="G524" s="105" t="s">
        <v>242</v>
      </c>
      <c r="H524" s="127">
        <v>0.85037878787878851</v>
      </c>
      <c r="I524" s="127">
        <v>0.85037878787878851</v>
      </c>
      <c r="J524" s="131"/>
      <c r="K524" s="121">
        <v>6.17400573712078E-3</v>
      </c>
      <c r="L524" s="121">
        <f t="shared" si="16"/>
        <v>5.2502435150894554E-3</v>
      </c>
      <c r="M524" s="124">
        <v>117.97565233717</v>
      </c>
      <c r="N524" s="124">
        <f t="shared" si="17"/>
        <v>100.323992233692</v>
      </c>
      <c r="O524" s="116">
        <v>43282</v>
      </c>
      <c r="P524" s="108">
        <v>2018</v>
      </c>
      <c r="Q524" s="108" t="s">
        <v>88</v>
      </c>
    </row>
    <row r="525" spans="1:17" s="113" customFormat="1" x14ac:dyDescent="0.2">
      <c r="A525" s="114" t="s">
        <v>14</v>
      </c>
      <c r="B525" s="105" t="s">
        <v>69</v>
      </c>
      <c r="C525" s="211">
        <v>43282</v>
      </c>
      <c r="D525" s="115" t="s">
        <v>88</v>
      </c>
      <c r="E525" s="105" t="s">
        <v>13</v>
      </c>
      <c r="F525" s="105" t="s">
        <v>13</v>
      </c>
      <c r="G525" s="105" t="s">
        <v>243</v>
      </c>
      <c r="H525" s="127">
        <v>0.84766697163769644</v>
      </c>
      <c r="I525" s="127">
        <v>0.84766697163769644</v>
      </c>
      <c r="J525" s="131"/>
      <c r="K525" s="121">
        <v>1.94538725370099</v>
      </c>
      <c r="L525" s="121">
        <f t="shared" si="16"/>
        <v>1.6490405220072932</v>
      </c>
      <c r="M525" s="124">
        <v>2846.87541096936</v>
      </c>
      <c r="N525" s="124">
        <f t="shared" si="17"/>
        <v>2413.20225824622</v>
      </c>
      <c r="O525" s="116">
        <v>43282</v>
      </c>
      <c r="P525" s="108">
        <v>2018</v>
      </c>
      <c r="Q525" s="108" t="s">
        <v>88</v>
      </c>
    </row>
    <row r="526" spans="1:17" s="113" customFormat="1" x14ac:dyDescent="0.2">
      <c r="A526" s="114" t="s">
        <v>14</v>
      </c>
      <c r="B526" s="105" t="s">
        <v>69</v>
      </c>
      <c r="C526" s="211">
        <v>43282</v>
      </c>
      <c r="D526" s="115" t="s">
        <v>88</v>
      </c>
      <c r="E526" s="105" t="s">
        <v>13</v>
      </c>
      <c r="F526" s="105" t="s">
        <v>13</v>
      </c>
      <c r="G526" s="105" t="s">
        <v>244</v>
      </c>
      <c r="H526" s="127">
        <v>0.65121344119477531</v>
      </c>
      <c r="I526" s="127">
        <v>0.65121344119477531</v>
      </c>
      <c r="J526" s="131"/>
      <c r="K526" s="121">
        <v>0.78068100115255901</v>
      </c>
      <c r="L526" s="121">
        <f t="shared" si="16"/>
        <v>0.50838996123594027</v>
      </c>
      <c r="M526" s="124">
        <v>12428.6166374978</v>
      </c>
      <c r="N526" s="124">
        <f t="shared" si="17"/>
        <v>8093.6822097955801</v>
      </c>
      <c r="O526" s="116">
        <v>43282</v>
      </c>
      <c r="P526" s="108">
        <v>2018</v>
      </c>
      <c r="Q526" s="108" t="s">
        <v>88</v>
      </c>
    </row>
    <row r="527" spans="1:17" s="113" customFormat="1" x14ac:dyDescent="0.2">
      <c r="A527" s="114" t="s">
        <v>14</v>
      </c>
      <c r="B527" s="105" t="s">
        <v>69</v>
      </c>
      <c r="C527" s="211">
        <v>43282</v>
      </c>
      <c r="D527" s="115" t="s">
        <v>88</v>
      </c>
      <c r="E527" s="105" t="s">
        <v>13</v>
      </c>
      <c r="F527" s="105" t="s">
        <v>13</v>
      </c>
      <c r="G527" s="105" t="s">
        <v>245</v>
      </c>
      <c r="H527" s="127">
        <v>0.85002870748758741</v>
      </c>
      <c r="I527" s="127">
        <v>0.85002870748758741</v>
      </c>
      <c r="J527" s="131"/>
      <c r="K527" s="121">
        <v>0.67108208725415996</v>
      </c>
      <c r="L527" s="121">
        <f t="shared" si="16"/>
        <v>0.5704390392467259</v>
      </c>
      <c r="M527" s="124">
        <v>982.43173458653405</v>
      </c>
      <c r="N527" s="124">
        <f t="shared" si="17"/>
        <v>835.09517754538001</v>
      </c>
      <c r="O527" s="116">
        <v>43282</v>
      </c>
      <c r="P527" s="108">
        <v>2018</v>
      </c>
      <c r="Q527" s="108" t="s">
        <v>88</v>
      </c>
    </row>
    <row r="528" spans="1:17" s="113" customFormat="1" x14ac:dyDescent="0.2">
      <c r="A528" s="114" t="s">
        <v>14</v>
      </c>
      <c r="B528" s="105" t="s">
        <v>69</v>
      </c>
      <c r="C528" s="211">
        <v>43282</v>
      </c>
      <c r="D528" s="115" t="s">
        <v>88</v>
      </c>
      <c r="E528" s="105" t="s">
        <v>13</v>
      </c>
      <c r="F528" s="105" t="s">
        <v>13</v>
      </c>
      <c r="G528" s="105" t="s">
        <v>246</v>
      </c>
      <c r="H528" s="127">
        <v>0.85001081548777813</v>
      </c>
      <c r="I528" s="127">
        <v>0.85001081548777813</v>
      </c>
      <c r="J528" s="131"/>
      <c r="K528" s="121">
        <v>4.2264373907927302E-3</v>
      </c>
      <c r="L528" s="121">
        <f t="shared" si="16"/>
        <v>3.5925174931557657E-3</v>
      </c>
      <c r="M528" s="124">
        <v>385.696492925462</v>
      </c>
      <c r="N528" s="124">
        <f t="shared" si="17"/>
        <v>327.84619048234799</v>
      </c>
      <c r="O528" s="116">
        <v>43282</v>
      </c>
      <c r="P528" s="108">
        <v>2018</v>
      </c>
      <c r="Q528" s="108" t="s">
        <v>88</v>
      </c>
    </row>
    <row r="529" spans="1:17" s="113" customFormat="1" x14ac:dyDescent="0.2">
      <c r="A529" s="114" t="s">
        <v>14</v>
      </c>
      <c r="B529" s="105" t="s">
        <v>69</v>
      </c>
      <c r="C529" s="211">
        <v>43282</v>
      </c>
      <c r="D529" s="115" t="s">
        <v>88</v>
      </c>
      <c r="E529" s="105" t="s">
        <v>13</v>
      </c>
      <c r="F529" s="105" t="s">
        <v>13</v>
      </c>
      <c r="G529" s="105" t="s">
        <v>247</v>
      </c>
      <c r="H529" s="127">
        <v>0.8500000000000002</v>
      </c>
      <c r="I529" s="127">
        <v>0.8500000000000002</v>
      </c>
      <c r="J529" s="131"/>
      <c r="K529" s="121">
        <v>5.3295100440386598E-3</v>
      </c>
      <c r="L529" s="121">
        <f t="shared" si="16"/>
        <v>4.530083537432862E-3</v>
      </c>
      <c r="M529" s="124">
        <v>84.876032620124803</v>
      </c>
      <c r="N529" s="124">
        <f t="shared" si="17"/>
        <v>72.144627727106098</v>
      </c>
      <c r="O529" s="116">
        <v>43282</v>
      </c>
      <c r="P529" s="108">
        <v>2018</v>
      </c>
      <c r="Q529" s="108" t="s">
        <v>88</v>
      </c>
    </row>
    <row r="530" spans="1:17" s="113" customFormat="1" x14ac:dyDescent="0.2">
      <c r="A530" s="114" t="s">
        <v>14</v>
      </c>
      <c r="B530" s="105" t="s">
        <v>69</v>
      </c>
      <c r="C530" s="211">
        <v>43282</v>
      </c>
      <c r="D530" s="115" t="s">
        <v>88</v>
      </c>
      <c r="E530" s="105" t="s">
        <v>13</v>
      </c>
      <c r="F530" s="105" t="s">
        <v>13</v>
      </c>
      <c r="G530" s="105" t="s">
        <v>248</v>
      </c>
      <c r="H530" s="127">
        <v>0.85011600928074049</v>
      </c>
      <c r="I530" s="127">
        <v>0.85011600928074049</v>
      </c>
      <c r="J530" s="131"/>
      <c r="K530" s="121">
        <v>0.117954962314947</v>
      </c>
      <c r="L530" s="121">
        <f t="shared" si="16"/>
        <v>0.10027540183804287</v>
      </c>
      <c r="M530" s="124">
        <v>1877.6841955448201</v>
      </c>
      <c r="N530" s="124">
        <f t="shared" si="17"/>
        <v>1596.24939500608</v>
      </c>
      <c r="O530" s="116">
        <v>43282</v>
      </c>
      <c r="P530" s="108">
        <v>2018</v>
      </c>
      <c r="Q530" s="108" t="s">
        <v>88</v>
      </c>
    </row>
    <row r="531" spans="1:17" s="113" customFormat="1" x14ac:dyDescent="0.2">
      <c r="A531" s="114" t="s">
        <v>14</v>
      </c>
      <c r="B531" s="105" t="s">
        <v>69</v>
      </c>
      <c r="C531" s="211">
        <v>43282</v>
      </c>
      <c r="D531" s="115" t="s">
        <v>88</v>
      </c>
      <c r="E531" s="105" t="s">
        <v>13</v>
      </c>
      <c r="F531" s="105" t="s">
        <v>13</v>
      </c>
      <c r="G531" s="105" t="s">
        <v>249</v>
      </c>
      <c r="H531" s="127">
        <v>0.86854460093896613</v>
      </c>
      <c r="I531" s="127">
        <v>0.86854460093896613</v>
      </c>
      <c r="J531" s="131"/>
      <c r="K531" s="121">
        <v>2.66071832455477E-2</v>
      </c>
      <c r="L531" s="121">
        <f t="shared" si="16"/>
        <v>2.3109525354114171E-2</v>
      </c>
      <c r="M531" s="124">
        <v>414.85093256613999</v>
      </c>
      <c r="N531" s="124">
        <f t="shared" si="17"/>
        <v>360.316537674816</v>
      </c>
      <c r="O531" s="116">
        <v>43282</v>
      </c>
      <c r="P531" s="108">
        <v>2018</v>
      </c>
      <c r="Q531" s="108" t="s">
        <v>88</v>
      </c>
    </row>
    <row r="532" spans="1:17" s="113" customFormat="1" x14ac:dyDescent="0.2">
      <c r="A532" s="114" t="s">
        <v>14</v>
      </c>
      <c r="B532" s="105" t="s">
        <v>69</v>
      </c>
      <c r="C532" s="211">
        <v>43282</v>
      </c>
      <c r="D532" s="115" t="s">
        <v>88</v>
      </c>
      <c r="E532" s="105" t="s">
        <v>13</v>
      </c>
      <c r="F532" s="105" t="s">
        <v>13</v>
      </c>
      <c r="G532" s="105" t="s">
        <v>250</v>
      </c>
      <c r="H532" s="127">
        <v>0.86061608434980452</v>
      </c>
      <c r="I532" s="127">
        <v>0.86061608434980452</v>
      </c>
      <c r="J532" s="131"/>
      <c r="K532" s="121">
        <v>3.9963912086956401E-4</v>
      </c>
      <c r="L532" s="121">
        <f t="shared" si="16"/>
        <v>3.4393585535576242E-4</v>
      </c>
      <c r="M532" s="124">
        <v>4.6385114315490501</v>
      </c>
      <c r="N532" s="124">
        <f t="shared" si="17"/>
        <v>3.99197754543155</v>
      </c>
      <c r="O532" s="116">
        <v>43282</v>
      </c>
      <c r="P532" s="108">
        <v>2018</v>
      </c>
      <c r="Q532" s="108" t="s">
        <v>88</v>
      </c>
    </row>
    <row r="533" spans="1:17" s="113" customFormat="1" x14ac:dyDescent="0.2">
      <c r="A533" s="114" t="s">
        <v>14</v>
      </c>
      <c r="B533" s="105" t="s">
        <v>69</v>
      </c>
      <c r="C533" s="211">
        <v>43282</v>
      </c>
      <c r="D533" s="115" t="s">
        <v>88</v>
      </c>
      <c r="E533" s="105" t="s">
        <v>13</v>
      </c>
      <c r="F533" s="105" t="s">
        <v>13</v>
      </c>
      <c r="G533" s="105" t="s">
        <v>251</v>
      </c>
      <c r="H533" s="127">
        <v>0.85029585798816665</v>
      </c>
      <c r="I533" s="127">
        <v>0.85029585798816665</v>
      </c>
      <c r="J533" s="131"/>
      <c r="K533" s="121">
        <v>3.5529635836033198E-4</v>
      </c>
      <c r="L533" s="121">
        <f t="shared" si="16"/>
        <v>3.0210702187206961E-4</v>
      </c>
      <c r="M533" s="124">
        <v>30.792351057895399</v>
      </c>
      <c r="N533" s="124">
        <f t="shared" si="17"/>
        <v>26.182608562245999</v>
      </c>
      <c r="O533" s="116">
        <v>43282</v>
      </c>
      <c r="P533" s="108">
        <v>2018</v>
      </c>
      <c r="Q533" s="108" t="s">
        <v>88</v>
      </c>
    </row>
    <row r="534" spans="1:17" s="113" customFormat="1" x14ac:dyDescent="0.2">
      <c r="A534" s="114" t="s">
        <v>14</v>
      </c>
      <c r="B534" s="105" t="s">
        <v>69</v>
      </c>
      <c r="C534" s="211">
        <v>43282</v>
      </c>
      <c r="D534" s="115" t="s">
        <v>88</v>
      </c>
      <c r="E534" s="105" t="s">
        <v>13</v>
      </c>
      <c r="F534" s="105" t="s">
        <v>13</v>
      </c>
      <c r="G534" s="105" t="s">
        <v>252</v>
      </c>
      <c r="H534" s="127">
        <v>0.8495867768595049</v>
      </c>
      <c r="I534" s="127">
        <v>0.8495867768595049</v>
      </c>
      <c r="J534" s="131"/>
      <c r="K534" s="121">
        <v>2.0003783877804598E-3</v>
      </c>
      <c r="L534" s="121">
        <f t="shared" si="16"/>
        <v>1.6994950269738137E-3</v>
      </c>
      <c r="M534" s="124">
        <v>31.967562089394999</v>
      </c>
      <c r="N534" s="124">
        <f t="shared" si="17"/>
        <v>27.159218039585198</v>
      </c>
      <c r="O534" s="116">
        <v>43282</v>
      </c>
      <c r="P534" s="108">
        <v>2018</v>
      </c>
      <c r="Q534" s="108" t="s">
        <v>88</v>
      </c>
    </row>
    <row r="535" spans="1:17" s="113" customFormat="1" x14ac:dyDescent="0.2">
      <c r="A535" s="114" t="s">
        <v>14</v>
      </c>
      <c r="B535" s="105" t="s">
        <v>69</v>
      </c>
      <c r="C535" s="211">
        <v>43282</v>
      </c>
      <c r="D535" s="115" t="s">
        <v>88</v>
      </c>
      <c r="E535" s="105" t="s">
        <v>13</v>
      </c>
      <c r="F535" s="105" t="s">
        <v>13</v>
      </c>
      <c r="G535" s="105" t="s">
        <v>253</v>
      </c>
      <c r="H535" s="127">
        <v>0.85085656701377199</v>
      </c>
      <c r="I535" s="127">
        <v>0.85085656701377199</v>
      </c>
      <c r="J535" s="131"/>
      <c r="K535" s="121">
        <v>5.95324605681639E-2</v>
      </c>
      <c r="L535" s="121">
        <f t="shared" ref="L535:L598" si="18">K535*H535</f>
        <v>5.0653585024910686E-2</v>
      </c>
      <c r="M535" s="124">
        <v>947.80601871646695</v>
      </c>
      <c r="N535" s="124">
        <f t="shared" si="17"/>
        <v>806.44697528008396</v>
      </c>
      <c r="O535" s="116">
        <v>43282</v>
      </c>
      <c r="P535" s="108">
        <v>2018</v>
      </c>
      <c r="Q535" s="108" t="s">
        <v>88</v>
      </c>
    </row>
    <row r="536" spans="1:17" s="113" customFormat="1" x14ac:dyDescent="0.2">
      <c r="A536" s="114" t="s">
        <v>14</v>
      </c>
      <c r="B536" s="105" t="s">
        <v>69</v>
      </c>
      <c r="C536" s="211">
        <v>43282</v>
      </c>
      <c r="D536" s="115" t="s">
        <v>88</v>
      </c>
      <c r="E536" s="105" t="s">
        <v>13</v>
      </c>
      <c r="F536" s="105" t="s">
        <v>13</v>
      </c>
      <c r="G536" s="105" t="s">
        <v>254</v>
      </c>
      <c r="H536" s="127">
        <v>0.8495620814013406</v>
      </c>
      <c r="I536" s="127">
        <v>0.8495620814013406</v>
      </c>
      <c r="J536" s="131"/>
      <c r="K536" s="121">
        <v>3.0586393491761898E-2</v>
      </c>
      <c r="L536" s="121">
        <f t="shared" si="18"/>
        <v>2.5985040117421657E-2</v>
      </c>
      <c r="M536" s="124">
        <v>486.92919994776997</v>
      </c>
      <c r="N536" s="124">
        <f t="shared" si="17"/>
        <v>413.67658460271701</v>
      </c>
      <c r="O536" s="116">
        <v>43282</v>
      </c>
      <c r="P536" s="108">
        <v>2018</v>
      </c>
      <c r="Q536" s="108" t="s">
        <v>88</v>
      </c>
    </row>
    <row r="537" spans="1:17" s="113" customFormat="1" x14ac:dyDescent="0.2">
      <c r="A537" s="114" t="s">
        <v>14</v>
      </c>
      <c r="B537" s="105" t="s">
        <v>69</v>
      </c>
      <c r="C537" s="211">
        <v>43282</v>
      </c>
      <c r="D537" s="115" t="s">
        <v>88</v>
      </c>
      <c r="E537" s="105" t="s">
        <v>13</v>
      </c>
      <c r="F537" s="105" t="s">
        <v>13</v>
      </c>
      <c r="G537" s="105" t="s">
        <v>255</v>
      </c>
      <c r="H537" s="127">
        <v>0.85067300079176489</v>
      </c>
      <c r="I537" s="127">
        <v>0.85067300079176489</v>
      </c>
      <c r="J537" s="131"/>
      <c r="K537" s="121">
        <v>2.47280991113876E-2</v>
      </c>
      <c r="L537" s="121">
        <f t="shared" si="18"/>
        <v>2.1035526274960265E-2</v>
      </c>
      <c r="M537" s="124">
        <v>393.63096544657799</v>
      </c>
      <c r="N537" s="124">
        <f t="shared" si="17"/>
        <v>334.85123458100003</v>
      </c>
      <c r="O537" s="116">
        <v>43282</v>
      </c>
      <c r="P537" s="108">
        <v>2018</v>
      </c>
      <c r="Q537" s="108" t="s">
        <v>88</v>
      </c>
    </row>
    <row r="538" spans="1:17" s="113" customFormat="1" x14ac:dyDescent="0.2">
      <c r="A538" s="114" t="s">
        <v>14</v>
      </c>
      <c r="B538" s="105" t="s">
        <v>69</v>
      </c>
      <c r="C538" s="211">
        <v>43282</v>
      </c>
      <c r="D538" s="115" t="s">
        <v>88</v>
      </c>
      <c r="E538" s="105" t="s">
        <v>13</v>
      </c>
      <c r="F538" s="105" t="s">
        <v>13</v>
      </c>
      <c r="G538" s="105" t="s">
        <v>256</v>
      </c>
      <c r="H538" s="127">
        <v>0.65074798868801886</v>
      </c>
      <c r="I538" s="127">
        <v>0.65074798868801886</v>
      </c>
      <c r="J538" s="131"/>
      <c r="K538" s="121">
        <v>7.8502445292953604</v>
      </c>
      <c r="L538" s="121">
        <f t="shared" si="18"/>
        <v>5.108530838148079</v>
      </c>
      <c r="M538" s="124">
        <v>124959.025659477</v>
      </c>
      <c r="N538" s="124">
        <f t="shared" si="17"/>
        <v>81316.834616319204</v>
      </c>
      <c r="O538" s="116">
        <v>43282</v>
      </c>
      <c r="P538" s="108">
        <v>2018</v>
      </c>
      <c r="Q538" s="108" t="s">
        <v>88</v>
      </c>
    </row>
    <row r="539" spans="1:17" s="113" customFormat="1" x14ac:dyDescent="0.2">
      <c r="A539" s="114" t="s">
        <v>14</v>
      </c>
      <c r="B539" s="105" t="s">
        <v>69</v>
      </c>
      <c r="C539" s="211">
        <v>43282</v>
      </c>
      <c r="D539" s="115" t="s">
        <v>88</v>
      </c>
      <c r="E539" s="105" t="s">
        <v>13</v>
      </c>
      <c r="F539" s="105" t="s">
        <v>13</v>
      </c>
      <c r="G539" s="105" t="s">
        <v>257</v>
      </c>
      <c r="H539" s="127">
        <v>0.65084160552438652</v>
      </c>
      <c r="I539" s="127">
        <v>0.65084160552438652</v>
      </c>
      <c r="J539" s="131"/>
      <c r="K539" s="121">
        <v>5.2665226013420696</v>
      </c>
      <c r="L539" s="121">
        <f t="shared" si="18"/>
        <v>3.4276720253879414</v>
      </c>
      <c r="M539" s="124">
        <v>83817.518941243805</v>
      </c>
      <c r="N539" s="124">
        <f t="shared" si="17"/>
        <v>54551.928598789797</v>
      </c>
      <c r="O539" s="116">
        <v>43282</v>
      </c>
      <c r="P539" s="108">
        <v>2018</v>
      </c>
      <c r="Q539" s="108" t="s">
        <v>88</v>
      </c>
    </row>
    <row r="540" spans="1:17" s="113" customFormat="1" x14ac:dyDescent="0.2">
      <c r="A540" s="114" t="s">
        <v>14</v>
      </c>
      <c r="B540" s="105" t="s">
        <v>69</v>
      </c>
      <c r="C540" s="211">
        <v>43282</v>
      </c>
      <c r="D540" s="115" t="s">
        <v>88</v>
      </c>
      <c r="E540" s="105" t="s">
        <v>13</v>
      </c>
      <c r="F540" s="105" t="s">
        <v>13</v>
      </c>
      <c r="G540" s="105" t="s">
        <v>258</v>
      </c>
      <c r="H540" s="127">
        <v>0.65277777777777934</v>
      </c>
      <c r="I540" s="127">
        <v>0.65277777777777934</v>
      </c>
      <c r="J540" s="131"/>
      <c r="K540" s="121">
        <v>2.4054401762412001E-2</v>
      </c>
      <c r="L540" s="121">
        <f t="shared" si="18"/>
        <v>1.5702178928241207E-2</v>
      </c>
      <c r="M540" s="124">
        <v>382.86735576909302</v>
      </c>
      <c r="N540" s="124">
        <f t="shared" ref="N540:N603" si="19">I540*M540</f>
        <v>249.927301682603</v>
      </c>
      <c r="O540" s="116">
        <v>43282</v>
      </c>
      <c r="P540" s="108">
        <v>2018</v>
      </c>
      <c r="Q540" s="108" t="s">
        <v>88</v>
      </c>
    </row>
    <row r="541" spans="1:17" s="113" customFormat="1" x14ac:dyDescent="0.2">
      <c r="A541" s="114" t="s">
        <v>14</v>
      </c>
      <c r="B541" s="105" t="s">
        <v>69</v>
      </c>
      <c r="C541" s="211">
        <v>43282</v>
      </c>
      <c r="D541" s="115" t="s">
        <v>88</v>
      </c>
      <c r="E541" s="105" t="s">
        <v>13</v>
      </c>
      <c r="F541" s="105" t="s">
        <v>13</v>
      </c>
      <c r="G541" s="105" t="s">
        <v>259</v>
      </c>
      <c r="H541" s="127">
        <v>0.6499999999999998</v>
      </c>
      <c r="I541" s="127">
        <v>0.6499999999999998</v>
      </c>
      <c r="J541" s="131"/>
      <c r="K541" s="121">
        <v>1.3480493335152199</v>
      </c>
      <c r="L541" s="121">
        <f t="shared" si="18"/>
        <v>0.87623206678489274</v>
      </c>
      <c r="M541" s="124">
        <v>21467.629299075699</v>
      </c>
      <c r="N541" s="124">
        <f t="shared" si="19"/>
        <v>13953.9590443992</v>
      </c>
      <c r="O541" s="116">
        <v>43282</v>
      </c>
      <c r="P541" s="108">
        <v>2018</v>
      </c>
      <c r="Q541" s="108" t="s">
        <v>88</v>
      </c>
    </row>
    <row r="542" spans="1:17" s="113" customFormat="1" x14ac:dyDescent="0.2">
      <c r="A542" s="114" t="s">
        <v>14</v>
      </c>
      <c r="B542" s="105" t="s">
        <v>69</v>
      </c>
      <c r="C542" s="211">
        <v>43252</v>
      </c>
      <c r="D542" s="115" t="s">
        <v>88</v>
      </c>
      <c r="E542" s="105" t="s">
        <v>13</v>
      </c>
      <c r="F542" s="105" t="s">
        <v>13</v>
      </c>
      <c r="G542" s="105" t="s">
        <v>260</v>
      </c>
      <c r="H542" s="127">
        <v>0.85037878787879118</v>
      </c>
      <c r="I542" s="127">
        <v>0.85037878787879118</v>
      </c>
      <c r="J542" s="131"/>
      <c r="K542" s="121">
        <v>5.9169763137299103E-2</v>
      </c>
      <c r="L542" s="121">
        <f t="shared" si="18"/>
        <v>5.0316711455771594E-2</v>
      </c>
      <c r="M542" s="124">
        <v>1130.6421960038599</v>
      </c>
      <c r="N542" s="124">
        <f t="shared" si="19"/>
        <v>961.47414016237701</v>
      </c>
      <c r="O542" s="116">
        <v>43221</v>
      </c>
      <c r="P542" s="108">
        <v>2018</v>
      </c>
      <c r="Q542" s="108" t="s">
        <v>88</v>
      </c>
    </row>
    <row r="543" spans="1:17" s="113" customFormat="1" x14ac:dyDescent="0.2">
      <c r="A543" s="114" t="s">
        <v>14</v>
      </c>
      <c r="B543" s="105" t="s">
        <v>69</v>
      </c>
      <c r="C543" s="211">
        <v>43252</v>
      </c>
      <c r="D543" s="115" t="s">
        <v>88</v>
      </c>
      <c r="E543" s="105" t="s">
        <v>13</v>
      </c>
      <c r="F543" s="105" t="s">
        <v>13</v>
      </c>
      <c r="G543" s="105" t="s">
        <v>261</v>
      </c>
      <c r="H543" s="127">
        <v>0.84766697163769467</v>
      </c>
      <c r="I543" s="127">
        <v>0.84766697163769467</v>
      </c>
      <c r="J543" s="131"/>
      <c r="K543" s="121">
        <v>5.6622579927591703</v>
      </c>
      <c r="L543" s="121">
        <f t="shared" si="18"/>
        <v>4.7997090853534976</v>
      </c>
      <c r="M543" s="124">
        <v>8286.1358423542206</v>
      </c>
      <c r="N543" s="124">
        <f t="shared" si="19"/>
        <v>7023.8836760669601</v>
      </c>
      <c r="O543" s="116">
        <v>43221</v>
      </c>
      <c r="P543" s="108">
        <v>2018</v>
      </c>
      <c r="Q543" s="108" t="s">
        <v>88</v>
      </c>
    </row>
    <row r="544" spans="1:17" s="113" customFormat="1" x14ac:dyDescent="0.2">
      <c r="A544" s="114" t="s">
        <v>14</v>
      </c>
      <c r="B544" s="105" t="s">
        <v>69</v>
      </c>
      <c r="C544" s="211">
        <v>43252</v>
      </c>
      <c r="D544" s="115" t="s">
        <v>88</v>
      </c>
      <c r="E544" s="105" t="s">
        <v>13</v>
      </c>
      <c r="F544" s="105" t="s">
        <v>13</v>
      </c>
      <c r="G544" s="105" t="s">
        <v>262</v>
      </c>
      <c r="H544" s="127">
        <v>0.65121343866377335</v>
      </c>
      <c r="I544" s="127">
        <v>0.65121343866377335</v>
      </c>
      <c r="J544" s="131"/>
      <c r="K544" s="121">
        <v>4.1007956672386898</v>
      </c>
      <c r="L544" s="121">
        <f t="shared" si="18"/>
        <v>2.6704932477200098</v>
      </c>
      <c r="M544" s="124">
        <v>65285.586649419798</v>
      </c>
      <c r="N544" s="124">
        <f t="shared" si="19"/>
        <v>42514.8513771504</v>
      </c>
      <c r="O544" s="116">
        <v>43221</v>
      </c>
      <c r="P544" s="108">
        <v>2018</v>
      </c>
      <c r="Q544" s="108" t="s">
        <v>88</v>
      </c>
    </row>
    <row r="545" spans="1:17" s="113" customFormat="1" x14ac:dyDescent="0.2">
      <c r="A545" s="114" t="s">
        <v>14</v>
      </c>
      <c r="B545" s="105" t="s">
        <v>69</v>
      </c>
      <c r="C545" s="211">
        <v>43252</v>
      </c>
      <c r="D545" s="115" t="s">
        <v>88</v>
      </c>
      <c r="E545" s="105" t="s">
        <v>13</v>
      </c>
      <c r="F545" s="105" t="s">
        <v>13</v>
      </c>
      <c r="G545" s="105" t="s">
        <v>263</v>
      </c>
      <c r="H545" s="127">
        <v>0.85002870748758685</v>
      </c>
      <c r="I545" s="127">
        <v>0.85002870748758685</v>
      </c>
      <c r="J545" s="131"/>
      <c r="K545" s="121">
        <v>4.26699593051778E-2</v>
      </c>
      <c r="L545" s="121">
        <f t="shared" si="18"/>
        <v>3.6270690356728218E-2</v>
      </c>
      <c r="M545" s="124">
        <v>62.466757690473301</v>
      </c>
      <c r="N545" s="124">
        <f t="shared" si="19"/>
        <v>53.098537300573298</v>
      </c>
      <c r="O545" s="116">
        <v>43221</v>
      </c>
      <c r="P545" s="108">
        <v>2018</v>
      </c>
      <c r="Q545" s="108" t="s">
        <v>88</v>
      </c>
    </row>
    <row r="546" spans="1:17" s="113" customFormat="1" x14ac:dyDescent="0.2">
      <c r="A546" s="114" t="s">
        <v>14</v>
      </c>
      <c r="B546" s="105" t="s">
        <v>69</v>
      </c>
      <c r="C546" s="211">
        <v>43252</v>
      </c>
      <c r="D546" s="115" t="s">
        <v>88</v>
      </c>
      <c r="E546" s="105" t="s">
        <v>13</v>
      </c>
      <c r="F546" s="105" t="s">
        <v>13</v>
      </c>
      <c r="G546" s="105" t="s">
        <v>264</v>
      </c>
      <c r="H546" s="127">
        <v>0.85001081548777813</v>
      </c>
      <c r="I546" s="127">
        <v>0.85001081548777813</v>
      </c>
      <c r="J546" s="131"/>
      <c r="K546" s="121">
        <v>9.7159480248108597E-5</v>
      </c>
      <c r="L546" s="121">
        <f t="shared" si="18"/>
        <v>8.2586609038063456E-5</v>
      </c>
      <c r="M546" s="124">
        <v>8.8665860442634994</v>
      </c>
      <c r="N546" s="124">
        <f t="shared" si="19"/>
        <v>7.5366940340769704</v>
      </c>
      <c r="O546" s="116">
        <v>43221</v>
      </c>
      <c r="P546" s="108">
        <v>2018</v>
      </c>
      <c r="Q546" s="108" t="s">
        <v>88</v>
      </c>
    </row>
    <row r="547" spans="1:17" s="113" customFormat="1" x14ac:dyDescent="0.2">
      <c r="A547" s="114" t="s">
        <v>14</v>
      </c>
      <c r="B547" s="105" t="s">
        <v>69</v>
      </c>
      <c r="C547" s="211">
        <v>43252</v>
      </c>
      <c r="D547" s="115" t="s">
        <v>88</v>
      </c>
      <c r="E547" s="105" t="s">
        <v>13</v>
      </c>
      <c r="F547" s="105" t="s">
        <v>13</v>
      </c>
      <c r="G547" s="105" t="s">
        <v>265</v>
      </c>
      <c r="H547" s="127">
        <v>0.85011600928074127</v>
      </c>
      <c r="I547" s="127">
        <v>0.85011600928074127</v>
      </c>
      <c r="J547" s="131"/>
      <c r="K547" s="121">
        <v>2.1290572110556098E-3</v>
      </c>
      <c r="L547" s="121">
        <f t="shared" si="18"/>
        <v>1.8099456197929798E-3</v>
      </c>
      <c r="M547" s="124">
        <v>33.891724418814697</v>
      </c>
      <c r="N547" s="124">
        <f t="shared" si="19"/>
        <v>28.811897510565402</v>
      </c>
      <c r="O547" s="116">
        <v>43221</v>
      </c>
      <c r="P547" s="108">
        <v>2018</v>
      </c>
      <c r="Q547" s="108" t="s">
        <v>88</v>
      </c>
    </row>
    <row r="548" spans="1:17" s="113" customFormat="1" x14ac:dyDescent="0.2">
      <c r="A548" s="114" t="s">
        <v>14</v>
      </c>
      <c r="B548" s="105" t="s">
        <v>69</v>
      </c>
      <c r="C548" s="211">
        <v>43252</v>
      </c>
      <c r="D548" s="115" t="s">
        <v>88</v>
      </c>
      <c r="E548" s="105" t="s">
        <v>13</v>
      </c>
      <c r="F548" s="105" t="s">
        <v>13</v>
      </c>
      <c r="G548" s="105" t="s">
        <v>266</v>
      </c>
      <c r="H548" s="127">
        <v>0.86854460093896757</v>
      </c>
      <c r="I548" s="127">
        <v>0.86854460093896757</v>
      </c>
      <c r="J548" s="131"/>
      <c r="K548" s="121">
        <v>4.0611653402854702E-3</v>
      </c>
      <c r="L548" s="121">
        <f t="shared" si="18"/>
        <v>3.5273032298254103E-3</v>
      </c>
      <c r="M548" s="124">
        <v>63.320427915068002</v>
      </c>
      <c r="N548" s="124">
        <f t="shared" si="19"/>
        <v>54.996615794777398</v>
      </c>
      <c r="O548" s="116">
        <v>43221</v>
      </c>
      <c r="P548" s="108">
        <v>2018</v>
      </c>
      <c r="Q548" s="108" t="s">
        <v>88</v>
      </c>
    </row>
    <row r="549" spans="1:17" s="113" customFormat="1" x14ac:dyDescent="0.2">
      <c r="A549" s="114" t="s">
        <v>14</v>
      </c>
      <c r="B549" s="105" t="s">
        <v>69</v>
      </c>
      <c r="C549" s="211">
        <v>43252</v>
      </c>
      <c r="D549" s="115" t="s">
        <v>88</v>
      </c>
      <c r="E549" s="105" t="s">
        <v>13</v>
      </c>
      <c r="F549" s="105" t="s">
        <v>13</v>
      </c>
      <c r="G549" s="105" t="s">
        <v>267</v>
      </c>
      <c r="H549" s="127">
        <v>0.85029585798816709</v>
      </c>
      <c r="I549" s="127">
        <v>0.85029585798816709</v>
      </c>
      <c r="J549" s="131"/>
      <c r="K549" s="121">
        <v>3.7399616669508601E-5</v>
      </c>
      <c r="L549" s="121">
        <f t="shared" si="18"/>
        <v>3.1800739144428369E-5</v>
      </c>
      <c r="M549" s="124">
        <v>3.2413001113574098</v>
      </c>
      <c r="N549" s="124">
        <f t="shared" si="19"/>
        <v>2.7560640591837902</v>
      </c>
      <c r="O549" s="116">
        <v>43221</v>
      </c>
      <c r="P549" s="108">
        <v>2018</v>
      </c>
      <c r="Q549" s="108" t="s">
        <v>88</v>
      </c>
    </row>
    <row r="550" spans="1:17" s="113" customFormat="1" x14ac:dyDescent="0.2">
      <c r="A550" s="114" t="s">
        <v>14</v>
      </c>
      <c r="B550" s="105" t="s">
        <v>69</v>
      </c>
      <c r="C550" s="211">
        <v>43252</v>
      </c>
      <c r="D550" s="115" t="s">
        <v>88</v>
      </c>
      <c r="E550" s="105" t="s">
        <v>13</v>
      </c>
      <c r="F550" s="105" t="s">
        <v>13</v>
      </c>
      <c r="G550" s="105" t="s">
        <v>268</v>
      </c>
      <c r="H550" s="127">
        <v>0.84958677685950634</v>
      </c>
      <c r="I550" s="127">
        <v>0.84958677685950634</v>
      </c>
      <c r="J550" s="131"/>
      <c r="K550" s="121">
        <v>1.81522539725995E-4</v>
      </c>
      <c r="L550" s="121">
        <f t="shared" si="18"/>
        <v>1.5421914945315979E-4</v>
      </c>
      <c r="M550" s="124">
        <v>2.9008677032118801</v>
      </c>
      <c r="N550" s="124">
        <f t="shared" si="19"/>
        <v>2.4645388420676202</v>
      </c>
      <c r="O550" s="116">
        <v>43221</v>
      </c>
      <c r="P550" s="108">
        <v>2018</v>
      </c>
      <c r="Q550" s="108" t="s">
        <v>88</v>
      </c>
    </row>
    <row r="551" spans="1:17" s="113" customFormat="1" x14ac:dyDescent="0.2">
      <c r="A551" s="114" t="s">
        <v>14</v>
      </c>
      <c r="B551" s="105" t="s">
        <v>69</v>
      </c>
      <c r="C551" s="211">
        <v>43252</v>
      </c>
      <c r="D551" s="115" t="s">
        <v>88</v>
      </c>
      <c r="E551" s="105" t="s">
        <v>13</v>
      </c>
      <c r="F551" s="105" t="s">
        <v>13</v>
      </c>
      <c r="G551" s="105" t="s">
        <v>269</v>
      </c>
      <c r="H551" s="127">
        <v>0.85085656701377232</v>
      </c>
      <c r="I551" s="127">
        <v>0.85085656701377232</v>
      </c>
      <c r="J551" s="131"/>
      <c r="K551" s="121">
        <v>6.9932709703566002E-4</v>
      </c>
      <c r="L551" s="121">
        <f t="shared" si="18"/>
        <v>5.9502705300346894E-4</v>
      </c>
      <c r="M551" s="124">
        <v>11.133865882512699</v>
      </c>
      <c r="N551" s="124">
        <f t="shared" si="19"/>
        <v>9.4733229023865206</v>
      </c>
      <c r="O551" s="116">
        <v>43221</v>
      </c>
      <c r="P551" s="108">
        <v>2018</v>
      </c>
      <c r="Q551" s="108" t="s">
        <v>88</v>
      </c>
    </row>
    <row r="552" spans="1:17" s="113" customFormat="1" x14ac:dyDescent="0.2">
      <c r="A552" s="114" t="s">
        <v>14</v>
      </c>
      <c r="B552" s="105" t="s">
        <v>69</v>
      </c>
      <c r="C552" s="211">
        <v>43252</v>
      </c>
      <c r="D552" s="115" t="s">
        <v>88</v>
      </c>
      <c r="E552" s="105" t="s">
        <v>13</v>
      </c>
      <c r="F552" s="105" t="s">
        <v>13</v>
      </c>
      <c r="G552" s="105" t="s">
        <v>270</v>
      </c>
      <c r="H552" s="127">
        <v>0.84956208140133882</v>
      </c>
      <c r="I552" s="127">
        <v>0.84956208140133882</v>
      </c>
      <c r="J552" s="131"/>
      <c r="K552" s="121">
        <v>2.43194565989544E-3</v>
      </c>
      <c r="L552" s="121">
        <f t="shared" si="18"/>
        <v>2.0660888166757225E-3</v>
      </c>
      <c r="M552" s="124">
        <v>38.716083176275298</v>
      </c>
      <c r="N552" s="124">
        <f t="shared" si="19"/>
        <v>32.891716206943798</v>
      </c>
      <c r="O552" s="116">
        <v>43221</v>
      </c>
      <c r="P552" s="108">
        <v>2018</v>
      </c>
      <c r="Q552" s="108" t="s">
        <v>88</v>
      </c>
    </row>
    <row r="553" spans="1:17" s="113" customFormat="1" x14ac:dyDescent="0.2">
      <c r="A553" s="114" t="s">
        <v>14</v>
      </c>
      <c r="B553" s="105" t="s">
        <v>69</v>
      </c>
      <c r="C553" s="211">
        <v>43252</v>
      </c>
      <c r="D553" s="115" t="s">
        <v>88</v>
      </c>
      <c r="E553" s="105" t="s">
        <v>13</v>
      </c>
      <c r="F553" s="105" t="s">
        <v>13</v>
      </c>
      <c r="G553" s="105" t="s">
        <v>271</v>
      </c>
      <c r="H553" s="127">
        <v>0.85067300079176544</v>
      </c>
      <c r="I553" s="127">
        <v>0.85067300079176544</v>
      </c>
      <c r="J553" s="131"/>
      <c r="K553" s="121">
        <v>3.8043229402134802E-5</v>
      </c>
      <c r="L553" s="121">
        <f t="shared" si="18"/>
        <v>3.2362348115323534E-5</v>
      </c>
      <c r="M553" s="124">
        <v>0.60558610068704299</v>
      </c>
      <c r="N553" s="124">
        <f t="shared" si="19"/>
        <v>0.51515574550923104</v>
      </c>
      <c r="O553" s="116">
        <v>43221</v>
      </c>
      <c r="P553" s="108">
        <v>2018</v>
      </c>
      <c r="Q553" s="108" t="s">
        <v>88</v>
      </c>
    </row>
    <row r="554" spans="1:17" s="113" customFormat="1" x14ac:dyDescent="0.2">
      <c r="A554" s="114" t="s">
        <v>14</v>
      </c>
      <c r="B554" s="105" t="s">
        <v>69</v>
      </c>
      <c r="C554" s="211">
        <v>43252</v>
      </c>
      <c r="D554" s="115" t="s">
        <v>88</v>
      </c>
      <c r="E554" s="105" t="s">
        <v>13</v>
      </c>
      <c r="F554" s="105" t="s">
        <v>13</v>
      </c>
      <c r="G554" s="105" t="s">
        <v>272</v>
      </c>
      <c r="H554" s="127">
        <v>0.65074799392445426</v>
      </c>
      <c r="I554" s="127">
        <v>0.65074799392445426</v>
      </c>
      <c r="J554" s="131"/>
      <c r="K554" s="121">
        <v>9.1249664088829903</v>
      </c>
      <c r="L554" s="121">
        <f t="shared" si="18"/>
        <v>5.9380535852086371</v>
      </c>
      <c r="M554" s="124">
        <v>145249.857703824</v>
      </c>
      <c r="N554" s="124">
        <f t="shared" si="19"/>
        <v>94521.053518575907</v>
      </c>
      <c r="O554" s="116">
        <v>43221</v>
      </c>
      <c r="P554" s="108">
        <v>2018</v>
      </c>
      <c r="Q554" s="108" t="s">
        <v>88</v>
      </c>
    </row>
    <row r="555" spans="1:17" s="113" customFormat="1" x14ac:dyDescent="0.2">
      <c r="A555" s="114" t="s">
        <v>14</v>
      </c>
      <c r="B555" s="105" t="s">
        <v>69</v>
      </c>
      <c r="C555" s="211">
        <v>43252</v>
      </c>
      <c r="D555" s="115" t="s">
        <v>88</v>
      </c>
      <c r="E555" s="105" t="s">
        <v>13</v>
      </c>
      <c r="F555" s="105" t="s">
        <v>13</v>
      </c>
      <c r="G555" s="105" t="s">
        <v>273</v>
      </c>
      <c r="H555" s="127">
        <v>0.65084160944816438</v>
      </c>
      <c r="I555" s="127">
        <v>0.65084160944816438</v>
      </c>
      <c r="J555" s="131"/>
      <c r="K555" s="121">
        <v>4.5880086792233099</v>
      </c>
      <c r="L555" s="121">
        <f t="shared" si="18"/>
        <v>2.9860669529478461</v>
      </c>
      <c r="M555" s="124">
        <v>73018.865535250603</v>
      </c>
      <c r="N555" s="124">
        <f t="shared" si="19"/>
        <v>47523.715965041607</v>
      </c>
      <c r="O555" s="116">
        <v>43221</v>
      </c>
      <c r="P555" s="108">
        <v>2018</v>
      </c>
      <c r="Q555" s="108" t="s">
        <v>88</v>
      </c>
    </row>
    <row r="556" spans="1:17" s="113" customFormat="1" x14ac:dyDescent="0.2">
      <c r="A556" s="114" t="s">
        <v>14</v>
      </c>
      <c r="B556" s="105" t="s">
        <v>69</v>
      </c>
      <c r="C556" s="211">
        <v>43252</v>
      </c>
      <c r="D556" s="115" t="s">
        <v>88</v>
      </c>
      <c r="E556" s="105" t="s">
        <v>13</v>
      </c>
      <c r="F556" s="105" t="s">
        <v>13</v>
      </c>
      <c r="G556" s="105" t="s">
        <v>274</v>
      </c>
      <c r="H556" s="127">
        <v>0.65277777777777724</v>
      </c>
      <c r="I556" s="127">
        <v>0.65277777777777724</v>
      </c>
      <c r="J556" s="131"/>
      <c r="K556" s="121">
        <v>1.1278584814165699E-5</v>
      </c>
      <c r="L556" s="121">
        <f t="shared" si="18"/>
        <v>7.3624095314692698E-6</v>
      </c>
      <c r="M556" s="124">
        <v>0.17951816001364099</v>
      </c>
      <c r="N556" s="124">
        <f t="shared" si="19"/>
        <v>0.11718546556446</v>
      </c>
      <c r="O556" s="116">
        <v>43221</v>
      </c>
      <c r="P556" s="108">
        <v>2018</v>
      </c>
      <c r="Q556" s="108" t="s">
        <v>88</v>
      </c>
    </row>
    <row r="557" spans="1:17" s="113" customFormat="1" x14ac:dyDescent="0.2">
      <c r="A557" s="114" t="s">
        <v>14</v>
      </c>
      <c r="B557" s="105" t="s">
        <v>69</v>
      </c>
      <c r="C557" s="211">
        <v>43252</v>
      </c>
      <c r="D557" s="115" t="s">
        <v>88</v>
      </c>
      <c r="E557" s="105" t="s">
        <v>13</v>
      </c>
      <c r="F557" s="105" t="s">
        <v>13</v>
      </c>
      <c r="G557" s="105" t="s">
        <v>275</v>
      </c>
      <c r="H557" s="127">
        <v>0.6499999999999998</v>
      </c>
      <c r="I557" s="127">
        <v>0.6499999999999998</v>
      </c>
      <c r="J557" s="131"/>
      <c r="K557" s="121">
        <v>1.7008605661871099</v>
      </c>
      <c r="L557" s="121">
        <f t="shared" si="18"/>
        <v>1.1055593680216211</v>
      </c>
      <c r="M557" s="124">
        <v>27086.133434825701</v>
      </c>
      <c r="N557" s="124">
        <f t="shared" si="19"/>
        <v>17605.986732636698</v>
      </c>
      <c r="O557" s="116">
        <v>43221</v>
      </c>
      <c r="P557" s="108">
        <v>2018</v>
      </c>
      <c r="Q557" s="108" t="s">
        <v>88</v>
      </c>
    </row>
    <row r="558" spans="1:17" s="113" customFormat="1" x14ac:dyDescent="0.2">
      <c r="A558" s="114" t="s">
        <v>14</v>
      </c>
      <c r="B558" s="105" t="s">
        <v>69</v>
      </c>
      <c r="C558" s="211">
        <v>43252</v>
      </c>
      <c r="D558" s="115" t="s">
        <v>88</v>
      </c>
      <c r="E558" s="105" t="s">
        <v>13</v>
      </c>
      <c r="F558" s="105" t="s">
        <v>13</v>
      </c>
      <c r="G558" s="105" t="s">
        <v>276</v>
      </c>
      <c r="H558" s="127">
        <v>0.84766697163769344</v>
      </c>
      <c r="I558" s="127">
        <v>0.84766697163769344</v>
      </c>
      <c r="J558" s="131"/>
      <c r="K558" s="121">
        <v>1.5814642524839999</v>
      </c>
      <c r="L558" s="121">
        <f t="shared" si="18"/>
        <v>1.3405550136563809</v>
      </c>
      <c r="M558" s="124">
        <v>2314.3112946579099</v>
      </c>
      <c r="N558" s="124">
        <f t="shared" si="19"/>
        <v>1961.7652465695801</v>
      </c>
      <c r="O558" s="116">
        <v>43252</v>
      </c>
      <c r="P558" s="108">
        <v>2018</v>
      </c>
      <c r="Q558" s="108" t="s">
        <v>88</v>
      </c>
    </row>
    <row r="559" spans="1:17" s="113" customFormat="1" x14ac:dyDescent="0.2">
      <c r="A559" s="114" t="s">
        <v>14</v>
      </c>
      <c r="B559" s="105" t="s">
        <v>69</v>
      </c>
      <c r="C559" s="211">
        <v>43252</v>
      </c>
      <c r="D559" s="115" t="s">
        <v>88</v>
      </c>
      <c r="E559" s="105" t="s">
        <v>13</v>
      </c>
      <c r="F559" s="105" t="s">
        <v>13</v>
      </c>
      <c r="G559" s="105" t="s">
        <v>277</v>
      </c>
      <c r="H559" s="127">
        <v>0.65121344119477242</v>
      </c>
      <c r="I559" s="127">
        <v>0.65121344119477242</v>
      </c>
      <c r="J559" s="131"/>
      <c r="K559" s="121">
        <v>2.08789818404962</v>
      </c>
      <c r="L559" s="121">
        <f t="shared" si="18"/>
        <v>1.3596673612992694</v>
      </c>
      <c r="M559" s="124">
        <v>33239.8073853081</v>
      </c>
      <c r="N559" s="124">
        <f t="shared" si="19"/>
        <v>21646.209352037898</v>
      </c>
      <c r="O559" s="116">
        <v>43252</v>
      </c>
      <c r="P559" s="108">
        <v>2018</v>
      </c>
      <c r="Q559" s="108" t="s">
        <v>88</v>
      </c>
    </row>
    <row r="560" spans="1:17" s="113" customFormat="1" x14ac:dyDescent="0.2">
      <c r="A560" s="114" t="s">
        <v>14</v>
      </c>
      <c r="B560" s="105" t="s">
        <v>69</v>
      </c>
      <c r="C560" s="211">
        <v>43252</v>
      </c>
      <c r="D560" s="115" t="s">
        <v>88</v>
      </c>
      <c r="E560" s="105" t="s">
        <v>13</v>
      </c>
      <c r="F560" s="105" t="s">
        <v>13</v>
      </c>
      <c r="G560" s="105" t="s">
        <v>278</v>
      </c>
      <c r="H560" s="127">
        <v>0.85002870748758752</v>
      </c>
      <c r="I560" s="127">
        <v>0.85002870748758752</v>
      </c>
      <c r="J560" s="131"/>
      <c r="K560" s="121">
        <v>0.33360150002229899</v>
      </c>
      <c r="L560" s="121">
        <f t="shared" si="18"/>
        <v>0.28357085187987519</v>
      </c>
      <c r="M560" s="124">
        <v>488.37646921642698</v>
      </c>
      <c r="N560" s="124">
        <f t="shared" si="19"/>
        <v>415.13401889539102</v>
      </c>
      <c r="O560" s="116">
        <v>43252</v>
      </c>
      <c r="P560" s="108">
        <v>2018</v>
      </c>
      <c r="Q560" s="108" t="s">
        <v>88</v>
      </c>
    </row>
    <row r="561" spans="1:17" s="113" customFormat="1" x14ac:dyDescent="0.2">
      <c r="A561" s="114" t="s">
        <v>14</v>
      </c>
      <c r="B561" s="105" t="s">
        <v>69</v>
      </c>
      <c r="C561" s="211">
        <v>43252</v>
      </c>
      <c r="D561" s="115" t="s">
        <v>88</v>
      </c>
      <c r="E561" s="105" t="s">
        <v>13</v>
      </c>
      <c r="F561" s="105" t="s">
        <v>13</v>
      </c>
      <c r="G561" s="105" t="s">
        <v>279</v>
      </c>
      <c r="H561" s="127">
        <v>0.85001081548777502</v>
      </c>
      <c r="I561" s="127">
        <v>0.85001081548777502</v>
      </c>
      <c r="J561" s="131"/>
      <c r="K561" s="121">
        <v>2.4289870062027199E-4</v>
      </c>
      <c r="L561" s="121">
        <f t="shared" si="18"/>
        <v>2.0646652259515832E-4</v>
      </c>
      <c r="M561" s="124">
        <v>22.166465110658802</v>
      </c>
      <c r="N561" s="124">
        <f t="shared" si="19"/>
        <v>18.841735085192401</v>
      </c>
      <c r="O561" s="116">
        <v>43252</v>
      </c>
      <c r="P561" s="108">
        <v>2018</v>
      </c>
      <c r="Q561" s="108" t="s">
        <v>88</v>
      </c>
    </row>
    <row r="562" spans="1:17" s="113" customFormat="1" x14ac:dyDescent="0.2">
      <c r="A562" s="114" t="s">
        <v>14</v>
      </c>
      <c r="B562" s="105" t="s">
        <v>69</v>
      </c>
      <c r="C562" s="211">
        <v>43252</v>
      </c>
      <c r="D562" s="115" t="s">
        <v>88</v>
      </c>
      <c r="E562" s="105" t="s">
        <v>13</v>
      </c>
      <c r="F562" s="105" t="s">
        <v>13</v>
      </c>
      <c r="G562" s="105" t="s">
        <v>280</v>
      </c>
      <c r="H562" s="127">
        <v>0.84999999999999609</v>
      </c>
      <c r="I562" s="127">
        <v>0.84999999999999609</v>
      </c>
      <c r="J562" s="131"/>
      <c r="K562" s="121">
        <v>6.3008985742329005E-4</v>
      </c>
      <c r="L562" s="121">
        <f t="shared" si="18"/>
        <v>5.3557637880979404E-4</v>
      </c>
      <c r="M562" s="124">
        <v>10.0346048417882</v>
      </c>
      <c r="N562" s="124">
        <f t="shared" si="19"/>
        <v>8.5294141155199306</v>
      </c>
      <c r="O562" s="116">
        <v>43252</v>
      </c>
      <c r="P562" s="108">
        <v>2018</v>
      </c>
      <c r="Q562" s="108" t="s">
        <v>88</v>
      </c>
    </row>
    <row r="563" spans="1:17" s="113" customFormat="1" x14ac:dyDescent="0.2">
      <c r="A563" s="114" t="s">
        <v>14</v>
      </c>
      <c r="B563" s="105" t="s">
        <v>69</v>
      </c>
      <c r="C563" s="211">
        <v>43252</v>
      </c>
      <c r="D563" s="115" t="s">
        <v>88</v>
      </c>
      <c r="E563" s="105" t="s">
        <v>13</v>
      </c>
      <c r="F563" s="105" t="s">
        <v>13</v>
      </c>
      <c r="G563" s="105" t="s">
        <v>281</v>
      </c>
      <c r="H563" s="127">
        <v>0.85011600928074249</v>
      </c>
      <c r="I563" s="127">
        <v>0.85011600928074249</v>
      </c>
      <c r="J563" s="131"/>
      <c r="K563" s="121">
        <v>1.6331426655536298E-2</v>
      </c>
      <c r="L563" s="121">
        <f t="shared" si="18"/>
        <v>1.3883607254265662E-2</v>
      </c>
      <c r="M563" s="124">
        <v>259.974325115054</v>
      </c>
      <c r="N563" s="124">
        <f t="shared" si="19"/>
        <v>221.008335782264</v>
      </c>
      <c r="O563" s="116">
        <v>43252</v>
      </c>
      <c r="P563" s="108">
        <v>2018</v>
      </c>
      <c r="Q563" s="108" t="s">
        <v>88</v>
      </c>
    </row>
    <row r="564" spans="1:17" s="113" customFormat="1" x14ac:dyDescent="0.2">
      <c r="A564" s="114" t="s">
        <v>14</v>
      </c>
      <c r="B564" s="105" t="s">
        <v>69</v>
      </c>
      <c r="C564" s="211">
        <v>43252</v>
      </c>
      <c r="D564" s="115" t="s">
        <v>88</v>
      </c>
      <c r="E564" s="105" t="s">
        <v>13</v>
      </c>
      <c r="F564" s="105" t="s">
        <v>13</v>
      </c>
      <c r="G564" s="105" t="s">
        <v>282</v>
      </c>
      <c r="H564" s="127">
        <v>0.86854460093896591</v>
      </c>
      <c r="I564" s="127">
        <v>0.86854460093896591</v>
      </c>
      <c r="J564" s="131"/>
      <c r="K564" s="121">
        <v>6.5856381179403498E-2</v>
      </c>
      <c r="L564" s="121">
        <f t="shared" si="18"/>
        <v>5.7199204310749437E-2</v>
      </c>
      <c r="M564" s="124">
        <v>1026.8122294485399</v>
      </c>
      <c r="N564" s="124">
        <f t="shared" si="19"/>
        <v>891.83221806563199</v>
      </c>
      <c r="O564" s="116">
        <v>43252</v>
      </c>
      <c r="P564" s="108">
        <v>2018</v>
      </c>
      <c r="Q564" s="108" t="s">
        <v>88</v>
      </c>
    </row>
    <row r="565" spans="1:17" s="113" customFormat="1" x14ac:dyDescent="0.2">
      <c r="A565" s="114" t="s">
        <v>14</v>
      </c>
      <c r="B565" s="105" t="s">
        <v>69</v>
      </c>
      <c r="C565" s="211">
        <v>43252</v>
      </c>
      <c r="D565" s="115" t="s">
        <v>88</v>
      </c>
      <c r="E565" s="105" t="s">
        <v>13</v>
      </c>
      <c r="F565" s="105" t="s">
        <v>13</v>
      </c>
      <c r="G565" s="105" t="s">
        <v>283</v>
      </c>
      <c r="H565" s="127">
        <v>0.85029585798816221</v>
      </c>
      <c r="I565" s="127">
        <v>0.85029585798816221</v>
      </c>
      <c r="J565" s="131"/>
      <c r="K565" s="121">
        <v>2.05697891682297E-4</v>
      </c>
      <c r="L565" s="121">
        <f t="shared" si="18"/>
        <v>1.7490406529435478E-4</v>
      </c>
      <c r="M565" s="124">
        <v>17.8271506124658</v>
      </c>
      <c r="N565" s="124">
        <f t="shared" si="19"/>
        <v>15.158352325510799</v>
      </c>
      <c r="O565" s="116">
        <v>43252</v>
      </c>
      <c r="P565" s="108">
        <v>2018</v>
      </c>
      <c r="Q565" s="108" t="s">
        <v>88</v>
      </c>
    </row>
    <row r="566" spans="1:17" s="113" customFormat="1" x14ac:dyDescent="0.2">
      <c r="A566" s="114" t="s">
        <v>14</v>
      </c>
      <c r="B566" s="105" t="s">
        <v>69</v>
      </c>
      <c r="C566" s="211">
        <v>43252</v>
      </c>
      <c r="D566" s="115" t="s">
        <v>88</v>
      </c>
      <c r="E566" s="105" t="s">
        <v>13</v>
      </c>
      <c r="F566" s="105" t="s">
        <v>13</v>
      </c>
      <c r="G566" s="105" t="s">
        <v>284</v>
      </c>
      <c r="H566" s="127">
        <v>0.84958677685950168</v>
      </c>
      <c r="I566" s="127">
        <v>0.84958677685950168</v>
      </c>
      <c r="J566" s="131"/>
      <c r="K566" s="121">
        <v>4.5017589852046699E-4</v>
      </c>
      <c r="L566" s="121">
        <f t="shared" si="18"/>
        <v>3.8246349064383365E-4</v>
      </c>
      <c r="M566" s="124">
        <v>7.19415190396548</v>
      </c>
      <c r="N566" s="124">
        <f t="shared" si="19"/>
        <v>6.1120563283276796</v>
      </c>
      <c r="O566" s="116">
        <v>43252</v>
      </c>
      <c r="P566" s="108">
        <v>2018</v>
      </c>
      <c r="Q566" s="108" t="s">
        <v>88</v>
      </c>
    </row>
    <row r="567" spans="1:17" s="113" customFormat="1" x14ac:dyDescent="0.2">
      <c r="A567" s="114" t="s">
        <v>14</v>
      </c>
      <c r="B567" s="105" t="s">
        <v>69</v>
      </c>
      <c r="C567" s="211">
        <v>43252</v>
      </c>
      <c r="D567" s="115" t="s">
        <v>88</v>
      </c>
      <c r="E567" s="105" t="s">
        <v>13</v>
      </c>
      <c r="F567" s="105" t="s">
        <v>13</v>
      </c>
      <c r="G567" s="105" t="s">
        <v>285</v>
      </c>
      <c r="H567" s="127">
        <v>0.85085656701377232</v>
      </c>
      <c r="I567" s="127">
        <v>0.85085656701377232</v>
      </c>
      <c r="J567" s="131"/>
      <c r="K567" s="121">
        <v>3.1380062046471903E-2</v>
      </c>
      <c r="L567" s="121">
        <f t="shared" si="18"/>
        <v>2.6699931865540254E-2</v>
      </c>
      <c r="M567" s="124">
        <v>499.59654601018599</v>
      </c>
      <c r="N567" s="124">
        <f t="shared" si="19"/>
        <v>425.08500203016501</v>
      </c>
      <c r="O567" s="116">
        <v>43252</v>
      </c>
      <c r="P567" s="108">
        <v>2018</v>
      </c>
      <c r="Q567" s="108" t="s">
        <v>88</v>
      </c>
    </row>
    <row r="568" spans="1:17" s="113" customFormat="1" x14ac:dyDescent="0.2">
      <c r="A568" s="114" t="s">
        <v>14</v>
      </c>
      <c r="B568" s="105" t="s">
        <v>69</v>
      </c>
      <c r="C568" s="211">
        <v>43252</v>
      </c>
      <c r="D568" s="115" t="s">
        <v>88</v>
      </c>
      <c r="E568" s="105" t="s">
        <v>13</v>
      </c>
      <c r="F568" s="105" t="s">
        <v>13</v>
      </c>
      <c r="G568" s="105" t="s">
        <v>286</v>
      </c>
      <c r="H568" s="127">
        <v>0.84956208140134026</v>
      </c>
      <c r="I568" s="127">
        <v>0.84956208140134026</v>
      </c>
      <c r="J568" s="131"/>
      <c r="K568" s="121">
        <v>2.1092451781016201E-2</v>
      </c>
      <c r="L568" s="121">
        <f t="shared" si="18"/>
        <v>1.7919347236937531E-2</v>
      </c>
      <c r="M568" s="124">
        <v>335.78756754808001</v>
      </c>
      <c r="N568" s="124">
        <f t="shared" si="19"/>
        <v>285.27238479483998</v>
      </c>
      <c r="O568" s="116">
        <v>43252</v>
      </c>
      <c r="P568" s="108">
        <v>2018</v>
      </c>
      <c r="Q568" s="108" t="s">
        <v>88</v>
      </c>
    </row>
    <row r="569" spans="1:17" s="113" customFormat="1" x14ac:dyDescent="0.2">
      <c r="A569" s="114" t="s">
        <v>14</v>
      </c>
      <c r="B569" s="105" t="s">
        <v>69</v>
      </c>
      <c r="C569" s="211">
        <v>43252</v>
      </c>
      <c r="D569" s="115" t="s">
        <v>88</v>
      </c>
      <c r="E569" s="105" t="s">
        <v>13</v>
      </c>
      <c r="F569" s="105" t="s">
        <v>13</v>
      </c>
      <c r="G569" s="105" t="s">
        <v>287</v>
      </c>
      <c r="H569" s="127">
        <v>0.85067300079176367</v>
      </c>
      <c r="I569" s="127">
        <v>0.85067300079176367</v>
      </c>
      <c r="J569" s="131"/>
      <c r="K569" s="121">
        <v>8.7499427624910099E-4</v>
      </c>
      <c r="L569" s="121">
        <f t="shared" si="18"/>
        <v>7.4433400665244013E-4</v>
      </c>
      <c r="M569" s="124">
        <v>13.928480315802</v>
      </c>
      <c r="N569" s="124">
        <f t="shared" si="19"/>
        <v>11.8485821467123</v>
      </c>
      <c r="O569" s="116">
        <v>43252</v>
      </c>
      <c r="P569" s="108">
        <v>2018</v>
      </c>
      <c r="Q569" s="108" t="s">
        <v>88</v>
      </c>
    </row>
    <row r="570" spans="1:17" s="113" customFormat="1" x14ac:dyDescent="0.2">
      <c r="A570" s="114" t="s">
        <v>14</v>
      </c>
      <c r="B570" s="105" t="s">
        <v>69</v>
      </c>
      <c r="C570" s="211">
        <v>43252</v>
      </c>
      <c r="D570" s="115" t="s">
        <v>88</v>
      </c>
      <c r="E570" s="105" t="s">
        <v>13</v>
      </c>
      <c r="F570" s="105" t="s">
        <v>13</v>
      </c>
      <c r="G570" s="105" t="s">
        <v>288</v>
      </c>
      <c r="H570" s="127">
        <v>0.65074799902773817</v>
      </c>
      <c r="I570" s="127">
        <v>0.65074799902773817</v>
      </c>
      <c r="J570" s="131"/>
      <c r="K570" s="121">
        <v>12.827045875741399</v>
      </c>
      <c r="L570" s="121">
        <f t="shared" si="18"/>
        <v>8.3471744370757168</v>
      </c>
      <c r="M570" s="124">
        <v>204179.00598357501</v>
      </c>
      <c r="N570" s="124">
        <f t="shared" si="19"/>
        <v>132869.07958728401</v>
      </c>
      <c r="O570" s="116">
        <v>43252</v>
      </c>
      <c r="P570" s="108">
        <v>2018</v>
      </c>
      <c r="Q570" s="108" t="s">
        <v>88</v>
      </c>
    </row>
    <row r="571" spans="1:17" s="113" customFormat="1" x14ac:dyDescent="0.2">
      <c r="A571" s="114" t="s">
        <v>14</v>
      </c>
      <c r="B571" s="105" t="s">
        <v>69</v>
      </c>
      <c r="C571" s="211">
        <v>43252</v>
      </c>
      <c r="D571" s="115" t="s">
        <v>88</v>
      </c>
      <c r="E571" s="105" t="s">
        <v>13</v>
      </c>
      <c r="F571" s="105" t="s">
        <v>13</v>
      </c>
      <c r="G571" s="105" t="s">
        <v>289</v>
      </c>
      <c r="H571" s="127">
        <v>0.65084162272896884</v>
      </c>
      <c r="I571" s="127">
        <v>0.65084162272896884</v>
      </c>
      <c r="J571" s="131"/>
      <c r="K571" s="121">
        <v>4.3947473278999096</v>
      </c>
      <c r="L571" s="121">
        <f t="shared" si="18"/>
        <v>2.8602844823741771</v>
      </c>
      <c r="M571" s="124">
        <v>69943.08212639</v>
      </c>
      <c r="N571" s="124">
        <f t="shared" si="19"/>
        <v>45521.869069805201</v>
      </c>
      <c r="O571" s="116">
        <v>43252</v>
      </c>
      <c r="P571" s="108">
        <v>2018</v>
      </c>
      <c r="Q571" s="108" t="s">
        <v>88</v>
      </c>
    </row>
    <row r="572" spans="1:17" s="113" customFormat="1" x14ac:dyDescent="0.2">
      <c r="A572" s="114" t="s">
        <v>14</v>
      </c>
      <c r="B572" s="105" t="s">
        <v>69</v>
      </c>
      <c r="C572" s="211">
        <v>43252</v>
      </c>
      <c r="D572" s="115" t="s">
        <v>88</v>
      </c>
      <c r="E572" s="105" t="s">
        <v>13</v>
      </c>
      <c r="F572" s="105" t="s">
        <v>13</v>
      </c>
      <c r="G572" s="105" t="s">
        <v>290</v>
      </c>
      <c r="H572" s="127">
        <v>0.65277777777778212</v>
      </c>
      <c r="I572" s="127">
        <v>0.65277777777778212</v>
      </c>
      <c r="J572" s="131"/>
      <c r="K572" s="121">
        <v>6.4428915750921901E-3</v>
      </c>
      <c r="L572" s="121">
        <f t="shared" si="18"/>
        <v>4.2057764448518746E-3</v>
      </c>
      <c r="M572" s="124">
        <v>102.54974890779199</v>
      </c>
      <c r="N572" s="124">
        <f t="shared" si="19"/>
        <v>66.942197203698001</v>
      </c>
      <c r="O572" s="116">
        <v>43252</v>
      </c>
      <c r="P572" s="108">
        <v>2018</v>
      </c>
      <c r="Q572" s="108" t="s">
        <v>88</v>
      </c>
    </row>
    <row r="573" spans="1:17" s="113" customFormat="1" x14ac:dyDescent="0.2">
      <c r="A573" s="114" t="s">
        <v>14</v>
      </c>
      <c r="B573" s="105" t="s">
        <v>69</v>
      </c>
      <c r="C573" s="211">
        <v>43252</v>
      </c>
      <c r="D573" s="115" t="s">
        <v>88</v>
      </c>
      <c r="E573" s="105" t="s">
        <v>13</v>
      </c>
      <c r="F573" s="105" t="s">
        <v>13</v>
      </c>
      <c r="G573" s="105" t="s">
        <v>291</v>
      </c>
      <c r="H573" s="127">
        <v>0.65000000000000235</v>
      </c>
      <c r="I573" s="127">
        <v>0.65000000000000235</v>
      </c>
      <c r="J573" s="131"/>
      <c r="K573" s="121">
        <v>1.6939172232458699</v>
      </c>
      <c r="L573" s="121">
        <f t="shared" si="18"/>
        <v>1.1010461951098194</v>
      </c>
      <c r="M573" s="124">
        <v>26975.560988659901</v>
      </c>
      <c r="N573" s="124">
        <f t="shared" si="19"/>
        <v>17534.114642629</v>
      </c>
      <c r="O573" s="116">
        <v>43252</v>
      </c>
      <c r="P573" s="108">
        <v>2018</v>
      </c>
      <c r="Q573" s="108" t="s">
        <v>88</v>
      </c>
    </row>
    <row r="574" spans="1:17" s="113" customFormat="1" x14ac:dyDescent="0.2">
      <c r="A574" s="114" t="s">
        <v>14</v>
      </c>
      <c r="B574" s="105" t="s">
        <v>69</v>
      </c>
      <c r="C574" s="211">
        <v>43405</v>
      </c>
      <c r="D574" s="115" t="s">
        <v>88</v>
      </c>
      <c r="E574" s="105" t="s">
        <v>13</v>
      </c>
      <c r="F574" s="105" t="s">
        <v>13</v>
      </c>
      <c r="G574" s="105" t="s">
        <v>292</v>
      </c>
      <c r="H574" s="127">
        <v>0.85037878787878607</v>
      </c>
      <c r="I574" s="127">
        <v>0.85037878787878607</v>
      </c>
      <c r="J574" s="131"/>
      <c r="K574" s="121">
        <v>1.4096871468447399E-2</v>
      </c>
      <c r="L574" s="121">
        <f t="shared" si="18"/>
        <v>1.1987680472221342E-2</v>
      </c>
      <c r="M574" s="124">
        <v>269.36930061534099</v>
      </c>
      <c r="N574" s="124">
        <f t="shared" si="19"/>
        <v>229.06593934903</v>
      </c>
      <c r="O574" s="116">
        <v>43405</v>
      </c>
      <c r="P574" s="108">
        <v>2018</v>
      </c>
      <c r="Q574" s="108" t="s">
        <v>88</v>
      </c>
    </row>
    <row r="575" spans="1:17" s="113" customFormat="1" x14ac:dyDescent="0.2">
      <c r="A575" s="114" t="s">
        <v>14</v>
      </c>
      <c r="B575" s="105" t="s">
        <v>69</v>
      </c>
      <c r="C575" s="211">
        <v>43405</v>
      </c>
      <c r="D575" s="115" t="s">
        <v>88</v>
      </c>
      <c r="E575" s="105" t="s">
        <v>13</v>
      </c>
      <c r="F575" s="105" t="s">
        <v>13</v>
      </c>
      <c r="G575" s="105" t="s">
        <v>293</v>
      </c>
      <c r="H575" s="127">
        <v>0.65121344119477365</v>
      </c>
      <c r="I575" s="127">
        <v>0.65121344119477365</v>
      </c>
      <c r="J575" s="131"/>
      <c r="K575" s="121">
        <v>3.3699477215282299</v>
      </c>
      <c r="L575" s="121">
        <f t="shared" si="18"/>
        <v>2.1945552523828855</v>
      </c>
      <c r="M575" s="124">
        <v>53650.323573198999</v>
      </c>
      <c r="N575" s="124">
        <f t="shared" si="19"/>
        <v>34937.811835316003</v>
      </c>
      <c r="O575" s="116">
        <v>43405</v>
      </c>
      <c r="P575" s="108">
        <v>2018</v>
      </c>
      <c r="Q575" s="108" t="s">
        <v>88</v>
      </c>
    </row>
    <row r="576" spans="1:17" s="113" customFormat="1" x14ac:dyDescent="0.2">
      <c r="A576" s="114" t="s">
        <v>14</v>
      </c>
      <c r="B576" s="105" t="s">
        <v>69</v>
      </c>
      <c r="C576" s="211">
        <v>43405</v>
      </c>
      <c r="D576" s="115" t="s">
        <v>88</v>
      </c>
      <c r="E576" s="105" t="s">
        <v>13</v>
      </c>
      <c r="F576" s="105" t="s">
        <v>13</v>
      </c>
      <c r="G576" s="105" t="s">
        <v>294</v>
      </c>
      <c r="H576" s="127">
        <v>0.84766697163769511</v>
      </c>
      <c r="I576" s="127">
        <v>0.84766697163769511</v>
      </c>
      <c r="J576" s="131"/>
      <c r="K576" s="121">
        <v>6.0611336459332303</v>
      </c>
      <c r="L576" s="121">
        <f t="shared" si="18"/>
        <v>5.1378228023395627</v>
      </c>
      <c r="M576" s="124">
        <v>8869.8495923519604</v>
      </c>
      <c r="N576" s="124">
        <f t="shared" si="19"/>
        <v>7518.6785428308303</v>
      </c>
      <c r="O576" s="116">
        <v>43405</v>
      </c>
      <c r="P576" s="108">
        <v>2018</v>
      </c>
      <c r="Q576" s="108" t="s">
        <v>88</v>
      </c>
    </row>
    <row r="577" spans="1:17" s="113" customFormat="1" x14ac:dyDescent="0.2">
      <c r="A577" s="114" t="s">
        <v>14</v>
      </c>
      <c r="B577" s="105" t="s">
        <v>69</v>
      </c>
      <c r="C577" s="211">
        <v>43405</v>
      </c>
      <c r="D577" s="115" t="s">
        <v>88</v>
      </c>
      <c r="E577" s="105" t="s">
        <v>13</v>
      </c>
      <c r="F577" s="105" t="s">
        <v>13</v>
      </c>
      <c r="G577" s="105" t="s">
        <v>295</v>
      </c>
      <c r="H577" s="127">
        <v>0.85002870748759018</v>
      </c>
      <c r="I577" s="127">
        <v>0.85002870748759018</v>
      </c>
      <c r="J577" s="131"/>
      <c r="K577" s="121">
        <v>2.2440519507313899</v>
      </c>
      <c r="L577" s="121">
        <f t="shared" si="18"/>
        <v>1.9075085792152087</v>
      </c>
      <c r="M577" s="124">
        <v>3285.1835749035199</v>
      </c>
      <c r="N577" s="124">
        <f t="shared" si="19"/>
        <v>2792.5003480347</v>
      </c>
      <c r="O577" s="116">
        <v>43405</v>
      </c>
      <c r="P577" s="108">
        <v>2018</v>
      </c>
      <c r="Q577" s="108" t="s">
        <v>88</v>
      </c>
    </row>
    <row r="578" spans="1:17" s="113" customFormat="1" x14ac:dyDescent="0.2">
      <c r="A578" s="114" t="s">
        <v>14</v>
      </c>
      <c r="B578" s="105" t="s">
        <v>69</v>
      </c>
      <c r="C578" s="211">
        <v>43405</v>
      </c>
      <c r="D578" s="115" t="s">
        <v>88</v>
      </c>
      <c r="E578" s="105" t="s">
        <v>13</v>
      </c>
      <c r="F578" s="105" t="s">
        <v>13</v>
      </c>
      <c r="G578" s="105" t="s">
        <v>296</v>
      </c>
      <c r="H578" s="127">
        <v>0.85001081548777824</v>
      </c>
      <c r="I578" s="127">
        <v>0.85001081548777824</v>
      </c>
      <c r="J578" s="131"/>
      <c r="K578" s="121">
        <v>3.2742744843612601E-2</v>
      </c>
      <c r="L578" s="121">
        <f t="shared" si="18"/>
        <v>2.7831687245827394E-2</v>
      </c>
      <c r="M578" s="124">
        <v>2988.0394969168001</v>
      </c>
      <c r="N578" s="124">
        <f t="shared" si="19"/>
        <v>2539.86588948394</v>
      </c>
      <c r="O578" s="116">
        <v>43405</v>
      </c>
      <c r="P578" s="108">
        <v>2018</v>
      </c>
      <c r="Q578" s="108" t="s">
        <v>88</v>
      </c>
    </row>
    <row r="579" spans="1:17" s="113" customFormat="1" x14ac:dyDescent="0.2">
      <c r="A579" s="114" t="s">
        <v>14</v>
      </c>
      <c r="B579" s="105" t="s">
        <v>69</v>
      </c>
      <c r="C579" s="211">
        <v>43405</v>
      </c>
      <c r="D579" s="115" t="s">
        <v>88</v>
      </c>
      <c r="E579" s="105" t="s">
        <v>13</v>
      </c>
      <c r="F579" s="105" t="s">
        <v>13</v>
      </c>
      <c r="G579" s="105" t="s">
        <v>297</v>
      </c>
      <c r="H579" s="127">
        <v>0.84999999999999964</v>
      </c>
      <c r="I579" s="127">
        <v>0.84999999999999964</v>
      </c>
      <c r="J579" s="131"/>
      <c r="K579" s="121">
        <v>0.32298668628958499</v>
      </c>
      <c r="L579" s="121">
        <f t="shared" si="18"/>
        <v>0.27453868334614712</v>
      </c>
      <c r="M579" s="124">
        <v>5143.7802527541198</v>
      </c>
      <c r="N579" s="124">
        <f t="shared" si="19"/>
        <v>4372.2132148410001</v>
      </c>
      <c r="O579" s="116">
        <v>43405</v>
      </c>
      <c r="P579" s="108">
        <v>2018</v>
      </c>
      <c r="Q579" s="108" t="s">
        <v>88</v>
      </c>
    </row>
    <row r="580" spans="1:17" s="113" customFormat="1" x14ac:dyDescent="0.2">
      <c r="A580" s="114" t="s">
        <v>14</v>
      </c>
      <c r="B580" s="105" t="s">
        <v>69</v>
      </c>
      <c r="C580" s="211">
        <v>43405</v>
      </c>
      <c r="D580" s="115" t="s">
        <v>88</v>
      </c>
      <c r="E580" s="105" t="s">
        <v>13</v>
      </c>
      <c r="F580" s="105" t="s">
        <v>13</v>
      </c>
      <c r="G580" s="105" t="s">
        <v>298</v>
      </c>
      <c r="H580" s="127">
        <v>0.84999999999999976</v>
      </c>
      <c r="I580" s="127">
        <v>0.84999999999999976</v>
      </c>
      <c r="J580" s="131"/>
      <c r="K580" s="121">
        <v>1.7338808744656702E-2</v>
      </c>
      <c r="L580" s="121">
        <f t="shared" si="18"/>
        <v>1.4737987432958193E-2</v>
      </c>
      <c r="M580" s="124">
        <v>276.81374226163302</v>
      </c>
      <c r="N580" s="124">
        <f t="shared" si="19"/>
        <v>235.291680922388</v>
      </c>
      <c r="O580" s="116">
        <v>43405</v>
      </c>
      <c r="P580" s="108">
        <v>2018</v>
      </c>
      <c r="Q580" s="108" t="s">
        <v>88</v>
      </c>
    </row>
    <row r="581" spans="1:17" s="113" customFormat="1" x14ac:dyDescent="0.2">
      <c r="A581" s="114" t="s">
        <v>14</v>
      </c>
      <c r="B581" s="105" t="s">
        <v>69</v>
      </c>
      <c r="C581" s="211">
        <v>43405</v>
      </c>
      <c r="D581" s="115" t="s">
        <v>88</v>
      </c>
      <c r="E581" s="105" t="s">
        <v>13</v>
      </c>
      <c r="F581" s="105" t="s">
        <v>13</v>
      </c>
      <c r="G581" s="105" t="s">
        <v>299</v>
      </c>
      <c r="H581" s="127">
        <v>0.85011600928074671</v>
      </c>
      <c r="I581" s="127">
        <v>0.85011600928074671</v>
      </c>
      <c r="J581" s="131"/>
      <c r="K581" s="121">
        <v>0.15804355175238399</v>
      </c>
      <c r="L581" s="121">
        <f t="shared" si="18"/>
        <v>0.13435535350829184</v>
      </c>
      <c r="M581" s="124">
        <v>2515.8405675283502</v>
      </c>
      <c r="N581" s="124">
        <f t="shared" si="19"/>
        <v>2138.75634325381</v>
      </c>
      <c r="O581" s="116">
        <v>43405</v>
      </c>
      <c r="P581" s="108">
        <v>2018</v>
      </c>
      <c r="Q581" s="108" t="s">
        <v>88</v>
      </c>
    </row>
    <row r="582" spans="1:17" s="113" customFormat="1" x14ac:dyDescent="0.2">
      <c r="A582" s="114" t="s">
        <v>14</v>
      </c>
      <c r="B582" s="105" t="s">
        <v>69</v>
      </c>
      <c r="C582" s="211">
        <v>43405</v>
      </c>
      <c r="D582" s="115" t="s">
        <v>88</v>
      </c>
      <c r="E582" s="105" t="s">
        <v>13</v>
      </c>
      <c r="F582" s="105" t="s">
        <v>13</v>
      </c>
      <c r="G582" s="105" t="s">
        <v>300</v>
      </c>
      <c r="H582" s="127">
        <v>0.86854460093895935</v>
      </c>
      <c r="I582" s="127">
        <v>0.86854460093895935</v>
      </c>
      <c r="J582" s="131"/>
      <c r="K582" s="121">
        <v>0.298967271711789</v>
      </c>
      <c r="L582" s="121">
        <f t="shared" si="18"/>
        <v>0.2596664097027252</v>
      </c>
      <c r="M582" s="124">
        <v>4661.4047917734797</v>
      </c>
      <c r="N582" s="124">
        <f t="shared" si="19"/>
        <v>4048.63796468585</v>
      </c>
      <c r="O582" s="116">
        <v>43405</v>
      </c>
      <c r="P582" s="108">
        <v>2018</v>
      </c>
      <c r="Q582" s="108" t="s">
        <v>88</v>
      </c>
    </row>
    <row r="583" spans="1:17" s="113" customFormat="1" x14ac:dyDescent="0.2">
      <c r="A583" s="114" t="s">
        <v>14</v>
      </c>
      <c r="B583" s="105" t="s">
        <v>69</v>
      </c>
      <c r="C583" s="211">
        <v>43405</v>
      </c>
      <c r="D583" s="115" t="s">
        <v>88</v>
      </c>
      <c r="E583" s="105" t="s">
        <v>13</v>
      </c>
      <c r="F583" s="105" t="s">
        <v>13</v>
      </c>
      <c r="G583" s="105" t="s">
        <v>301</v>
      </c>
      <c r="H583" s="127">
        <v>0.84999999999999887</v>
      </c>
      <c r="I583" s="127">
        <v>0.84999999999999887</v>
      </c>
      <c r="J583" s="131"/>
      <c r="K583" s="121">
        <v>2.6185566107211799E-2</v>
      </c>
      <c r="L583" s="121">
        <f t="shared" si="18"/>
        <v>2.225773119113E-2</v>
      </c>
      <c r="M583" s="124">
        <v>226.43837653686501</v>
      </c>
      <c r="N583" s="124">
        <f t="shared" si="19"/>
        <v>192.47262005633499</v>
      </c>
      <c r="O583" s="116">
        <v>43405</v>
      </c>
      <c r="P583" s="108">
        <v>2018</v>
      </c>
      <c r="Q583" s="108" t="s">
        <v>88</v>
      </c>
    </row>
    <row r="584" spans="1:17" s="113" customFormat="1" x14ac:dyDescent="0.2">
      <c r="A584" s="114" t="s">
        <v>14</v>
      </c>
      <c r="B584" s="105" t="s">
        <v>69</v>
      </c>
      <c r="C584" s="211">
        <v>43405</v>
      </c>
      <c r="D584" s="115" t="s">
        <v>88</v>
      </c>
      <c r="E584" s="105" t="s">
        <v>13</v>
      </c>
      <c r="F584" s="105" t="s">
        <v>13</v>
      </c>
      <c r="G584" s="105" t="s">
        <v>302</v>
      </c>
      <c r="H584" s="127">
        <v>0.85029585798816376</v>
      </c>
      <c r="I584" s="127">
        <v>0.85029585798816376</v>
      </c>
      <c r="J584" s="131"/>
      <c r="K584" s="121">
        <v>1.7203823667974001E-3</v>
      </c>
      <c r="L584" s="121">
        <f t="shared" si="18"/>
        <v>1.4628340006437031E-3</v>
      </c>
      <c r="M584" s="124">
        <v>149.09980512244101</v>
      </c>
      <c r="N584" s="124">
        <f t="shared" si="19"/>
        <v>126.77894672245399</v>
      </c>
      <c r="O584" s="116">
        <v>43405</v>
      </c>
      <c r="P584" s="108">
        <v>2018</v>
      </c>
      <c r="Q584" s="108" t="s">
        <v>88</v>
      </c>
    </row>
    <row r="585" spans="1:17" s="113" customFormat="1" x14ac:dyDescent="0.2">
      <c r="A585" s="114" t="s">
        <v>14</v>
      </c>
      <c r="B585" s="105" t="s">
        <v>69</v>
      </c>
      <c r="C585" s="211">
        <v>43405</v>
      </c>
      <c r="D585" s="115" t="s">
        <v>88</v>
      </c>
      <c r="E585" s="105" t="s">
        <v>13</v>
      </c>
      <c r="F585" s="105" t="s">
        <v>13</v>
      </c>
      <c r="G585" s="105" t="s">
        <v>303</v>
      </c>
      <c r="H585" s="127">
        <v>0.84958677685949935</v>
      </c>
      <c r="I585" s="127">
        <v>0.84958677685949935</v>
      </c>
      <c r="J585" s="131"/>
      <c r="K585" s="121">
        <v>9.1363924694887605E-2</v>
      </c>
      <c r="L585" s="121">
        <f t="shared" si="18"/>
        <v>7.7621582302763573E-2</v>
      </c>
      <c r="M585" s="124">
        <v>1460.0647323806099</v>
      </c>
      <c r="N585" s="124">
        <f t="shared" si="19"/>
        <v>1240.45168998947</v>
      </c>
      <c r="O585" s="116">
        <v>43405</v>
      </c>
      <c r="P585" s="108">
        <v>2018</v>
      </c>
      <c r="Q585" s="108" t="s">
        <v>88</v>
      </c>
    </row>
    <row r="586" spans="1:17" s="113" customFormat="1" x14ac:dyDescent="0.2">
      <c r="A586" s="114" t="s">
        <v>14</v>
      </c>
      <c r="B586" s="105" t="s">
        <v>69</v>
      </c>
      <c r="C586" s="211">
        <v>43405</v>
      </c>
      <c r="D586" s="115" t="s">
        <v>88</v>
      </c>
      <c r="E586" s="105" t="s">
        <v>13</v>
      </c>
      <c r="F586" s="105" t="s">
        <v>13</v>
      </c>
      <c r="G586" s="105" t="s">
        <v>304</v>
      </c>
      <c r="H586" s="127">
        <v>0.85085656701377221</v>
      </c>
      <c r="I586" s="127">
        <v>0.85085656701377221</v>
      </c>
      <c r="J586" s="131"/>
      <c r="K586" s="121">
        <v>0.39669777865948502</v>
      </c>
      <c r="L586" s="121">
        <f t="shared" si="18"/>
        <v>0.33753291009219871</v>
      </c>
      <c r="M586" s="124">
        <v>6315.7567927904802</v>
      </c>
      <c r="N586" s="124">
        <f t="shared" si="19"/>
        <v>5373.8031428076201</v>
      </c>
      <c r="O586" s="116">
        <v>43405</v>
      </c>
      <c r="P586" s="108">
        <v>2018</v>
      </c>
      <c r="Q586" s="108" t="s">
        <v>88</v>
      </c>
    </row>
    <row r="587" spans="1:17" s="113" customFormat="1" x14ac:dyDescent="0.2">
      <c r="A587" s="114" t="s">
        <v>14</v>
      </c>
      <c r="B587" s="105" t="s">
        <v>69</v>
      </c>
      <c r="C587" s="211">
        <v>43405</v>
      </c>
      <c r="D587" s="115" t="s">
        <v>88</v>
      </c>
      <c r="E587" s="105" t="s">
        <v>13</v>
      </c>
      <c r="F587" s="105" t="s">
        <v>13</v>
      </c>
      <c r="G587" s="105" t="s">
        <v>305</v>
      </c>
      <c r="H587" s="127">
        <v>0.84956208140134182</v>
      </c>
      <c r="I587" s="127">
        <v>0.84956208140134182</v>
      </c>
      <c r="J587" s="131"/>
      <c r="K587" s="121">
        <v>7.0736880972920198E-3</v>
      </c>
      <c r="L587" s="121">
        <f t="shared" si="18"/>
        <v>6.0095371831193059E-3</v>
      </c>
      <c r="M587" s="124">
        <v>112.611684238685</v>
      </c>
      <c r="N587" s="124">
        <f t="shared" si="19"/>
        <v>95.670616851927903</v>
      </c>
      <c r="O587" s="116">
        <v>43405</v>
      </c>
      <c r="P587" s="108">
        <v>2018</v>
      </c>
      <c r="Q587" s="108" t="s">
        <v>88</v>
      </c>
    </row>
    <row r="588" spans="1:17" s="113" customFormat="1" x14ac:dyDescent="0.2">
      <c r="A588" s="114" t="s">
        <v>14</v>
      </c>
      <c r="B588" s="105" t="s">
        <v>69</v>
      </c>
      <c r="C588" s="211">
        <v>43405</v>
      </c>
      <c r="D588" s="115" t="s">
        <v>88</v>
      </c>
      <c r="E588" s="105" t="s">
        <v>13</v>
      </c>
      <c r="F588" s="105" t="s">
        <v>13</v>
      </c>
      <c r="G588" s="105" t="s">
        <v>306</v>
      </c>
      <c r="H588" s="127">
        <v>0.85067300079176733</v>
      </c>
      <c r="I588" s="127">
        <v>0.85067300079176733</v>
      </c>
      <c r="J588" s="131"/>
      <c r="K588" s="121">
        <v>7.6809280162910207E-2</v>
      </c>
      <c r="L588" s="121">
        <f t="shared" si="18"/>
        <v>6.5339580844838388E-2</v>
      </c>
      <c r="M588" s="124">
        <v>1222.67833728714</v>
      </c>
      <c r="N588" s="124">
        <f t="shared" si="19"/>
        <v>1040.0994501831401</v>
      </c>
      <c r="O588" s="116">
        <v>43405</v>
      </c>
      <c r="P588" s="108">
        <v>2018</v>
      </c>
      <c r="Q588" s="108" t="s">
        <v>88</v>
      </c>
    </row>
    <row r="589" spans="1:17" s="113" customFormat="1" x14ac:dyDescent="0.2">
      <c r="A589" s="114" t="s">
        <v>14</v>
      </c>
      <c r="B589" s="105" t="s">
        <v>69</v>
      </c>
      <c r="C589" s="211">
        <v>43405</v>
      </c>
      <c r="D589" s="115" t="s">
        <v>88</v>
      </c>
      <c r="E589" s="105" t="s">
        <v>13</v>
      </c>
      <c r="F589" s="105" t="s">
        <v>13</v>
      </c>
      <c r="G589" s="105" t="s">
        <v>307</v>
      </c>
      <c r="H589" s="127">
        <v>0.65074798619102525</v>
      </c>
      <c r="I589" s="127">
        <v>0.65074798619102525</v>
      </c>
      <c r="J589" s="131"/>
      <c r="K589" s="121">
        <v>20.642046615299002</v>
      </c>
      <c r="L589" s="121">
        <f t="shared" si="18"/>
        <v>13.432770265767095</v>
      </c>
      <c r="M589" s="124">
        <v>328577.03154332697</v>
      </c>
      <c r="N589" s="124">
        <f t="shared" si="19"/>
        <v>213820.84158544501</v>
      </c>
      <c r="O589" s="116">
        <v>43405</v>
      </c>
      <c r="P589" s="108">
        <v>2018</v>
      </c>
      <c r="Q589" s="108" t="s">
        <v>88</v>
      </c>
    </row>
    <row r="590" spans="1:17" s="113" customFormat="1" x14ac:dyDescent="0.2">
      <c r="A590" s="114" t="s">
        <v>14</v>
      </c>
      <c r="B590" s="105" t="s">
        <v>69</v>
      </c>
      <c r="C590" s="211">
        <v>43405</v>
      </c>
      <c r="D590" s="115" t="s">
        <v>88</v>
      </c>
      <c r="E590" s="105" t="s">
        <v>13</v>
      </c>
      <c r="F590" s="105" t="s">
        <v>13</v>
      </c>
      <c r="G590" s="105" t="s">
        <v>308</v>
      </c>
      <c r="H590" s="127">
        <v>0.65084160552438464</v>
      </c>
      <c r="I590" s="127">
        <v>0.65084160552438464</v>
      </c>
      <c r="J590" s="131"/>
      <c r="K590" s="121">
        <v>13.6036499993912</v>
      </c>
      <c r="L590" s="121">
        <f t="shared" si="18"/>
        <v>8.8538214065955625</v>
      </c>
      <c r="M590" s="124">
        <v>216504.18650125101</v>
      </c>
      <c r="N590" s="124">
        <f t="shared" si="19"/>
        <v>140909.93234522501</v>
      </c>
      <c r="O590" s="116">
        <v>43405</v>
      </c>
      <c r="P590" s="108">
        <v>2018</v>
      </c>
      <c r="Q590" s="108" t="s">
        <v>88</v>
      </c>
    </row>
    <row r="591" spans="1:17" s="113" customFormat="1" x14ac:dyDescent="0.2">
      <c r="A591" s="114" t="s">
        <v>14</v>
      </c>
      <c r="B591" s="105" t="s">
        <v>69</v>
      </c>
      <c r="C591" s="211">
        <v>43405</v>
      </c>
      <c r="D591" s="115" t="s">
        <v>88</v>
      </c>
      <c r="E591" s="105" t="s">
        <v>13</v>
      </c>
      <c r="F591" s="105" t="s">
        <v>13</v>
      </c>
      <c r="G591" s="105" t="s">
        <v>309</v>
      </c>
      <c r="H591" s="127">
        <v>0.65277777777777857</v>
      </c>
      <c r="I591" s="127">
        <v>0.65277777777777857</v>
      </c>
      <c r="J591" s="131"/>
      <c r="K591" s="121">
        <v>0.20062628632058399</v>
      </c>
      <c r="L591" s="121">
        <f t="shared" si="18"/>
        <v>0.13096438134815916</v>
      </c>
      <c r="M591" s="124">
        <v>3193.3139098626498</v>
      </c>
      <c r="N591" s="124">
        <f t="shared" si="19"/>
        <v>2084.5243578270101</v>
      </c>
      <c r="O591" s="116">
        <v>43405</v>
      </c>
      <c r="P591" s="108">
        <v>2018</v>
      </c>
      <c r="Q591" s="108" t="s">
        <v>88</v>
      </c>
    </row>
    <row r="592" spans="1:17" s="113" customFormat="1" x14ac:dyDescent="0.2">
      <c r="A592" s="114" t="s">
        <v>14</v>
      </c>
      <c r="B592" s="105" t="s">
        <v>69</v>
      </c>
      <c r="C592" s="211">
        <v>43405</v>
      </c>
      <c r="D592" s="115" t="s">
        <v>88</v>
      </c>
      <c r="E592" s="105" t="s">
        <v>13</v>
      </c>
      <c r="F592" s="105" t="s">
        <v>13</v>
      </c>
      <c r="G592" s="105" t="s">
        <v>310</v>
      </c>
      <c r="H592" s="127">
        <v>0.65000000000000235</v>
      </c>
      <c r="I592" s="127">
        <v>0.65000000000000235</v>
      </c>
      <c r="J592" s="131"/>
      <c r="K592" s="121">
        <v>3.8453686141485401</v>
      </c>
      <c r="L592" s="121">
        <f t="shared" si="18"/>
        <v>2.49948959919656</v>
      </c>
      <c r="M592" s="124">
        <v>61237.334476164397</v>
      </c>
      <c r="N592" s="124">
        <f t="shared" si="19"/>
        <v>39804.267409507003</v>
      </c>
      <c r="O592" s="116">
        <v>43405</v>
      </c>
      <c r="P592" s="108">
        <v>2018</v>
      </c>
      <c r="Q592" s="108" t="s">
        <v>88</v>
      </c>
    </row>
    <row r="593" spans="1:17" s="113" customFormat="1" x14ac:dyDescent="0.2">
      <c r="A593" s="114" t="s">
        <v>14</v>
      </c>
      <c r="B593" s="105" t="s">
        <v>69</v>
      </c>
      <c r="C593" s="211">
        <v>43405</v>
      </c>
      <c r="D593" s="115" t="s">
        <v>88</v>
      </c>
      <c r="E593" s="105" t="s">
        <v>13</v>
      </c>
      <c r="F593" s="105" t="s">
        <v>13</v>
      </c>
      <c r="G593" s="105" t="s">
        <v>311</v>
      </c>
      <c r="H593" s="127">
        <v>0.84766697163769644</v>
      </c>
      <c r="I593" s="127">
        <v>0.84766697163769644</v>
      </c>
      <c r="J593" s="131"/>
      <c r="K593" s="121">
        <v>1.00274001516196E-3</v>
      </c>
      <c r="L593" s="121">
        <f t="shared" si="18"/>
        <v>8.4998959199227648E-4</v>
      </c>
      <c r="M593" s="124">
        <v>1.4674075237867199</v>
      </c>
      <c r="N593" s="124">
        <f t="shared" si="19"/>
        <v>1.2438728918466599</v>
      </c>
      <c r="O593" s="116">
        <v>43282</v>
      </c>
      <c r="P593" s="108">
        <v>2018</v>
      </c>
      <c r="Q593" s="108" t="s">
        <v>88</v>
      </c>
    </row>
    <row r="594" spans="1:17" s="113" customFormat="1" x14ac:dyDescent="0.2">
      <c r="A594" s="114" t="s">
        <v>14</v>
      </c>
      <c r="B594" s="105" t="s">
        <v>69</v>
      </c>
      <c r="C594" s="211">
        <v>43405</v>
      </c>
      <c r="D594" s="115" t="s">
        <v>88</v>
      </c>
      <c r="E594" s="105" t="s">
        <v>13</v>
      </c>
      <c r="F594" s="105" t="s">
        <v>13</v>
      </c>
      <c r="G594" s="105" t="s">
        <v>312</v>
      </c>
      <c r="H594" s="127">
        <v>0.85002870748758608</v>
      </c>
      <c r="I594" s="127">
        <v>0.85002870748758608</v>
      </c>
      <c r="J594" s="131"/>
      <c r="K594" s="121">
        <v>7.7581744191232297E-3</v>
      </c>
      <c r="L594" s="121">
        <f t="shared" si="18"/>
        <v>6.5946709739505725E-3</v>
      </c>
      <c r="M594" s="124">
        <v>11.3575923073588</v>
      </c>
      <c r="N594" s="124">
        <f t="shared" si="19"/>
        <v>9.6542795091951508</v>
      </c>
      <c r="O594" s="116">
        <v>43282</v>
      </c>
      <c r="P594" s="108">
        <v>2018</v>
      </c>
      <c r="Q594" s="108" t="s">
        <v>88</v>
      </c>
    </row>
    <row r="595" spans="1:17" s="113" customFormat="1" x14ac:dyDescent="0.2">
      <c r="A595" s="114" t="s">
        <v>14</v>
      </c>
      <c r="B595" s="105" t="s">
        <v>69</v>
      </c>
      <c r="C595" s="211">
        <v>43405</v>
      </c>
      <c r="D595" s="115" t="s">
        <v>88</v>
      </c>
      <c r="E595" s="105" t="s">
        <v>13</v>
      </c>
      <c r="F595" s="105" t="s">
        <v>13</v>
      </c>
      <c r="G595" s="105" t="s">
        <v>313</v>
      </c>
      <c r="H595" s="127">
        <v>0.84999999999999964</v>
      </c>
      <c r="I595" s="127">
        <v>0.84999999999999964</v>
      </c>
      <c r="J595" s="131"/>
      <c r="K595" s="121">
        <v>1.3126872029651901E-5</v>
      </c>
      <c r="L595" s="121">
        <f t="shared" si="18"/>
        <v>1.1157841225204111E-5</v>
      </c>
      <c r="M595" s="124">
        <v>0.20905426753725301</v>
      </c>
      <c r="N595" s="124">
        <f t="shared" si="19"/>
        <v>0.17769612740666499</v>
      </c>
      <c r="O595" s="116">
        <v>43282</v>
      </c>
      <c r="P595" s="108">
        <v>2018</v>
      </c>
      <c r="Q595" s="108" t="s">
        <v>88</v>
      </c>
    </row>
    <row r="596" spans="1:17" s="113" customFormat="1" x14ac:dyDescent="0.2">
      <c r="A596" s="114" t="s">
        <v>14</v>
      </c>
      <c r="B596" s="105" t="s">
        <v>69</v>
      </c>
      <c r="C596" s="211">
        <v>43405</v>
      </c>
      <c r="D596" s="115" t="s">
        <v>88</v>
      </c>
      <c r="E596" s="105" t="s">
        <v>13</v>
      </c>
      <c r="F596" s="105" t="s">
        <v>13</v>
      </c>
      <c r="G596" s="105" t="s">
        <v>314</v>
      </c>
      <c r="H596" s="127">
        <v>0.85000000000000075</v>
      </c>
      <c r="I596" s="127">
        <v>0.85000000000000075</v>
      </c>
      <c r="J596" s="131"/>
      <c r="K596" s="121">
        <v>8.2291451089969996E-6</v>
      </c>
      <c r="L596" s="121">
        <f t="shared" si="18"/>
        <v>6.9947733426474555E-6</v>
      </c>
      <c r="M596" s="124">
        <v>0.13137814060827399</v>
      </c>
      <c r="N596" s="124">
        <f t="shared" si="19"/>
        <v>0.11167141951703299</v>
      </c>
      <c r="O596" s="116">
        <v>43282</v>
      </c>
      <c r="P596" s="108">
        <v>2018</v>
      </c>
      <c r="Q596" s="108" t="s">
        <v>88</v>
      </c>
    </row>
    <row r="597" spans="1:17" s="113" customFormat="1" x14ac:dyDescent="0.2">
      <c r="A597" s="114" t="s">
        <v>14</v>
      </c>
      <c r="B597" s="105" t="s">
        <v>69</v>
      </c>
      <c r="C597" s="211">
        <v>43405</v>
      </c>
      <c r="D597" s="115" t="s">
        <v>88</v>
      </c>
      <c r="E597" s="105" t="s">
        <v>13</v>
      </c>
      <c r="F597" s="105" t="s">
        <v>13</v>
      </c>
      <c r="G597" s="105" t="s">
        <v>315</v>
      </c>
      <c r="H597" s="127">
        <v>0.84958677685950157</v>
      </c>
      <c r="I597" s="127">
        <v>0.84958677685950157</v>
      </c>
      <c r="J597" s="131"/>
      <c r="K597" s="121">
        <v>1.4521803178079601E-5</v>
      </c>
      <c r="L597" s="121">
        <f t="shared" si="18"/>
        <v>1.2337531956252714E-5</v>
      </c>
      <c r="M597" s="124">
        <v>0.23206941625695099</v>
      </c>
      <c r="N597" s="124">
        <f t="shared" si="19"/>
        <v>0.19716310736540901</v>
      </c>
      <c r="O597" s="116">
        <v>43282</v>
      </c>
      <c r="P597" s="108">
        <v>2018</v>
      </c>
      <c r="Q597" s="108" t="s">
        <v>88</v>
      </c>
    </row>
    <row r="598" spans="1:17" s="113" customFormat="1" x14ac:dyDescent="0.2">
      <c r="A598" s="114" t="s">
        <v>14</v>
      </c>
      <c r="B598" s="105" t="s">
        <v>69</v>
      </c>
      <c r="C598" s="211">
        <v>43405</v>
      </c>
      <c r="D598" s="115" t="s">
        <v>88</v>
      </c>
      <c r="E598" s="105" t="s">
        <v>13</v>
      </c>
      <c r="F598" s="105" t="s">
        <v>13</v>
      </c>
      <c r="G598" s="105" t="s">
        <v>316</v>
      </c>
      <c r="H598" s="127">
        <v>0.85067300079176089</v>
      </c>
      <c r="I598" s="127">
        <v>0.85067300079176089</v>
      </c>
      <c r="J598" s="131"/>
      <c r="K598" s="121">
        <v>7.6086458804269604E-5</v>
      </c>
      <c r="L598" s="121">
        <f t="shared" si="18"/>
        <v>6.4724696230646715E-5</v>
      </c>
      <c r="M598" s="124">
        <v>1.21117220137409</v>
      </c>
      <c r="N598" s="124">
        <f t="shared" si="19"/>
        <v>1.0303114910184601</v>
      </c>
      <c r="O598" s="116">
        <v>43282</v>
      </c>
      <c r="P598" s="108">
        <v>2018</v>
      </c>
      <c r="Q598" s="108" t="s">
        <v>88</v>
      </c>
    </row>
    <row r="599" spans="1:17" s="113" customFormat="1" x14ac:dyDescent="0.2">
      <c r="A599" s="114" t="s">
        <v>14</v>
      </c>
      <c r="B599" s="105" t="s">
        <v>69</v>
      </c>
      <c r="C599" s="211">
        <v>43405</v>
      </c>
      <c r="D599" s="115" t="s">
        <v>88</v>
      </c>
      <c r="E599" s="105" t="s">
        <v>13</v>
      </c>
      <c r="F599" s="105" t="s">
        <v>13</v>
      </c>
      <c r="G599" s="105" t="s">
        <v>317</v>
      </c>
      <c r="H599" s="127">
        <v>0.6507479861910247</v>
      </c>
      <c r="I599" s="127">
        <v>0.6507479861910247</v>
      </c>
      <c r="J599" s="131"/>
      <c r="K599" s="121">
        <v>6.2718359633305099E-3</v>
      </c>
      <c r="L599" s="121">
        <f t="shared" ref="L599:L662" si="20">K599*H599</f>
        <v>4.0813846228577744E-3</v>
      </c>
      <c r="M599" s="124">
        <v>99.834153151774203</v>
      </c>
      <c r="N599" s="124">
        <f t="shared" si="19"/>
        <v>64.966874116603407</v>
      </c>
      <c r="O599" s="116">
        <v>43282</v>
      </c>
      <c r="P599" s="108">
        <v>2018</v>
      </c>
      <c r="Q599" s="108" t="s">
        <v>88</v>
      </c>
    </row>
    <row r="600" spans="1:17" s="113" customFormat="1" x14ac:dyDescent="0.2">
      <c r="A600" s="114" t="s">
        <v>14</v>
      </c>
      <c r="B600" s="105" t="s">
        <v>69</v>
      </c>
      <c r="C600" s="211">
        <v>43405</v>
      </c>
      <c r="D600" s="115" t="s">
        <v>88</v>
      </c>
      <c r="E600" s="105" t="s">
        <v>13</v>
      </c>
      <c r="F600" s="105" t="s">
        <v>13</v>
      </c>
      <c r="G600" s="105" t="s">
        <v>318</v>
      </c>
      <c r="H600" s="127">
        <v>0.65084160552438486</v>
      </c>
      <c r="I600" s="127">
        <v>0.65084160552438486</v>
      </c>
      <c r="J600" s="131"/>
      <c r="K600" s="121">
        <v>7.2597400861487205E-4</v>
      </c>
      <c r="L600" s="121">
        <f t="shared" si="20"/>
        <v>4.7249408933587692E-4</v>
      </c>
      <c r="M600" s="124">
        <v>11.5539882431002</v>
      </c>
      <c r="N600" s="124">
        <f t="shared" si="19"/>
        <v>7.5198162583492012</v>
      </c>
      <c r="O600" s="116">
        <v>43282</v>
      </c>
      <c r="P600" s="108">
        <v>2018</v>
      </c>
      <c r="Q600" s="108" t="s">
        <v>88</v>
      </c>
    </row>
    <row r="601" spans="1:17" s="113" customFormat="1" x14ac:dyDescent="0.2">
      <c r="A601" s="114" t="s">
        <v>14</v>
      </c>
      <c r="B601" s="105" t="s">
        <v>69</v>
      </c>
      <c r="C601" s="211">
        <v>43405</v>
      </c>
      <c r="D601" s="115" t="s">
        <v>88</v>
      </c>
      <c r="E601" s="105" t="s">
        <v>13</v>
      </c>
      <c r="F601" s="105" t="s">
        <v>13</v>
      </c>
      <c r="G601" s="105" t="s">
        <v>319</v>
      </c>
      <c r="H601" s="127">
        <v>0.65277777777777868</v>
      </c>
      <c r="I601" s="127">
        <v>0.65277777777777868</v>
      </c>
      <c r="J601" s="131"/>
      <c r="K601" s="121">
        <v>2.8196462035414299E-6</v>
      </c>
      <c r="L601" s="121">
        <f t="shared" si="20"/>
        <v>1.8406023828673249E-6</v>
      </c>
      <c r="M601" s="124">
        <v>4.4879540003410302E-2</v>
      </c>
      <c r="N601" s="124">
        <f t="shared" si="19"/>
        <v>2.9296366391115099E-2</v>
      </c>
      <c r="O601" s="116">
        <v>43282</v>
      </c>
      <c r="P601" s="108">
        <v>2018</v>
      </c>
      <c r="Q601" s="108" t="s">
        <v>88</v>
      </c>
    </row>
    <row r="602" spans="1:17" s="113" customFormat="1" x14ac:dyDescent="0.2">
      <c r="A602" s="114" t="s">
        <v>14</v>
      </c>
      <c r="B602" s="105" t="s">
        <v>69</v>
      </c>
      <c r="C602" s="211">
        <v>43405</v>
      </c>
      <c r="D602" s="115" t="s">
        <v>88</v>
      </c>
      <c r="E602" s="105" t="s">
        <v>13</v>
      </c>
      <c r="F602" s="105" t="s">
        <v>13</v>
      </c>
      <c r="G602" s="105" t="s">
        <v>320</v>
      </c>
      <c r="H602" s="127">
        <v>0.6500000000000008</v>
      </c>
      <c r="I602" s="127">
        <v>0.6500000000000008</v>
      </c>
      <c r="J602" s="131"/>
      <c r="K602" s="121">
        <v>2.9338068765779202E-4</v>
      </c>
      <c r="L602" s="121">
        <f t="shared" si="20"/>
        <v>1.9069744697756505E-4</v>
      </c>
      <c r="M602" s="124">
        <v>4.6720751900986102</v>
      </c>
      <c r="N602" s="124">
        <f t="shared" si="19"/>
        <v>3.0368488735641002</v>
      </c>
      <c r="O602" s="116">
        <v>43282</v>
      </c>
      <c r="P602" s="108">
        <v>2018</v>
      </c>
      <c r="Q602" s="108" t="s">
        <v>88</v>
      </c>
    </row>
    <row r="603" spans="1:17" s="113" customFormat="1" x14ac:dyDescent="0.2">
      <c r="A603" s="114" t="s">
        <v>14</v>
      </c>
      <c r="B603" s="105" t="s">
        <v>69</v>
      </c>
      <c r="C603" s="211">
        <v>43435</v>
      </c>
      <c r="D603" s="115" t="s">
        <v>88</v>
      </c>
      <c r="E603" s="105" t="s">
        <v>13</v>
      </c>
      <c r="F603" s="105" t="s">
        <v>13</v>
      </c>
      <c r="G603" s="105" t="s">
        <v>321</v>
      </c>
      <c r="H603" s="127">
        <v>0.85037878787878907</v>
      </c>
      <c r="I603" s="127">
        <v>0.85037878787878907</v>
      </c>
      <c r="J603" s="131"/>
      <c r="K603" s="121">
        <v>2.64978787000892E-5</v>
      </c>
      <c r="L603" s="121">
        <f t="shared" si="20"/>
        <v>2.2533233970341036E-5</v>
      </c>
      <c r="M603" s="124">
        <v>0.50633327183334698</v>
      </c>
      <c r="N603" s="124">
        <f t="shared" si="19"/>
        <v>0.43057507396434302</v>
      </c>
      <c r="O603" s="116">
        <v>43405</v>
      </c>
      <c r="P603" s="108">
        <v>2018</v>
      </c>
      <c r="Q603" s="108" t="s">
        <v>88</v>
      </c>
    </row>
    <row r="604" spans="1:17" s="113" customFormat="1" x14ac:dyDescent="0.2">
      <c r="A604" s="114" t="s">
        <v>14</v>
      </c>
      <c r="B604" s="105" t="s">
        <v>69</v>
      </c>
      <c r="C604" s="211">
        <v>43435</v>
      </c>
      <c r="D604" s="115" t="s">
        <v>88</v>
      </c>
      <c r="E604" s="105" t="s">
        <v>13</v>
      </c>
      <c r="F604" s="105" t="s">
        <v>13</v>
      </c>
      <c r="G604" s="105" t="s">
        <v>322</v>
      </c>
      <c r="H604" s="127">
        <v>0.65121344119477287</v>
      </c>
      <c r="I604" s="127">
        <v>0.65121344119477287</v>
      </c>
      <c r="J604" s="131"/>
      <c r="K604" s="121">
        <v>0.117455465195104</v>
      </c>
      <c r="L604" s="121">
        <f t="shared" si="20"/>
        <v>7.6488577676836547E-2</v>
      </c>
      <c r="M604" s="124">
        <v>1869.9173500235399</v>
      </c>
      <c r="N604" s="124">
        <f t="shared" ref="N604:N667" si="21">I604*M604</f>
        <v>1217.7153122586401</v>
      </c>
      <c r="O604" s="116">
        <v>43405</v>
      </c>
      <c r="P604" s="108">
        <v>2018</v>
      </c>
      <c r="Q604" s="108" t="s">
        <v>88</v>
      </c>
    </row>
    <row r="605" spans="1:17" s="113" customFormat="1" x14ac:dyDescent="0.2">
      <c r="A605" s="114" t="s">
        <v>14</v>
      </c>
      <c r="B605" s="105" t="s">
        <v>69</v>
      </c>
      <c r="C605" s="211">
        <v>43435</v>
      </c>
      <c r="D605" s="115" t="s">
        <v>88</v>
      </c>
      <c r="E605" s="105" t="s">
        <v>13</v>
      </c>
      <c r="F605" s="105" t="s">
        <v>13</v>
      </c>
      <c r="G605" s="105" t="s">
        <v>323</v>
      </c>
      <c r="H605" s="127">
        <v>0.84766697163769955</v>
      </c>
      <c r="I605" s="127">
        <v>0.84766697163769955</v>
      </c>
      <c r="J605" s="131"/>
      <c r="K605" s="121">
        <v>8.5805895583144207E-2</v>
      </c>
      <c r="L605" s="121">
        <f t="shared" si="20"/>
        <v>7.2734823657624514E-2</v>
      </c>
      <c r="M605" s="124">
        <v>125.568158106892</v>
      </c>
      <c r="N605" s="124">
        <f t="shared" si="21"/>
        <v>106.43998031659299</v>
      </c>
      <c r="O605" s="116">
        <v>43405</v>
      </c>
      <c r="P605" s="108">
        <v>2018</v>
      </c>
      <c r="Q605" s="108" t="s">
        <v>88</v>
      </c>
    </row>
    <row r="606" spans="1:17" s="113" customFormat="1" x14ac:dyDescent="0.2">
      <c r="A606" s="114" t="s">
        <v>14</v>
      </c>
      <c r="B606" s="105" t="s">
        <v>69</v>
      </c>
      <c r="C606" s="211">
        <v>43435</v>
      </c>
      <c r="D606" s="115" t="s">
        <v>88</v>
      </c>
      <c r="E606" s="105" t="s">
        <v>13</v>
      </c>
      <c r="F606" s="105" t="s">
        <v>13</v>
      </c>
      <c r="G606" s="105" t="s">
        <v>324</v>
      </c>
      <c r="H606" s="127">
        <v>0.85002870748758974</v>
      </c>
      <c r="I606" s="127">
        <v>0.85002870748758974</v>
      </c>
      <c r="J606" s="131"/>
      <c r="K606" s="121">
        <v>1.5516348838246499E-2</v>
      </c>
      <c r="L606" s="121">
        <f t="shared" si="20"/>
        <v>1.3189341947901237E-2</v>
      </c>
      <c r="M606" s="124">
        <v>22.715184614717501</v>
      </c>
      <c r="N606" s="124">
        <f t="shared" si="21"/>
        <v>19.308559018390302</v>
      </c>
      <c r="O606" s="116">
        <v>43405</v>
      </c>
      <c r="P606" s="108">
        <v>2018</v>
      </c>
      <c r="Q606" s="108" t="s">
        <v>88</v>
      </c>
    </row>
    <row r="607" spans="1:17" s="113" customFormat="1" x14ac:dyDescent="0.2">
      <c r="A607" s="114" t="s">
        <v>14</v>
      </c>
      <c r="B607" s="105" t="s">
        <v>69</v>
      </c>
      <c r="C607" s="211">
        <v>43435</v>
      </c>
      <c r="D607" s="115" t="s">
        <v>88</v>
      </c>
      <c r="E607" s="105" t="s">
        <v>13</v>
      </c>
      <c r="F607" s="105" t="s">
        <v>13</v>
      </c>
      <c r="G607" s="105" t="s">
        <v>325</v>
      </c>
      <c r="H607" s="127">
        <v>0.85001081548777868</v>
      </c>
      <c r="I607" s="127">
        <v>0.85001081548777868</v>
      </c>
      <c r="J607" s="131"/>
      <c r="K607" s="121">
        <v>7.7727584198486899E-4</v>
      </c>
      <c r="L607" s="121">
        <f t="shared" si="20"/>
        <v>6.606928723045083E-4</v>
      </c>
      <c r="M607" s="124">
        <v>70.932688354107995</v>
      </c>
      <c r="N607" s="124">
        <f t="shared" si="21"/>
        <v>60.293552272615798</v>
      </c>
      <c r="O607" s="116">
        <v>43405</v>
      </c>
      <c r="P607" s="108">
        <v>2018</v>
      </c>
      <c r="Q607" s="108" t="s">
        <v>88</v>
      </c>
    </row>
    <row r="608" spans="1:17" s="113" customFormat="1" x14ac:dyDescent="0.2">
      <c r="A608" s="114" t="s">
        <v>14</v>
      </c>
      <c r="B608" s="105" t="s">
        <v>69</v>
      </c>
      <c r="C608" s="211">
        <v>43435</v>
      </c>
      <c r="D608" s="115" t="s">
        <v>88</v>
      </c>
      <c r="E608" s="105" t="s">
        <v>13</v>
      </c>
      <c r="F608" s="105" t="s">
        <v>13</v>
      </c>
      <c r="G608" s="105" t="s">
        <v>326</v>
      </c>
      <c r="H608" s="127">
        <v>0.84999999999999987</v>
      </c>
      <c r="I608" s="127">
        <v>0.84999999999999987</v>
      </c>
      <c r="J608" s="131"/>
      <c r="K608" s="121">
        <v>3.9380616088955601E-5</v>
      </c>
      <c r="L608" s="121">
        <f t="shared" si="20"/>
        <v>3.3473523675612256E-5</v>
      </c>
      <c r="M608" s="124">
        <v>0.62716280261176005</v>
      </c>
      <c r="N608" s="124">
        <f t="shared" si="21"/>
        <v>0.53308838221999599</v>
      </c>
      <c r="O608" s="116">
        <v>43405</v>
      </c>
      <c r="P608" s="108">
        <v>2018</v>
      </c>
      <c r="Q608" s="108" t="s">
        <v>88</v>
      </c>
    </row>
    <row r="609" spans="1:17" s="113" customFormat="1" x14ac:dyDescent="0.2">
      <c r="A609" s="114" t="s">
        <v>14</v>
      </c>
      <c r="B609" s="105" t="s">
        <v>69</v>
      </c>
      <c r="C609" s="211">
        <v>43435</v>
      </c>
      <c r="D609" s="115" t="s">
        <v>88</v>
      </c>
      <c r="E609" s="105" t="s">
        <v>13</v>
      </c>
      <c r="F609" s="105" t="s">
        <v>13</v>
      </c>
      <c r="G609" s="105" t="s">
        <v>327</v>
      </c>
      <c r="H609" s="127">
        <v>0.85011600928073217</v>
      </c>
      <c r="I609" s="127">
        <v>0.85011600928073217</v>
      </c>
      <c r="J609" s="131"/>
      <c r="K609" s="121">
        <v>3.8686527371620497E-2</v>
      </c>
      <c r="L609" s="121">
        <f t="shared" si="20"/>
        <v>3.288803626209183E-2</v>
      </c>
      <c r="M609" s="124">
        <v>615.83743151261206</v>
      </c>
      <c r="N609" s="124">
        <f t="shared" si="21"/>
        <v>523.53325964319799</v>
      </c>
      <c r="O609" s="116">
        <v>43405</v>
      </c>
      <c r="P609" s="108">
        <v>2018</v>
      </c>
      <c r="Q609" s="108" t="s">
        <v>88</v>
      </c>
    </row>
    <row r="610" spans="1:17" s="113" customFormat="1" x14ac:dyDescent="0.2">
      <c r="A610" s="114" t="s">
        <v>14</v>
      </c>
      <c r="B610" s="105" t="s">
        <v>69</v>
      </c>
      <c r="C610" s="211">
        <v>43435</v>
      </c>
      <c r="D610" s="115" t="s">
        <v>88</v>
      </c>
      <c r="E610" s="105" t="s">
        <v>13</v>
      </c>
      <c r="F610" s="105" t="s">
        <v>13</v>
      </c>
      <c r="G610" s="105" t="s">
        <v>328</v>
      </c>
      <c r="H610" s="127">
        <v>0.86854460093897268</v>
      </c>
      <c r="I610" s="127">
        <v>0.86854460093897268</v>
      </c>
      <c r="J610" s="131"/>
      <c r="K610" s="121">
        <v>3.5554847527531297E-2</v>
      </c>
      <c r="L610" s="121">
        <f t="shared" si="20"/>
        <v>3.0880970857245688E-2</v>
      </c>
      <c r="M610" s="124">
        <v>554.360133424173</v>
      </c>
      <c r="N610" s="124">
        <f t="shared" si="21"/>
        <v>481.486500861374</v>
      </c>
      <c r="O610" s="116">
        <v>43405</v>
      </c>
      <c r="P610" s="108">
        <v>2018</v>
      </c>
      <c r="Q610" s="108" t="s">
        <v>88</v>
      </c>
    </row>
    <row r="611" spans="1:17" s="113" customFormat="1" x14ac:dyDescent="0.2">
      <c r="A611" s="114" t="s">
        <v>14</v>
      </c>
      <c r="B611" s="105" t="s">
        <v>69</v>
      </c>
      <c r="C611" s="211">
        <v>43435</v>
      </c>
      <c r="D611" s="115" t="s">
        <v>88</v>
      </c>
      <c r="E611" s="105" t="s">
        <v>13</v>
      </c>
      <c r="F611" s="105" t="s">
        <v>13</v>
      </c>
      <c r="G611" s="105" t="s">
        <v>329</v>
      </c>
      <c r="H611" s="127">
        <v>0.85000000000000042</v>
      </c>
      <c r="I611" s="127">
        <v>0.85000000000000042</v>
      </c>
      <c r="J611" s="131"/>
      <c r="K611" s="121">
        <v>1.04241903293041E-4</v>
      </c>
      <c r="L611" s="121">
        <f t="shared" si="20"/>
        <v>8.860561779908489E-5</v>
      </c>
      <c r="M611" s="124">
        <v>0.90142665818815604</v>
      </c>
      <c r="N611" s="124">
        <f t="shared" si="21"/>
        <v>0.766212659459933</v>
      </c>
      <c r="O611" s="116">
        <v>43405</v>
      </c>
      <c r="P611" s="108">
        <v>2018</v>
      </c>
      <c r="Q611" s="108" t="s">
        <v>88</v>
      </c>
    </row>
    <row r="612" spans="1:17" s="113" customFormat="1" x14ac:dyDescent="0.2">
      <c r="A612" s="114" t="s">
        <v>14</v>
      </c>
      <c r="B612" s="105" t="s">
        <v>69</v>
      </c>
      <c r="C612" s="211">
        <v>43435</v>
      </c>
      <c r="D612" s="115" t="s">
        <v>88</v>
      </c>
      <c r="E612" s="105" t="s">
        <v>13</v>
      </c>
      <c r="F612" s="105" t="s">
        <v>13</v>
      </c>
      <c r="G612" s="105" t="s">
        <v>330</v>
      </c>
      <c r="H612" s="127">
        <v>0.85029585798816432</v>
      </c>
      <c r="I612" s="127">
        <v>0.85029585798816432</v>
      </c>
      <c r="J612" s="131"/>
      <c r="K612" s="121">
        <v>5.0489482503836595E-4</v>
      </c>
      <c r="L612" s="121">
        <f t="shared" si="20"/>
        <v>4.2930997844978149E-4</v>
      </c>
      <c r="M612" s="124">
        <v>43.757551503325097</v>
      </c>
      <c r="N612" s="124">
        <f t="shared" si="21"/>
        <v>37.206864798981101</v>
      </c>
      <c r="O612" s="116">
        <v>43405</v>
      </c>
      <c r="P612" s="108">
        <v>2018</v>
      </c>
      <c r="Q612" s="108" t="s">
        <v>88</v>
      </c>
    </row>
    <row r="613" spans="1:17" s="113" customFormat="1" x14ac:dyDescent="0.2">
      <c r="A613" s="114" t="s">
        <v>14</v>
      </c>
      <c r="B613" s="105" t="s">
        <v>69</v>
      </c>
      <c r="C613" s="211">
        <v>43435</v>
      </c>
      <c r="D613" s="115" t="s">
        <v>88</v>
      </c>
      <c r="E613" s="105" t="s">
        <v>13</v>
      </c>
      <c r="F613" s="105" t="s">
        <v>13</v>
      </c>
      <c r="G613" s="105" t="s">
        <v>331</v>
      </c>
      <c r="H613" s="127">
        <v>0.84958677685950568</v>
      </c>
      <c r="I613" s="127">
        <v>0.84958677685950568</v>
      </c>
      <c r="J613" s="131"/>
      <c r="K613" s="121">
        <v>2.7300989974789599E-3</v>
      </c>
      <c r="L613" s="121">
        <f t="shared" si="20"/>
        <v>2.3194560077755173E-3</v>
      </c>
      <c r="M613" s="124">
        <v>43.629050256306698</v>
      </c>
      <c r="N613" s="124">
        <f t="shared" si="21"/>
        <v>37.066664184696997</v>
      </c>
      <c r="O613" s="116">
        <v>43405</v>
      </c>
      <c r="P613" s="108">
        <v>2018</v>
      </c>
      <c r="Q613" s="108" t="s">
        <v>88</v>
      </c>
    </row>
    <row r="614" spans="1:17" s="113" customFormat="1" x14ac:dyDescent="0.2">
      <c r="A614" s="114" t="s">
        <v>14</v>
      </c>
      <c r="B614" s="105" t="s">
        <v>69</v>
      </c>
      <c r="C614" s="211">
        <v>43435</v>
      </c>
      <c r="D614" s="115" t="s">
        <v>88</v>
      </c>
      <c r="E614" s="105" t="s">
        <v>13</v>
      </c>
      <c r="F614" s="105" t="s">
        <v>13</v>
      </c>
      <c r="G614" s="105" t="s">
        <v>332</v>
      </c>
      <c r="H614" s="127">
        <v>0.85085656701377055</v>
      </c>
      <c r="I614" s="127">
        <v>0.85085656701377055</v>
      </c>
      <c r="J614" s="131"/>
      <c r="K614" s="121">
        <v>3.8014703736297499E-3</v>
      </c>
      <c r="L614" s="121">
        <f t="shared" si="20"/>
        <v>3.2345060317111648E-3</v>
      </c>
      <c r="M614" s="124">
        <v>60.522553002376803</v>
      </c>
      <c r="N614" s="124">
        <f t="shared" si="21"/>
        <v>51.496011674511301</v>
      </c>
      <c r="O614" s="116">
        <v>43405</v>
      </c>
      <c r="P614" s="108">
        <v>2018</v>
      </c>
      <c r="Q614" s="108" t="s">
        <v>88</v>
      </c>
    </row>
    <row r="615" spans="1:17" s="113" customFormat="1" x14ac:dyDescent="0.2">
      <c r="A615" s="114" t="s">
        <v>14</v>
      </c>
      <c r="B615" s="105" t="s">
        <v>69</v>
      </c>
      <c r="C615" s="211">
        <v>43435</v>
      </c>
      <c r="D615" s="115" t="s">
        <v>88</v>
      </c>
      <c r="E615" s="105" t="s">
        <v>13</v>
      </c>
      <c r="F615" s="105" t="s">
        <v>13</v>
      </c>
      <c r="G615" s="105" t="s">
        <v>333</v>
      </c>
      <c r="H615" s="127">
        <v>0.84956208140133549</v>
      </c>
      <c r="I615" s="127">
        <v>0.84956208140133549</v>
      </c>
      <c r="J615" s="131"/>
      <c r="K615" s="121">
        <v>9.5874780822800896E-4</v>
      </c>
      <c r="L615" s="121">
        <f t="shared" si="20"/>
        <v>8.1451578349715575E-4</v>
      </c>
      <c r="M615" s="124">
        <v>15.263071252185499</v>
      </c>
      <c r="N615" s="124">
        <f t="shared" si="21"/>
        <v>12.9669265815836</v>
      </c>
      <c r="O615" s="116">
        <v>43405</v>
      </c>
      <c r="P615" s="108">
        <v>2018</v>
      </c>
      <c r="Q615" s="108" t="s">
        <v>88</v>
      </c>
    </row>
    <row r="616" spans="1:17" s="113" customFormat="1" x14ac:dyDescent="0.2">
      <c r="A616" s="114" t="s">
        <v>14</v>
      </c>
      <c r="B616" s="105" t="s">
        <v>69</v>
      </c>
      <c r="C616" s="211">
        <v>43435</v>
      </c>
      <c r="D616" s="115" t="s">
        <v>88</v>
      </c>
      <c r="E616" s="105" t="s">
        <v>13</v>
      </c>
      <c r="F616" s="105" t="s">
        <v>13</v>
      </c>
      <c r="G616" s="105" t="s">
        <v>334</v>
      </c>
      <c r="H616" s="127">
        <v>0.85067300079176766</v>
      </c>
      <c r="I616" s="127">
        <v>0.85067300079176766</v>
      </c>
      <c r="J616" s="131"/>
      <c r="K616" s="121">
        <v>2.1684640759216801E-3</v>
      </c>
      <c r="L616" s="121">
        <f t="shared" si="20"/>
        <v>1.8446538425734432E-3</v>
      </c>
      <c r="M616" s="124">
        <v>34.518407739161397</v>
      </c>
      <c r="N616" s="124">
        <f t="shared" si="21"/>
        <v>29.363877494026202</v>
      </c>
      <c r="O616" s="116">
        <v>43405</v>
      </c>
      <c r="P616" s="108">
        <v>2018</v>
      </c>
      <c r="Q616" s="108" t="s">
        <v>88</v>
      </c>
    </row>
    <row r="617" spans="1:17" s="113" customFormat="1" x14ac:dyDescent="0.2">
      <c r="A617" s="114" t="s">
        <v>14</v>
      </c>
      <c r="B617" s="105" t="s">
        <v>69</v>
      </c>
      <c r="C617" s="211">
        <v>43435</v>
      </c>
      <c r="D617" s="115" t="s">
        <v>88</v>
      </c>
      <c r="E617" s="105" t="s">
        <v>13</v>
      </c>
      <c r="F617" s="105" t="s">
        <v>13</v>
      </c>
      <c r="G617" s="105" t="s">
        <v>335</v>
      </c>
      <c r="H617" s="127">
        <v>0.65074798619102736</v>
      </c>
      <c r="I617" s="127">
        <v>0.65074798619102736</v>
      </c>
      <c r="J617" s="131"/>
      <c r="K617" s="121">
        <v>2.8775581279170099</v>
      </c>
      <c r="L617" s="121">
        <f t="shared" si="20"/>
        <v>1.8725651568896169</v>
      </c>
      <c r="M617" s="124">
        <v>45804.542804568096</v>
      </c>
      <c r="N617" s="124">
        <f t="shared" si="21"/>
        <v>29807.213988473402</v>
      </c>
      <c r="O617" s="116">
        <v>43405</v>
      </c>
      <c r="P617" s="108">
        <v>2018</v>
      </c>
      <c r="Q617" s="108" t="s">
        <v>88</v>
      </c>
    </row>
    <row r="618" spans="1:17" s="113" customFormat="1" x14ac:dyDescent="0.2">
      <c r="A618" s="114" t="s">
        <v>14</v>
      </c>
      <c r="B618" s="105" t="s">
        <v>69</v>
      </c>
      <c r="C618" s="211">
        <v>43435</v>
      </c>
      <c r="D618" s="115" t="s">
        <v>88</v>
      </c>
      <c r="E618" s="105" t="s">
        <v>13</v>
      </c>
      <c r="F618" s="105" t="s">
        <v>13</v>
      </c>
      <c r="G618" s="105" t="s">
        <v>336</v>
      </c>
      <c r="H618" s="127">
        <v>0.65084160552439008</v>
      </c>
      <c r="I618" s="127">
        <v>0.65084160552439008</v>
      </c>
      <c r="J618" s="131"/>
      <c r="K618" s="121">
        <v>0.18478830726973999</v>
      </c>
      <c r="L618" s="121">
        <f t="shared" si="20"/>
        <v>0.1202679185855719</v>
      </c>
      <c r="M618" s="124">
        <v>2940.9343920321799</v>
      </c>
      <c r="N618" s="124">
        <f t="shared" si="21"/>
        <v>1914.08246145212</v>
      </c>
      <c r="O618" s="116">
        <v>43405</v>
      </c>
      <c r="P618" s="108">
        <v>2018</v>
      </c>
      <c r="Q618" s="108" t="s">
        <v>88</v>
      </c>
    </row>
    <row r="619" spans="1:17" s="113" customFormat="1" x14ac:dyDescent="0.2">
      <c r="A619" s="114" t="s">
        <v>14</v>
      </c>
      <c r="B619" s="105" t="s">
        <v>69</v>
      </c>
      <c r="C619" s="211">
        <v>43435</v>
      </c>
      <c r="D619" s="115" t="s">
        <v>88</v>
      </c>
      <c r="E619" s="105" t="s">
        <v>13</v>
      </c>
      <c r="F619" s="105" t="s">
        <v>13</v>
      </c>
      <c r="G619" s="105" t="s">
        <v>337</v>
      </c>
      <c r="H619" s="127">
        <v>0.6527777777777769</v>
      </c>
      <c r="I619" s="127">
        <v>0.6527777777777769</v>
      </c>
      <c r="J619" s="131"/>
      <c r="K619" s="121">
        <v>4.5114339256662898E-4</v>
      </c>
      <c r="L619" s="121">
        <f t="shared" si="20"/>
        <v>2.9449638125877129E-4</v>
      </c>
      <c r="M619" s="124">
        <v>7.1807264005456597</v>
      </c>
      <c r="N619" s="124">
        <f t="shared" si="21"/>
        <v>4.6874186225784102</v>
      </c>
      <c r="O619" s="116">
        <v>43405</v>
      </c>
      <c r="P619" s="108">
        <v>2018</v>
      </c>
      <c r="Q619" s="108" t="s">
        <v>88</v>
      </c>
    </row>
    <row r="620" spans="1:17" s="113" customFormat="1" x14ac:dyDescent="0.2">
      <c r="A620" s="114" t="s">
        <v>14</v>
      </c>
      <c r="B620" s="105" t="s">
        <v>69</v>
      </c>
      <c r="C620" s="211">
        <v>43435</v>
      </c>
      <c r="D620" s="115" t="s">
        <v>88</v>
      </c>
      <c r="E620" s="105" t="s">
        <v>13</v>
      </c>
      <c r="F620" s="105" t="s">
        <v>13</v>
      </c>
      <c r="G620" s="105" t="s">
        <v>338</v>
      </c>
      <c r="H620" s="127">
        <v>0.64999999999999813</v>
      </c>
      <c r="I620" s="127">
        <v>0.64999999999999813</v>
      </c>
      <c r="J620" s="131"/>
      <c r="K620" s="121">
        <v>1.81267353445708E-2</v>
      </c>
      <c r="L620" s="121">
        <f t="shared" si="20"/>
        <v>1.1782377973970987E-2</v>
      </c>
      <c r="M620" s="124">
        <v>288.66750281680697</v>
      </c>
      <c r="N620" s="124">
        <f t="shared" si="21"/>
        <v>187.63387683092398</v>
      </c>
      <c r="O620" s="116">
        <v>43405</v>
      </c>
      <c r="P620" s="108">
        <v>2018</v>
      </c>
      <c r="Q620" s="108" t="s">
        <v>88</v>
      </c>
    </row>
    <row r="621" spans="1:17" s="113" customFormat="1" x14ac:dyDescent="0.2">
      <c r="A621" s="114" t="s">
        <v>14</v>
      </c>
      <c r="B621" s="105" t="s">
        <v>69</v>
      </c>
      <c r="C621" s="211">
        <v>43435</v>
      </c>
      <c r="D621" s="115" t="s">
        <v>88</v>
      </c>
      <c r="E621" s="105" t="s">
        <v>13</v>
      </c>
      <c r="F621" s="105" t="s">
        <v>13</v>
      </c>
      <c r="G621" s="105" t="s">
        <v>339</v>
      </c>
      <c r="H621" s="127">
        <v>0</v>
      </c>
      <c r="I621" s="127">
        <v>0</v>
      </c>
      <c r="J621" s="131"/>
      <c r="K621" s="121">
        <v>0</v>
      </c>
      <c r="L621" s="121">
        <f t="shared" si="20"/>
        <v>0</v>
      </c>
      <c r="M621" s="124">
        <v>0</v>
      </c>
      <c r="N621" s="124">
        <f t="shared" si="21"/>
        <v>0</v>
      </c>
      <c r="O621" s="116">
        <v>43405</v>
      </c>
      <c r="P621" s="108">
        <v>2018</v>
      </c>
      <c r="Q621" s="108" t="s">
        <v>88</v>
      </c>
    </row>
    <row r="622" spans="1:17" s="113" customFormat="1" x14ac:dyDescent="0.2">
      <c r="A622" s="114" t="s">
        <v>14</v>
      </c>
      <c r="B622" s="105" t="s">
        <v>69</v>
      </c>
      <c r="C622" s="211">
        <v>43435</v>
      </c>
      <c r="D622" s="115" t="s">
        <v>88</v>
      </c>
      <c r="E622" s="105" t="s">
        <v>13</v>
      </c>
      <c r="F622" s="105" t="s">
        <v>13</v>
      </c>
      <c r="G622" s="105" t="s">
        <v>340</v>
      </c>
      <c r="H622" s="127">
        <v>0.65121344119477409</v>
      </c>
      <c r="I622" s="127">
        <v>0.65121344119477409</v>
      </c>
      <c r="J622" s="131"/>
      <c r="K622" s="121">
        <v>2.6078036592127201</v>
      </c>
      <c r="L622" s="121">
        <f t="shared" si="20"/>
        <v>1.6982367948762394</v>
      </c>
      <c r="M622" s="124">
        <v>41516.819159641702</v>
      </c>
      <c r="N622" s="124">
        <f t="shared" si="21"/>
        <v>27036.3106724114</v>
      </c>
      <c r="O622" s="116">
        <v>43405</v>
      </c>
      <c r="P622" s="108">
        <v>2018</v>
      </c>
      <c r="Q622" s="108" t="s">
        <v>88</v>
      </c>
    </row>
    <row r="623" spans="1:17" s="113" customFormat="1" x14ac:dyDescent="0.2">
      <c r="A623" s="114" t="s">
        <v>14</v>
      </c>
      <c r="B623" s="105" t="s">
        <v>69</v>
      </c>
      <c r="C623" s="211">
        <v>43435</v>
      </c>
      <c r="D623" s="115" t="s">
        <v>88</v>
      </c>
      <c r="E623" s="105" t="s">
        <v>13</v>
      </c>
      <c r="F623" s="105" t="s">
        <v>13</v>
      </c>
      <c r="G623" s="105" t="s">
        <v>341</v>
      </c>
      <c r="H623" s="127">
        <v>0.84766697163769156</v>
      </c>
      <c r="I623" s="127">
        <v>0.84766697163769156</v>
      </c>
      <c r="J623" s="131"/>
      <c r="K623" s="121">
        <v>1.1655420190521799</v>
      </c>
      <c r="L623" s="121">
        <f t="shared" si="20"/>
        <v>0.98799147360644191</v>
      </c>
      <c r="M623" s="124">
        <v>1705.65161675581</v>
      </c>
      <c r="N623" s="124">
        <f t="shared" si="21"/>
        <v>1445.82454064433</v>
      </c>
      <c r="O623" s="116">
        <v>43405</v>
      </c>
      <c r="P623" s="108">
        <v>2018</v>
      </c>
      <c r="Q623" s="108" t="s">
        <v>88</v>
      </c>
    </row>
    <row r="624" spans="1:17" s="113" customFormat="1" x14ac:dyDescent="0.2">
      <c r="A624" s="114" t="s">
        <v>14</v>
      </c>
      <c r="B624" s="105" t="s">
        <v>69</v>
      </c>
      <c r="C624" s="211">
        <v>43435</v>
      </c>
      <c r="D624" s="115" t="s">
        <v>88</v>
      </c>
      <c r="E624" s="105" t="s">
        <v>13</v>
      </c>
      <c r="F624" s="105" t="s">
        <v>13</v>
      </c>
      <c r="G624" s="105" t="s">
        <v>342</v>
      </c>
      <c r="H624" s="127">
        <v>0.85002870748758819</v>
      </c>
      <c r="I624" s="127">
        <v>0.85002870748758819</v>
      </c>
      <c r="J624" s="131"/>
      <c r="K624" s="121">
        <v>4.26699593051778E-2</v>
      </c>
      <c r="L624" s="121">
        <f t="shared" si="20"/>
        <v>3.6270690356728273E-2</v>
      </c>
      <c r="M624" s="124">
        <v>62.466757690473202</v>
      </c>
      <c r="N624" s="124">
        <f t="shared" si="21"/>
        <v>53.098537300573298</v>
      </c>
      <c r="O624" s="116">
        <v>43405</v>
      </c>
      <c r="P624" s="108">
        <v>2018</v>
      </c>
      <c r="Q624" s="108" t="s">
        <v>88</v>
      </c>
    </row>
    <row r="625" spans="1:17" s="113" customFormat="1" x14ac:dyDescent="0.2">
      <c r="A625" s="114" t="s">
        <v>14</v>
      </c>
      <c r="B625" s="105" t="s">
        <v>69</v>
      </c>
      <c r="C625" s="211">
        <v>43435</v>
      </c>
      <c r="D625" s="115" t="s">
        <v>88</v>
      </c>
      <c r="E625" s="105" t="s">
        <v>13</v>
      </c>
      <c r="F625" s="105" t="s">
        <v>13</v>
      </c>
      <c r="G625" s="105" t="s">
        <v>343</v>
      </c>
      <c r="H625" s="127">
        <v>0.85001081548777924</v>
      </c>
      <c r="I625" s="127">
        <v>0.85001081548777924</v>
      </c>
      <c r="J625" s="131"/>
      <c r="K625" s="121">
        <v>4.8579740124054299E-5</v>
      </c>
      <c r="L625" s="121">
        <f t="shared" si="20"/>
        <v>4.1293304519031782E-5</v>
      </c>
      <c r="M625" s="124">
        <v>4.4332930221317497</v>
      </c>
      <c r="N625" s="124">
        <f t="shared" si="21"/>
        <v>3.7683470170384901</v>
      </c>
      <c r="O625" s="116">
        <v>43405</v>
      </c>
      <c r="P625" s="108">
        <v>2018</v>
      </c>
      <c r="Q625" s="108" t="s">
        <v>88</v>
      </c>
    </row>
    <row r="626" spans="1:17" s="113" customFormat="1" x14ac:dyDescent="0.2">
      <c r="A626" s="114" t="s">
        <v>14</v>
      </c>
      <c r="B626" s="105" t="s">
        <v>69</v>
      </c>
      <c r="C626" s="211">
        <v>43435</v>
      </c>
      <c r="D626" s="115" t="s">
        <v>88</v>
      </c>
      <c r="E626" s="105" t="s">
        <v>13</v>
      </c>
      <c r="F626" s="105" t="s">
        <v>13</v>
      </c>
      <c r="G626" s="105" t="s">
        <v>344</v>
      </c>
      <c r="H626" s="127">
        <v>0.85000000000000031</v>
      </c>
      <c r="I626" s="127">
        <v>0.85000000000000031</v>
      </c>
      <c r="J626" s="131"/>
      <c r="K626" s="121">
        <v>3.1504492871164502E-4</v>
      </c>
      <c r="L626" s="121">
        <f t="shared" si="20"/>
        <v>2.6778818940489837E-4</v>
      </c>
      <c r="M626" s="124">
        <v>5.0173024208940804</v>
      </c>
      <c r="N626" s="124">
        <f t="shared" si="21"/>
        <v>4.2647070577599697</v>
      </c>
      <c r="O626" s="116">
        <v>43405</v>
      </c>
      <c r="P626" s="108">
        <v>2018</v>
      </c>
      <c r="Q626" s="108" t="s">
        <v>88</v>
      </c>
    </row>
    <row r="627" spans="1:17" s="113" customFormat="1" x14ac:dyDescent="0.2">
      <c r="A627" s="114" t="s">
        <v>14</v>
      </c>
      <c r="B627" s="105" t="s">
        <v>69</v>
      </c>
      <c r="C627" s="211">
        <v>43435</v>
      </c>
      <c r="D627" s="115" t="s">
        <v>88</v>
      </c>
      <c r="E627" s="105" t="s">
        <v>13</v>
      </c>
      <c r="F627" s="105" t="s">
        <v>13</v>
      </c>
      <c r="G627" s="105" t="s">
        <v>345</v>
      </c>
      <c r="H627" s="127">
        <v>0.85011600928074194</v>
      </c>
      <c r="I627" s="127">
        <v>0.85011600928074194</v>
      </c>
      <c r="J627" s="131"/>
      <c r="K627" s="121">
        <v>2.4536086151799402E-2</v>
      </c>
      <c r="L627" s="121">
        <f t="shared" si="20"/>
        <v>2.0858519642736183E-2</v>
      </c>
      <c r="M627" s="124">
        <v>390.581458241218</v>
      </c>
      <c r="N627" s="124">
        <f t="shared" si="21"/>
        <v>332.039550579077</v>
      </c>
      <c r="O627" s="116">
        <v>43405</v>
      </c>
      <c r="P627" s="108">
        <v>2018</v>
      </c>
      <c r="Q627" s="108" t="s">
        <v>88</v>
      </c>
    </row>
    <row r="628" spans="1:17" s="113" customFormat="1" x14ac:dyDescent="0.2">
      <c r="A628" s="114" t="s">
        <v>14</v>
      </c>
      <c r="B628" s="105" t="s">
        <v>69</v>
      </c>
      <c r="C628" s="211">
        <v>43435</v>
      </c>
      <c r="D628" s="115" t="s">
        <v>88</v>
      </c>
      <c r="E628" s="105" t="s">
        <v>13</v>
      </c>
      <c r="F628" s="105" t="s">
        <v>13</v>
      </c>
      <c r="G628" s="105" t="s">
        <v>346</v>
      </c>
      <c r="H628" s="127">
        <v>0.86854460093896457</v>
      </c>
      <c r="I628" s="127">
        <v>0.86854460093896457</v>
      </c>
      <c r="J628" s="131"/>
      <c r="K628" s="121">
        <v>0.14430237491369199</v>
      </c>
      <c r="L628" s="121">
        <f t="shared" si="20"/>
        <v>0.12533304863395747</v>
      </c>
      <c r="M628" s="124">
        <v>2249.91778543379</v>
      </c>
      <c r="N628" s="124">
        <f t="shared" si="21"/>
        <v>1954.15394509507</v>
      </c>
      <c r="O628" s="116">
        <v>43405</v>
      </c>
      <c r="P628" s="108">
        <v>2018</v>
      </c>
      <c r="Q628" s="108" t="s">
        <v>88</v>
      </c>
    </row>
    <row r="629" spans="1:17" s="113" customFormat="1" x14ac:dyDescent="0.2">
      <c r="A629" s="114" t="s">
        <v>14</v>
      </c>
      <c r="B629" s="105" t="s">
        <v>69</v>
      </c>
      <c r="C629" s="211">
        <v>43435</v>
      </c>
      <c r="D629" s="115" t="s">
        <v>88</v>
      </c>
      <c r="E629" s="105" t="s">
        <v>13</v>
      </c>
      <c r="F629" s="105" t="s">
        <v>13</v>
      </c>
      <c r="G629" s="105" t="s">
        <v>347</v>
      </c>
      <c r="H629" s="127">
        <v>0</v>
      </c>
      <c r="I629" s="127">
        <v>0</v>
      </c>
      <c r="J629" s="131"/>
      <c r="K629" s="121">
        <v>0</v>
      </c>
      <c r="L629" s="121">
        <f t="shared" si="20"/>
        <v>0</v>
      </c>
      <c r="M629" s="124">
        <v>0</v>
      </c>
      <c r="N629" s="124">
        <f t="shared" si="21"/>
        <v>0</v>
      </c>
      <c r="O629" s="116">
        <v>43405</v>
      </c>
      <c r="P629" s="108">
        <v>2018</v>
      </c>
      <c r="Q629" s="108" t="s">
        <v>88</v>
      </c>
    </row>
    <row r="630" spans="1:17" s="113" customFormat="1" x14ac:dyDescent="0.2">
      <c r="A630" s="114" t="s">
        <v>14</v>
      </c>
      <c r="B630" s="105" t="s">
        <v>69</v>
      </c>
      <c r="C630" s="211">
        <v>43435</v>
      </c>
      <c r="D630" s="115" t="s">
        <v>88</v>
      </c>
      <c r="E630" s="105" t="s">
        <v>13</v>
      </c>
      <c r="F630" s="105" t="s">
        <v>13</v>
      </c>
      <c r="G630" s="105" t="s">
        <v>348</v>
      </c>
      <c r="H630" s="127">
        <v>0.85029585798816698</v>
      </c>
      <c r="I630" s="127">
        <v>0.85029585798816698</v>
      </c>
      <c r="J630" s="131"/>
      <c r="K630" s="121">
        <v>3.7399616669508599E-4</v>
      </c>
      <c r="L630" s="121">
        <f t="shared" si="20"/>
        <v>3.1800739144428365E-4</v>
      </c>
      <c r="M630" s="124">
        <v>32.413001113574097</v>
      </c>
      <c r="N630" s="124">
        <f t="shared" si="21"/>
        <v>27.560640591837899</v>
      </c>
      <c r="O630" s="116">
        <v>43405</v>
      </c>
      <c r="P630" s="108">
        <v>2018</v>
      </c>
      <c r="Q630" s="108" t="s">
        <v>88</v>
      </c>
    </row>
    <row r="631" spans="1:17" s="113" customFormat="1" x14ac:dyDescent="0.2">
      <c r="A631" s="114" t="s">
        <v>14</v>
      </c>
      <c r="B631" s="105" t="s">
        <v>69</v>
      </c>
      <c r="C631" s="211">
        <v>43435</v>
      </c>
      <c r="D631" s="115" t="s">
        <v>88</v>
      </c>
      <c r="E631" s="105" t="s">
        <v>13</v>
      </c>
      <c r="F631" s="105" t="s">
        <v>13</v>
      </c>
      <c r="G631" s="105" t="s">
        <v>349</v>
      </c>
      <c r="H631" s="127">
        <v>0.8495867768595049</v>
      </c>
      <c r="I631" s="127">
        <v>0.8495867768595049</v>
      </c>
      <c r="J631" s="131"/>
      <c r="K631" s="121">
        <v>1.85152990520514E-4</v>
      </c>
      <c r="L631" s="121">
        <f t="shared" si="20"/>
        <v>1.5730353244222195E-4</v>
      </c>
      <c r="M631" s="124">
        <v>2.9588850572761198</v>
      </c>
      <c r="N631" s="124">
        <f t="shared" si="21"/>
        <v>2.5138296189089702</v>
      </c>
      <c r="O631" s="116">
        <v>43405</v>
      </c>
      <c r="P631" s="108">
        <v>2018</v>
      </c>
      <c r="Q631" s="108" t="s">
        <v>88</v>
      </c>
    </row>
    <row r="632" spans="1:17" s="113" customFormat="1" x14ac:dyDescent="0.2">
      <c r="A632" s="114" t="s">
        <v>14</v>
      </c>
      <c r="B632" s="105" t="s">
        <v>69</v>
      </c>
      <c r="C632" s="211">
        <v>43435</v>
      </c>
      <c r="D632" s="115" t="s">
        <v>88</v>
      </c>
      <c r="E632" s="105" t="s">
        <v>13</v>
      </c>
      <c r="F632" s="105" t="s">
        <v>13</v>
      </c>
      <c r="G632" s="105" t="s">
        <v>350</v>
      </c>
      <c r="H632" s="127">
        <v>0.85085656701377277</v>
      </c>
      <c r="I632" s="127">
        <v>0.85085656701377277</v>
      </c>
      <c r="J632" s="131"/>
      <c r="K632" s="121">
        <v>3.5504298772579698E-2</v>
      </c>
      <c r="L632" s="121">
        <f t="shared" si="20"/>
        <v>3.0209065767868467E-2</v>
      </c>
      <c r="M632" s="124">
        <v>565.25780634295302</v>
      </c>
      <c r="N632" s="124">
        <f t="shared" si="21"/>
        <v>480.95331658270101</v>
      </c>
      <c r="O632" s="116">
        <v>43405</v>
      </c>
      <c r="P632" s="108">
        <v>2018</v>
      </c>
      <c r="Q632" s="108" t="s">
        <v>88</v>
      </c>
    </row>
    <row r="633" spans="1:17" s="113" customFormat="1" x14ac:dyDescent="0.2">
      <c r="A633" s="114" t="s">
        <v>14</v>
      </c>
      <c r="B633" s="105" t="s">
        <v>69</v>
      </c>
      <c r="C633" s="211">
        <v>43435</v>
      </c>
      <c r="D633" s="115" t="s">
        <v>88</v>
      </c>
      <c r="E633" s="105" t="s">
        <v>13</v>
      </c>
      <c r="F633" s="105" t="s">
        <v>13</v>
      </c>
      <c r="G633" s="105" t="s">
        <v>351</v>
      </c>
      <c r="H633" s="127">
        <v>0.84956208140134015</v>
      </c>
      <c r="I633" s="127">
        <v>0.84956208140134015</v>
      </c>
      <c r="J633" s="131"/>
      <c r="K633" s="121">
        <v>5.2988354474260202E-2</v>
      </c>
      <c r="L633" s="121">
        <f t="shared" si="20"/>
        <v>4.5016896717184514E-2</v>
      </c>
      <c r="M633" s="124">
        <v>843.563889206152</v>
      </c>
      <c r="N633" s="124">
        <f t="shared" si="21"/>
        <v>716.65989350898803</v>
      </c>
      <c r="O633" s="116">
        <v>43405</v>
      </c>
      <c r="P633" s="108">
        <v>2018</v>
      </c>
      <c r="Q633" s="108" t="s">
        <v>88</v>
      </c>
    </row>
    <row r="634" spans="1:17" s="113" customFormat="1" x14ac:dyDescent="0.2">
      <c r="A634" s="114" t="s">
        <v>14</v>
      </c>
      <c r="B634" s="105" t="s">
        <v>69</v>
      </c>
      <c r="C634" s="211">
        <v>43435</v>
      </c>
      <c r="D634" s="115" t="s">
        <v>88</v>
      </c>
      <c r="E634" s="105" t="s">
        <v>13</v>
      </c>
      <c r="F634" s="105" t="s">
        <v>13</v>
      </c>
      <c r="G634" s="105" t="s">
        <v>352</v>
      </c>
      <c r="H634" s="127">
        <v>0.850673000791766</v>
      </c>
      <c r="I634" s="127">
        <v>0.850673000791766</v>
      </c>
      <c r="J634" s="131"/>
      <c r="K634" s="121">
        <v>2.7657427775352E-2</v>
      </c>
      <c r="L634" s="121">
        <f t="shared" si="20"/>
        <v>2.3527427079840221E-2</v>
      </c>
      <c r="M634" s="124">
        <v>440.26109519948</v>
      </c>
      <c r="N634" s="124">
        <f t="shared" si="21"/>
        <v>374.51822698521102</v>
      </c>
      <c r="O634" s="116">
        <v>43405</v>
      </c>
      <c r="P634" s="108">
        <v>2018</v>
      </c>
      <c r="Q634" s="108" t="s">
        <v>88</v>
      </c>
    </row>
    <row r="635" spans="1:17" s="113" customFormat="1" x14ac:dyDescent="0.2">
      <c r="A635" s="114" t="s">
        <v>14</v>
      </c>
      <c r="B635" s="105" t="s">
        <v>69</v>
      </c>
      <c r="C635" s="211">
        <v>43435</v>
      </c>
      <c r="D635" s="115" t="s">
        <v>88</v>
      </c>
      <c r="E635" s="105" t="s">
        <v>13</v>
      </c>
      <c r="F635" s="105" t="s">
        <v>13</v>
      </c>
      <c r="G635" s="105" t="s">
        <v>353</v>
      </c>
      <c r="H635" s="127">
        <v>0.65074798619103935</v>
      </c>
      <c r="I635" s="127">
        <v>0.65074798619103935</v>
      </c>
      <c r="J635" s="131"/>
      <c r="K635" s="121">
        <v>7.4769289322179704</v>
      </c>
      <c r="L635" s="121">
        <f t="shared" si="20"/>
        <v>4.8655964455343623</v>
      </c>
      <c r="M635" s="124">
        <v>119016.64400795</v>
      </c>
      <c r="N635" s="124">
        <f t="shared" si="21"/>
        <v>77449.841411389294</v>
      </c>
      <c r="O635" s="116">
        <v>43405</v>
      </c>
      <c r="P635" s="108">
        <v>2018</v>
      </c>
      <c r="Q635" s="108" t="s">
        <v>88</v>
      </c>
    </row>
    <row r="636" spans="1:17" s="113" customFormat="1" x14ac:dyDescent="0.2">
      <c r="A636" s="114" t="s">
        <v>14</v>
      </c>
      <c r="B636" s="105" t="s">
        <v>69</v>
      </c>
      <c r="C636" s="211">
        <v>43435</v>
      </c>
      <c r="D636" s="115" t="s">
        <v>88</v>
      </c>
      <c r="E636" s="105" t="s">
        <v>13</v>
      </c>
      <c r="F636" s="105" t="s">
        <v>13</v>
      </c>
      <c r="G636" s="105" t="s">
        <v>354</v>
      </c>
      <c r="H636" s="127">
        <v>0.65084160552438364</v>
      </c>
      <c r="I636" s="127">
        <v>0.65084160552438364</v>
      </c>
      <c r="J636" s="131"/>
      <c r="K636" s="121">
        <v>3.2216353125761499</v>
      </c>
      <c r="L636" s="121">
        <f t="shared" si="20"/>
        <v>2.0967742992511109</v>
      </c>
      <c r="M636" s="124">
        <v>51272.822557491498</v>
      </c>
      <c r="N636" s="124">
        <f t="shared" si="21"/>
        <v>33370.486153084603</v>
      </c>
      <c r="O636" s="116">
        <v>43405</v>
      </c>
      <c r="P636" s="108">
        <v>2018</v>
      </c>
      <c r="Q636" s="108" t="s">
        <v>88</v>
      </c>
    </row>
    <row r="637" spans="1:17" s="113" customFormat="1" x14ac:dyDescent="0.2">
      <c r="A637" s="114" t="s">
        <v>14</v>
      </c>
      <c r="B637" s="105" t="s">
        <v>69</v>
      </c>
      <c r="C637" s="211">
        <v>43435</v>
      </c>
      <c r="D637" s="115" t="s">
        <v>88</v>
      </c>
      <c r="E637" s="105" t="s">
        <v>13</v>
      </c>
      <c r="F637" s="105" t="s">
        <v>13</v>
      </c>
      <c r="G637" s="105" t="s">
        <v>355</v>
      </c>
      <c r="H637" s="127">
        <v>0.6527777777777789</v>
      </c>
      <c r="I637" s="127">
        <v>0.6527777777777789</v>
      </c>
      <c r="J637" s="131"/>
      <c r="K637" s="121">
        <v>2.4079778578243801E-3</v>
      </c>
      <c r="L637" s="121">
        <f t="shared" si="20"/>
        <v>1.5718744349686952E-3</v>
      </c>
      <c r="M637" s="124">
        <v>38.327127162912397</v>
      </c>
      <c r="N637" s="124">
        <f t="shared" si="21"/>
        <v>25.019096898012304</v>
      </c>
      <c r="O637" s="116">
        <v>43405</v>
      </c>
      <c r="P637" s="108">
        <v>2018</v>
      </c>
      <c r="Q637" s="108" t="s">
        <v>88</v>
      </c>
    </row>
    <row r="638" spans="1:17" s="113" customFormat="1" x14ac:dyDescent="0.2">
      <c r="A638" s="114" t="s">
        <v>14</v>
      </c>
      <c r="B638" s="105" t="s">
        <v>69</v>
      </c>
      <c r="C638" s="211">
        <v>43435</v>
      </c>
      <c r="D638" s="115" t="s">
        <v>88</v>
      </c>
      <c r="E638" s="105" t="s">
        <v>13</v>
      </c>
      <c r="F638" s="105" t="s">
        <v>13</v>
      </c>
      <c r="G638" s="105" t="s">
        <v>356</v>
      </c>
      <c r="H638" s="127">
        <v>0.65000000000000702</v>
      </c>
      <c r="I638" s="127">
        <v>0.65000000000000702</v>
      </c>
      <c r="J638" s="131"/>
      <c r="K638" s="121">
        <v>1.1600272389989099</v>
      </c>
      <c r="L638" s="121">
        <f t="shared" si="20"/>
        <v>0.75401770534929957</v>
      </c>
      <c r="M638" s="124">
        <v>18473.3853016498</v>
      </c>
      <c r="N638" s="124">
        <f t="shared" si="21"/>
        <v>12007.7004460725</v>
      </c>
      <c r="O638" s="116">
        <v>43405</v>
      </c>
      <c r="P638" s="108">
        <v>2018</v>
      </c>
      <c r="Q638" s="108" t="s">
        <v>88</v>
      </c>
    </row>
    <row r="639" spans="1:17" s="113" customFormat="1" x14ac:dyDescent="0.2">
      <c r="A639" s="114" t="s">
        <v>14</v>
      </c>
      <c r="B639" s="105" t="s">
        <v>69</v>
      </c>
      <c r="C639" s="211">
        <v>43466</v>
      </c>
      <c r="D639" s="115" t="s">
        <v>88</v>
      </c>
      <c r="E639" s="105" t="s">
        <v>13</v>
      </c>
      <c r="F639" s="105" t="s">
        <v>13</v>
      </c>
      <c r="G639" s="105" t="s">
        <v>357</v>
      </c>
      <c r="H639" s="127">
        <v>0.85037878787878807</v>
      </c>
      <c r="I639" s="127">
        <v>0.85037878787878807</v>
      </c>
      <c r="J639" s="131"/>
      <c r="K639" s="121">
        <v>2.9147666570098098E-4</v>
      </c>
      <c r="L639" s="121">
        <f t="shared" si="20"/>
        <v>2.4786557367375092E-4</v>
      </c>
      <c r="M639" s="124">
        <v>5.5696659901668202</v>
      </c>
      <c r="N639" s="124">
        <f t="shared" si="21"/>
        <v>4.7363258136077704</v>
      </c>
      <c r="O639" s="116">
        <v>43405</v>
      </c>
      <c r="P639" s="108">
        <v>2018</v>
      </c>
      <c r="Q639" s="108" t="s">
        <v>88</v>
      </c>
    </row>
    <row r="640" spans="1:17" s="113" customFormat="1" x14ac:dyDescent="0.2">
      <c r="A640" s="114" t="s">
        <v>14</v>
      </c>
      <c r="B640" s="105" t="s">
        <v>69</v>
      </c>
      <c r="C640" s="211">
        <v>43466</v>
      </c>
      <c r="D640" s="115" t="s">
        <v>88</v>
      </c>
      <c r="E640" s="105" t="s">
        <v>13</v>
      </c>
      <c r="F640" s="105" t="s">
        <v>13</v>
      </c>
      <c r="G640" s="105" t="s">
        <v>358</v>
      </c>
      <c r="H640" s="127">
        <v>0.84766697163769655</v>
      </c>
      <c r="I640" s="127">
        <v>0.84766697163769655</v>
      </c>
      <c r="J640" s="131"/>
      <c r="K640" s="121">
        <v>1.99330390156837</v>
      </c>
      <c r="L640" s="121">
        <f t="shared" si="20"/>
        <v>1.6896578817960655</v>
      </c>
      <c r="M640" s="124">
        <v>2916.9965276417402</v>
      </c>
      <c r="N640" s="124">
        <f t="shared" si="21"/>
        <v>2472.6416128637502</v>
      </c>
      <c r="O640" s="116">
        <v>43405</v>
      </c>
      <c r="P640" s="108">
        <v>2018</v>
      </c>
      <c r="Q640" s="108" t="s">
        <v>88</v>
      </c>
    </row>
    <row r="641" spans="1:17" s="113" customFormat="1" x14ac:dyDescent="0.2">
      <c r="A641" s="114" t="s">
        <v>14</v>
      </c>
      <c r="B641" s="105" t="s">
        <v>69</v>
      </c>
      <c r="C641" s="211">
        <v>43466</v>
      </c>
      <c r="D641" s="115" t="s">
        <v>88</v>
      </c>
      <c r="E641" s="105" t="s">
        <v>13</v>
      </c>
      <c r="F641" s="105" t="s">
        <v>13</v>
      </c>
      <c r="G641" s="105" t="s">
        <v>359</v>
      </c>
      <c r="H641" s="127">
        <v>0.65121344119477054</v>
      </c>
      <c r="I641" s="127">
        <v>0.65121344119477054</v>
      </c>
      <c r="J641" s="131"/>
      <c r="K641" s="121">
        <v>0.71640670669933104</v>
      </c>
      <c r="L641" s="121">
        <f t="shared" si="20"/>
        <v>0.46653367676468405</v>
      </c>
      <c r="M641" s="124">
        <v>11405.3554537039</v>
      </c>
      <c r="N641" s="124">
        <f t="shared" si="21"/>
        <v>7427.3207730560598</v>
      </c>
      <c r="O641" s="116">
        <v>43405</v>
      </c>
      <c r="P641" s="108">
        <v>2018</v>
      </c>
      <c r="Q641" s="108" t="s">
        <v>88</v>
      </c>
    </row>
    <row r="642" spans="1:17" s="113" customFormat="1" x14ac:dyDescent="0.2">
      <c r="A642" s="114" t="s">
        <v>14</v>
      </c>
      <c r="B642" s="105" t="s">
        <v>69</v>
      </c>
      <c r="C642" s="211">
        <v>43466</v>
      </c>
      <c r="D642" s="115" t="s">
        <v>88</v>
      </c>
      <c r="E642" s="105" t="s">
        <v>13</v>
      </c>
      <c r="F642" s="105" t="s">
        <v>13</v>
      </c>
      <c r="G642" s="105" t="s">
        <v>360</v>
      </c>
      <c r="H642" s="127">
        <v>0.85002870748758974</v>
      </c>
      <c r="I642" s="127">
        <v>0.85002870748758974</v>
      </c>
      <c r="J642" s="131"/>
      <c r="K642" s="121">
        <v>0.17455892443027299</v>
      </c>
      <c r="L642" s="121">
        <f t="shared" si="20"/>
        <v>0.14838009691388879</v>
      </c>
      <c r="M642" s="124">
        <v>255.54582691557201</v>
      </c>
      <c r="N642" s="124">
        <f t="shared" si="21"/>
        <v>217.22128895689099</v>
      </c>
      <c r="O642" s="116">
        <v>43405</v>
      </c>
      <c r="P642" s="108">
        <v>2018</v>
      </c>
      <c r="Q642" s="108" t="s">
        <v>88</v>
      </c>
    </row>
    <row r="643" spans="1:17" s="113" customFormat="1" x14ac:dyDescent="0.2">
      <c r="A643" s="114" t="s">
        <v>14</v>
      </c>
      <c r="B643" s="105" t="s">
        <v>69</v>
      </c>
      <c r="C643" s="211">
        <v>43466</v>
      </c>
      <c r="D643" s="115" t="s">
        <v>88</v>
      </c>
      <c r="E643" s="105" t="s">
        <v>13</v>
      </c>
      <c r="F643" s="105" t="s">
        <v>13</v>
      </c>
      <c r="G643" s="105" t="s">
        <v>361</v>
      </c>
      <c r="H643" s="127">
        <v>0.85001081548777813</v>
      </c>
      <c r="I643" s="127">
        <v>0.85001081548777813</v>
      </c>
      <c r="J643" s="131"/>
      <c r="K643" s="121">
        <v>6.4125256963751699E-3</v>
      </c>
      <c r="L643" s="121">
        <f t="shared" si="20"/>
        <v>5.4507161965121906E-3</v>
      </c>
      <c r="M643" s="124">
        <v>585.19467892139096</v>
      </c>
      <c r="N643" s="124">
        <f t="shared" si="21"/>
        <v>497.42180624908002</v>
      </c>
      <c r="O643" s="116">
        <v>43405</v>
      </c>
      <c r="P643" s="108">
        <v>2018</v>
      </c>
      <c r="Q643" s="108" t="s">
        <v>88</v>
      </c>
    </row>
    <row r="644" spans="1:17" s="113" customFormat="1" x14ac:dyDescent="0.2">
      <c r="A644" s="114" t="s">
        <v>14</v>
      </c>
      <c r="B644" s="105" t="s">
        <v>69</v>
      </c>
      <c r="C644" s="211">
        <v>43466</v>
      </c>
      <c r="D644" s="115" t="s">
        <v>88</v>
      </c>
      <c r="E644" s="105" t="s">
        <v>13</v>
      </c>
      <c r="F644" s="105" t="s">
        <v>13</v>
      </c>
      <c r="G644" s="105" t="s">
        <v>362</v>
      </c>
      <c r="H644" s="127">
        <v>0.84999999999999853</v>
      </c>
      <c r="I644" s="127">
        <v>0.84999999999999853</v>
      </c>
      <c r="J644" s="131"/>
      <c r="K644" s="121">
        <v>1.4570827952913601E-3</v>
      </c>
      <c r="L644" s="121">
        <f t="shared" si="20"/>
        <v>1.2385203759976539E-3</v>
      </c>
      <c r="M644" s="124">
        <v>23.205023696635099</v>
      </c>
      <c r="N644" s="124">
        <f t="shared" si="21"/>
        <v>19.724270142139801</v>
      </c>
      <c r="O644" s="116">
        <v>43405</v>
      </c>
      <c r="P644" s="108">
        <v>2018</v>
      </c>
      <c r="Q644" s="108" t="s">
        <v>88</v>
      </c>
    </row>
    <row r="645" spans="1:17" s="113" customFormat="1" x14ac:dyDescent="0.2">
      <c r="A645" s="114" t="s">
        <v>14</v>
      </c>
      <c r="B645" s="105" t="s">
        <v>69</v>
      </c>
      <c r="C645" s="211">
        <v>43466</v>
      </c>
      <c r="D645" s="115" t="s">
        <v>88</v>
      </c>
      <c r="E645" s="105" t="s">
        <v>13</v>
      </c>
      <c r="F645" s="105" t="s">
        <v>13</v>
      </c>
      <c r="G645" s="105" t="s">
        <v>363</v>
      </c>
      <c r="H645" s="127">
        <v>0.85011600928074271</v>
      </c>
      <c r="I645" s="127">
        <v>0.85011600928074271</v>
      </c>
      <c r="J645" s="131"/>
      <c r="K645" s="121">
        <v>0.480985180912258</v>
      </c>
      <c r="L645" s="121">
        <f t="shared" si="20"/>
        <v>0.40889320252030481</v>
      </c>
      <c r="M645" s="124">
        <v>7656.6365226651496</v>
      </c>
      <c r="N645" s="124">
        <f t="shared" si="21"/>
        <v>6509.0292851612803</v>
      </c>
      <c r="O645" s="116">
        <v>43405</v>
      </c>
      <c r="P645" s="108">
        <v>2018</v>
      </c>
      <c r="Q645" s="108" t="s">
        <v>88</v>
      </c>
    </row>
    <row r="646" spans="1:17" s="113" customFormat="1" x14ac:dyDescent="0.2">
      <c r="A646" s="114" t="s">
        <v>14</v>
      </c>
      <c r="B646" s="105" t="s">
        <v>69</v>
      </c>
      <c r="C646" s="211">
        <v>43466</v>
      </c>
      <c r="D646" s="115" t="s">
        <v>88</v>
      </c>
      <c r="E646" s="105" t="s">
        <v>13</v>
      </c>
      <c r="F646" s="105" t="s">
        <v>13</v>
      </c>
      <c r="G646" s="105" t="s">
        <v>364</v>
      </c>
      <c r="H646" s="127">
        <v>0.86854460093896668</v>
      </c>
      <c r="I646" s="127">
        <v>0.86854460093896668</v>
      </c>
      <c r="J646" s="131"/>
      <c r="K646" s="121">
        <v>0.13297041356096001</v>
      </c>
      <c r="L646" s="121">
        <f t="shared" si="20"/>
        <v>0.11549073478299338</v>
      </c>
      <c r="M646" s="124">
        <v>2073.2333656062601</v>
      </c>
      <c r="N646" s="124">
        <f t="shared" si="21"/>
        <v>1800.6956461838399</v>
      </c>
      <c r="O646" s="116">
        <v>43405</v>
      </c>
      <c r="P646" s="108">
        <v>2018</v>
      </c>
      <c r="Q646" s="108" t="s">
        <v>88</v>
      </c>
    </row>
    <row r="647" spans="1:17" s="113" customFormat="1" x14ac:dyDescent="0.2">
      <c r="A647" s="114" t="s">
        <v>14</v>
      </c>
      <c r="B647" s="105" t="s">
        <v>69</v>
      </c>
      <c r="C647" s="211">
        <v>43466</v>
      </c>
      <c r="D647" s="115" t="s">
        <v>88</v>
      </c>
      <c r="E647" s="105" t="s">
        <v>13</v>
      </c>
      <c r="F647" s="105" t="s">
        <v>13</v>
      </c>
      <c r="G647" s="105" t="s">
        <v>365</v>
      </c>
      <c r="H647" s="127">
        <v>0.85000000000000009</v>
      </c>
      <c r="I647" s="127">
        <v>0.85000000000000009</v>
      </c>
      <c r="J647" s="131"/>
      <c r="K647" s="121">
        <v>8.0266265535641301E-4</v>
      </c>
      <c r="L647" s="121">
        <f t="shared" si="20"/>
        <v>6.8226325705295109E-4</v>
      </c>
      <c r="M647" s="124">
        <v>6.9409852680487996</v>
      </c>
      <c r="N647" s="124">
        <f t="shared" si="21"/>
        <v>5.8998374778414799</v>
      </c>
      <c r="O647" s="116">
        <v>43405</v>
      </c>
      <c r="P647" s="108">
        <v>2018</v>
      </c>
      <c r="Q647" s="108" t="s">
        <v>88</v>
      </c>
    </row>
    <row r="648" spans="1:17" s="113" customFormat="1" x14ac:dyDescent="0.2">
      <c r="A648" s="114" t="s">
        <v>14</v>
      </c>
      <c r="B648" s="105" t="s">
        <v>69</v>
      </c>
      <c r="C648" s="211">
        <v>43466</v>
      </c>
      <c r="D648" s="115" t="s">
        <v>88</v>
      </c>
      <c r="E648" s="105" t="s">
        <v>13</v>
      </c>
      <c r="F648" s="105" t="s">
        <v>13</v>
      </c>
      <c r="G648" s="105" t="s">
        <v>366</v>
      </c>
      <c r="H648" s="127">
        <v>0.85029585798816543</v>
      </c>
      <c r="I648" s="127">
        <v>0.85029585798816543</v>
      </c>
      <c r="J648" s="131"/>
      <c r="K648" s="121">
        <v>7.4799233339017197E-4</v>
      </c>
      <c r="L648" s="121">
        <f t="shared" si="20"/>
        <v>6.3601478288856611E-4</v>
      </c>
      <c r="M648" s="124">
        <v>64.826002227148194</v>
      </c>
      <c r="N648" s="124">
        <f t="shared" si="21"/>
        <v>55.121281183675698</v>
      </c>
      <c r="O648" s="116">
        <v>43405</v>
      </c>
      <c r="P648" s="108">
        <v>2018</v>
      </c>
      <c r="Q648" s="108" t="s">
        <v>88</v>
      </c>
    </row>
    <row r="649" spans="1:17" s="113" customFormat="1" x14ac:dyDescent="0.2">
      <c r="A649" s="114" t="s">
        <v>14</v>
      </c>
      <c r="B649" s="105" t="s">
        <v>69</v>
      </c>
      <c r="C649" s="211">
        <v>43466</v>
      </c>
      <c r="D649" s="115" t="s">
        <v>88</v>
      </c>
      <c r="E649" s="105" t="s">
        <v>13</v>
      </c>
      <c r="F649" s="105" t="s">
        <v>13</v>
      </c>
      <c r="G649" s="105" t="s">
        <v>367</v>
      </c>
      <c r="H649" s="127">
        <v>0.84958677685950412</v>
      </c>
      <c r="I649" s="127">
        <v>0.84958677685950412</v>
      </c>
      <c r="J649" s="131"/>
      <c r="K649" s="121">
        <v>4.3819541089855103E-3</v>
      </c>
      <c r="L649" s="121">
        <f t="shared" si="20"/>
        <v>3.72285026779926E-3</v>
      </c>
      <c r="M649" s="124">
        <v>70.026946355534903</v>
      </c>
      <c r="N649" s="124">
        <f t="shared" si="21"/>
        <v>59.493967647512299</v>
      </c>
      <c r="O649" s="116">
        <v>43405</v>
      </c>
      <c r="P649" s="108">
        <v>2018</v>
      </c>
      <c r="Q649" s="108" t="s">
        <v>88</v>
      </c>
    </row>
    <row r="650" spans="1:17" s="113" customFormat="1" x14ac:dyDescent="0.2">
      <c r="A650" s="114" t="s">
        <v>14</v>
      </c>
      <c r="B650" s="105" t="s">
        <v>69</v>
      </c>
      <c r="C650" s="211">
        <v>43466</v>
      </c>
      <c r="D650" s="115" t="s">
        <v>88</v>
      </c>
      <c r="E650" s="105" t="s">
        <v>13</v>
      </c>
      <c r="F650" s="105" t="s">
        <v>13</v>
      </c>
      <c r="G650" s="105" t="s">
        <v>368</v>
      </c>
      <c r="H650" s="127">
        <v>0.85085656701377477</v>
      </c>
      <c r="I650" s="127">
        <v>0.85085656701377477</v>
      </c>
      <c r="J650" s="131"/>
      <c r="K650" s="121">
        <v>7.9203276605295206E-2</v>
      </c>
      <c r="L650" s="121">
        <f t="shared" si="20"/>
        <v>6.7390628028623903E-2</v>
      </c>
      <c r="M650" s="124">
        <v>1260.98168212971</v>
      </c>
      <c r="N650" s="124">
        <f t="shared" si="21"/>
        <v>1072.91454512414</v>
      </c>
      <c r="O650" s="116">
        <v>43405</v>
      </c>
      <c r="P650" s="108">
        <v>2018</v>
      </c>
      <c r="Q650" s="108" t="s">
        <v>88</v>
      </c>
    </row>
    <row r="651" spans="1:17" s="113" customFormat="1" x14ac:dyDescent="0.2">
      <c r="A651" s="114" t="s">
        <v>14</v>
      </c>
      <c r="B651" s="105" t="s">
        <v>69</v>
      </c>
      <c r="C651" s="211">
        <v>43466</v>
      </c>
      <c r="D651" s="115" t="s">
        <v>88</v>
      </c>
      <c r="E651" s="105" t="s">
        <v>13</v>
      </c>
      <c r="F651" s="105" t="s">
        <v>13</v>
      </c>
      <c r="G651" s="105" t="s">
        <v>369</v>
      </c>
      <c r="H651" s="127">
        <v>0.84956208140133882</v>
      </c>
      <c r="I651" s="127">
        <v>0.84956208140133882</v>
      </c>
      <c r="J651" s="131"/>
      <c r="K651" s="121">
        <v>3.5765970065481503E-2</v>
      </c>
      <c r="L651" s="121">
        <f t="shared" si="20"/>
        <v>3.0385411972168444E-2</v>
      </c>
      <c r="M651" s="124">
        <v>569.38701171262596</v>
      </c>
      <c r="N651" s="124">
        <f t="shared" si="21"/>
        <v>483.72961479346702</v>
      </c>
      <c r="O651" s="116">
        <v>43405</v>
      </c>
      <c r="P651" s="108">
        <v>2018</v>
      </c>
      <c r="Q651" s="108" t="s">
        <v>88</v>
      </c>
    </row>
    <row r="652" spans="1:17" s="113" customFormat="1" x14ac:dyDescent="0.2">
      <c r="A652" s="114" t="s">
        <v>14</v>
      </c>
      <c r="B652" s="105" t="s">
        <v>69</v>
      </c>
      <c r="C652" s="211">
        <v>43466</v>
      </c>
      <c r="D652" s="115" t="s">
        <v>88</v>
      </c>
      <c r="E652" s="105" t="s">
        <v>13</v>
      </c>
      <c r="F652" s="105" t="s">
        <v>13</v>
      </c>
      <c r="G652" s="105" t="s">
        <v>370</v>
      </c>
      <c r="H652" s="127">
        <v>0.85067300079176777</v>
      </c>
      <c r="I652" s="127">
        <v>0.85067300079176777</v>
      </c>
      <c r="J652" s="131"/>
      <c r="K652" s="121">
        <v>6.7374559271180801E-2</v>
      </c>
      <c r="L652" s="121">
        <f t="shared" si="20"/>
        <v>5.7313718512238189E-2</v>
      </c>
      <c r="M652" s="124">
        <v>1072.4929843167499</v>
      </c>
      <c r="N652" s="124">
        <f t="shared" si="21"/>
        <v>912.34082529684804</v>
      </c>
      <c r="O652" s="116">
        <v>43405</v>
      </c>
      <c r="P652" s="108">
        <v>2018</v>
      </c>
      <c r="Q652" s="108" t="s">
        <v>88</v>
      </c>
    </row>
    <row r="653" spans="1:17" s="113" customFormat="1" x14ac:dyDescent="0.2">
      <c r="A653" s="114" t="s">
        <v>14</v>
      </c>
      <c r="B653" s="105" t="s">
        <v>69</v>
      </c>
      <c r="C653" s="211">
        <v>43466</v>
      </c>
      <c r="D653" s="115" t="s">
        <v>88</v>
      </c>
      <c r="E653" s="105" t="s">
        <v>13</v>
      </c>
      <c r="F653" s="105" t="s">
        <v>13</v>
      </c>
      <c r="G653" s="105" t="s">
        <v>371</v>
      </c>
      <c r="H653" s="127">
        <v>0.65074798619102459</v>
      </c>
      <c r="I653" s="127">
        <v>0.65074798619102459</v>
      </c>
      <c r="J653" s="131"/>
      <c r="K653" s="121">
        <v>6.6825417490761501</v>
      </c>
      <c r="L653" s="121">
        <f t="shared" si="20"/>
        <v>4.3486505858487519</v>
      </c>
      <c r="M653" s="124">
        <v>106371.70683688</v>
      </c>
      <c r="N653" s="124">
        <f t="shared" si="21"/>
        <v>69221.174011801704</v>
      </c>
      <c r="O653" s="116">
        <v>43405</v>
      </c>
      <c r="P653" s="108">
        <v>2018</v>
      </c>
      <c r="Q653" s="108" t="s">
        <v>88</v>
      </c>
    </row>
    <row r="654" spans="1:17" s="113" customFormat="1" x14ac:dyDescent="0.2">
      <c r="A654" s="114" t="s">
        <v>14</v>
      </c>
      <c r="B654" s="105" t="s">
        <v>69</v>
      </c>
      <c r="C654" s="211">
        <v>43466</v>
      </c>
      <c r="D654" s="115" t="s">
        <v>88</v>
      </c>
      <c r="E654" s="105" t="s">
        <v>13</v>
      </c>
      <c r="F654" s="105" t="s">
        <v>13</v>
      </c>
      <c r="G654" s="105" t="s">
        <v>372</v>
      </c>
      <c r="H654" s="127">
        <v>0.65084160552438519</v>
      </c>
      <c r="I654" s="127">
        <v>0.65084160552438519</v>
      </c>
      <c r="J654" s="131"/>
      <c r="K654" s="121">
        <v>3.69301582078521</v>
      </c>
      <c r="L654" s="121">
        <f t="shared" si="20"/>
        <v>2.4035683460268014</v>
      </c>
      <c r="M654" s="124">
        <v>58774.916000568999</v>
      </c>
      <c r="N654" s="124">
        <f t="shared" si="21"/>
        <v>38253.160694371203</v>
      </c>
      <c r="O654" s="116">
        <v>43405</v>
      </c>
      <c r="P654" s="108">
        <v>2018</v>
      </c>
      <c r="Q654" s="108" t="s">
        <v>88</v>
      </c>
    </row>
    <row r="655" spans="1:17" s="113" customFormat="1" x14ac:dyDescent="0.2">
      <c r="A655" s="114" t="s">
        <v>14</v>
      </c>
      <c r="B655" s="105" t="s">
        <v>69</v>
      </c>
      <c r="C655" s="211">
        <v>43466</v>
      </c>
      <c r="D655" s="115" t="s">
        <v>88</v>
      </c>
      <c r="E655" s="105" t="s">
        <v>13</v>
      </c>
      <c r="F655" s="105" t="s">
        <v>13</v>
      </c>
      <c r="G655" s="105" t="s">
        <v>373</v>
      </c>
      <c r="H655" s="127">
        <v>0.65277777777777812</v>
      </c>
      <c r="I655" s="127">
        <v>0.65277777777777812</v>
      </c>
      <c r="J655" s="131"/>
      <c r="K655" s="121">
        <v>1.9015693996683399E-2</v>
      </c>
      <c r="L655" s="121">
        <f t="shared" si="20"/>
        <v>1.2413022470057225E-2</v>
      </c>
      <c r="M655" s="124">
        <v>302.667617782999</v>
      </c>
      <c r="N655" s="124">
        <f t="shared" si="21"/>
        <v>197.57469494168001</v>
      </c>
      <c r="O655" s="116">
        <v>43405</v>
      </c>
      <c r="P655" s="108">
        <v>2018</v>
      </c>
      <c r="Q655" s="108" t="s">
        <v>88</v>
      </c>
    </row>
    <row r="656" spans="1:17" s="113" customFormat="1" x14ac:dyDescent="0.2">
      <c r="A656" s="114" t="s">
        <v>14</v>
      </c>
      <c r="B656" s="105" t="s">
        <v>69</v>
      </c>
      <c r="C656" s="211">
        <v>43466</v>
      </c>
      <c r="D656" s="115" t="s">
        <v>88</v>
      </c>
      <c r="E656" s="105" t="s">
        <v>13</v>
      </c>
      <c r="F656" s="105" t="s">
        <v>13</v>
      </c>
      <c r="G656" s="105" t="s">
        <v>374</v>
      </c>
      <c r="H656" s="127">
        <v>0.65000000000000058</v>
      </c>
      <c r="I656" s="127">
        <v>0.65000000000000058</v>
      </c>
      <c r="J656" s="131"/>
      <c r="K656" s="121">
        <v>1.2755144511190599</v>
      </c>
      <c r="L656" s="121">
        <f t="shared" si="20"/>
        <v>0.82908439322738969</v>
      </c>
      <c r="M656" s="124">
        <v>20312.514328266599</v>
      </c>
      <c r="N656" s="124">
        <f t="shared" si="21"/>
        <v>13203.134313373301</v>
      </c>
      <c r="O656" s="116">
        <v>43405</v>
      </c>
      <c r="P656" s="108">
        <v>2018</v>
      </c>
      <c r="Q656" s="108" t="s">
        <v>88</v>
      </c>
    </row>
    <row r="657" spans="1:17" s="113" customFormat="1" x14ac:dyDescent="0.2">
      <c r="A657" s="114" t="s">
        <v>14</v>
      </c>
      <c r="B657" s="105" t="s">
        <v>69</v>
      </c>
      <c r="C657" s="211">
        <v>43466</v>
      </c>
      <c r="D657" s="115" t="s">
        <v>88</v>
      </c>
      <c r="E657" s="105" t="s">
        <v>13</v>
      </c>
      <c r="F657" s="105" t="s">
        <v>13</v>
      </c>
      <c r="G657" s="105" t="s">
        <v>375</v>
      </c>
      <c r="H657" s="127">
        <v>0.84766697163769478</v>
      </c>
      <c r="I657" s="127">
        <v>0.84766697163769478</v>
      </c>
      <c r="J657" s="131"/>
      <c r="K657" s="121">
        <v>4.0109600606478201E-3</v>
      </c>
      <c r="L657" s="121">
        <f t="shared" si="20"/>
        <v>3.3999583679690821E-3</v>
      </c>
      <c r="M657" s="124">
        <v>5.8696300951468796</v>
      </c>
      <c r="N657" s="124">
        <f t="shared" si="21"/>
        <v>4.97549156738663</v>
      </c>
      <c r="O657" s="116">
        <v>43405</v>
      </c>
      <c r="P657" s="108">
        <v>2018</v>
      </c>
      <c r="Q657" s="108" t="s">
        <v>88</v>
      </c>
    </row>
    <row r="658" spans="1:17" s="113" customFormat="1" x14ac:dyDescent="0.2">
      <c r="A658" s="114" t="s">
        <v>14</v>
      </c>
      <c r="B658" s="105" t="s">
        <v>69</v>
      </c>
      <c r="C658" s="211">
        <v>43466</v>
      </c>
      <c r="D658" s="115" t="s">
        <v>88</v>
      </c>
      <c r="E658" s="105" t="s">
        <v>13</v>
      </c>
      <c r="F658" s="105" t="s">
        <v>13</v>
      </c>
      <c r="G658" s="105" t="s">
        <v>376</v>
      </c>
      <c r="H658" s="127">
        <v>0.65121344119477398</v>
      </c>
      <c r="I658" s="127">
        <v>0.65121344119477398</v>
      </c>
      <c r="J658" s="131"/>
      <c r="K658" s="121">
        <v>6.5823072632825903E-4</v>
      </c>
      <c r="L658" s="121">
        <f t="shared" si="20"/>
        <v>4.286486963923611E-4</v>
      </c>
      <c r="M658" s="124">
        <v>10.479180797890301</v>
      </c>
      <c r="N658" s="124">
        <f t="shared" si="21"/>
        <v>6.8241833882963405</v>
      </c>
      <c r="O658" s="116">
        <v>43405</v>
      </c>
      <c r="P658" s="108">
        <v>2018</v>
      </c>
      <c r="Q658" s="108" t="s">
        <v>88</v>
      </c>
    </row>
    <row r="659" spans="1:17" s="113" customFormat="1" x14ac:dyDescent="0.2">
      <c r="A659" s="114" t="s">
        <v>14</v>
      </c>
      <c r="B659" s="105" t="s">
        <v>69</v>
      </c>
      <c r="C659" s="211">
        <v>43466</v>
      </c>
      <c r="D659" s="115" t="s">
        <v>88</v>
      </c>
      <c r="E659" s="105" t="s">
        <v>13</v>
      </c>
      <c r="F659" s="105" t="s">
        <v>13</v>
      </c>
      <c r="G659" s="105" t="s">
        <v>377</v>
      </c>
      <c r="H659" s="127">
        <v>0.8500287074875883</v>
      </c>
      <c r="I659" s="127">
        <v>0.8500287074875883</v>
      </c>
      <c r="J659" s="131"/>
      <c r="K659" s="121">
        <v>3.87908720956162E-3</v>
      </c>
      <c r="L659" s="121">
        <f t="shared" si="20"/>
        <v>3.2973354869752993E-3</v>
      </c>
      <c r="M659" s="124">
        <v>5.6787961536793903</v>
      </c>
      <c r="N659" s="124">
        <f t="shared" si="21"/>
        <v>4.8271397545975798</v>
      </c>
      <c r="O659" s="116">
        <v>43405</v>
      </c>
      <c r="P659" s="108">
        <v>2018</v>
      </c>
      <c r="Q659" s="108" t="s">
        <v>88</v>
      </c>
    </row>
    <row r="660" spans="1:17" s="113" customFormat="1" x14ac:dyDescent="0.2">
      <c r="A660" s="114" t="s">
        <v>14</v>
      </c>
      <c r="B660" s="105" t="s">
        <v>69</v>
      </c>
      <c r="C660" s="211">
        <v>43466</v>
      </c>
      <c r="D660" s="115" t="s">
        <v>88</v>
      </c>
      <c r="E660" s="105" t="s">
        <v>13</v>
      </c>
      <c r="F660" s="105" t="s">
        <v>13</v>
      </c>
      <c r="G660" s="105" t="s">
        <v>378</v>
      </c>
      <c r="H660" s="127">
        <v>0.85001081548777813</v>
      </c>
      <c r="I660" s="127">
        <v>0.85001081548777813</v>
      </c>
      <c r="J660" s="131"/>
      <c r="K660" s="121">
        <v>9.7159480248108597E-5</v>
      </c>
      <c r="L660" s="121">
        <f t="shared" si="20"/>
        <v>8.2586609038063456E-5</v>
      </c>
      <c r="M660" s="124">
        <v>8.8665860442634994</v>
      </c>
      <c r="N660" s="124">
        <f t="shared" si="21"/>
        <v>7.5366940340769704</v>
      </c>
      <c r="O660" s="116">
        <v>43405</v>
      </c>
      <c r="P660" s="108">
        <v>2018</v>
      </c>
      <c r="Q660" s="108" t="s">
        <v>88</v>
      </c>
    </row>
    <row r="661" spans="1:17" s="113" customFormat="1" x14ac:dyDescent="0.2">
      <c r="A661" s="114" t="s">
        <v>14</v>
      </c>
      <c r="B661" s="105" t="s">
        <v>69</v>
      </c>
      <c r="C661" s="211">
        <v>43466</v>
      </c>
      <c r="D661" s="115" t="s">
        <v>88</v>
      </c>
      <c r="E661" s="105" t="s">
        <v>13</v>
      </c>
      <c r="F661" s="105" t="s">
        <v>13</v>
      </c>
      <c r="G661" s="105" t="s">
        <v>379</v>
      </c>
      <c r="H661" s="127">
        <v>0.85011600928074116</v>
      </c>
      <c r="I661" s="127">
        <v>0.85011600928074116</v>
      </c>
      <c r="J661" s="131"/>
      <c r="K661" s="121">
        <v>2.3367701096951802E-3</v>
      </c>
      <c r="L661" s="121">
        <f t="shared" si="20"/>
        <v>1.9865256802605864E-3</v>
      </c>
      <c r="M661" s="124">
        <v>37.198234118211303</v>
      </c>
      <c r="N661" s="124">
        <f t="shared" si="21"/>
        <v>31.622814340864501</v>
      </c>
      <c r="O661" s="116">
        <v>43405</v>
      </c>
      <c r="P661" s="108">
        <v>2018</v>
      </c>
      <c r="Q661" s="108" t="s">
        <v>88</v>
      </c>
    </row>
    <row r="662" spans="1:17" s="113" customFormat="1" x14ac:dyDescent="0.2">
      <c r="A662" s="114" t="s">
        <v>14</v>
      </c>
      <c r="B662" s="105" t="s">
        <v>69</v>
      </c>
      <c r="C662" s="211">
        <v>43466</v>
      </c>
      <c r="D662" s="115" t="s">
        <v>88</v>
      </c>
      <c r="E662" s="105" t="s">
        <v>13</v>
      </c>
      <c r="F662" s="105" t="s">
        <v>13</v>
      </c>
      <c r="G662" s="105" t="s">
        <v>380</v>
      </c>
      <c r="H662" s="127">
        <v>0.86854460093896846</v>
      </c>
      <c r="I662" s="127">
        <v>0.86854460093896846</v>
      </c>
      <c r="J662" s="131"/>
      <c r="K662" s="121">
        <v>1.8995773365851399E-3</v>
      </c>
      <c r="L662" s="121">
        <f t="shared" si="20"/>
        <v>1.6498676397570489E-3</v>
      </c>
      <c r="M662" s="124">
        <v>29.617619508660798</v>
      </c>
      <c r="N662" s="124">
        <f t="shared" si="21"/>
        <v>25.724223516912001</v>
      </c>
      <c r="O662" s="116">
        <v>43405</v>
      </c>
      <c r="P662" s="108">
        <v>2018</v>
      </c>
      <c r="Q662" s="108" t="s">
        <v>88</v>
      </c>
    </row>
    <row r="663" spans="1:17" s="113" customFormat="1" x14ac:dyDescent="0.2">
      <c r="A663" s="114" t="s">
        <v>14</v>
      </c>
      <c r="B663" s="105" t="s">
        <v>69</v>
      </c>
      <c r="C663" s="211">
        <v>43466</v>
      </c>
      <c r="D663" s="115" t="s">
        <v>88</v>
      </c>
      <c r="E663" s="105" t="s">
        <v>13</v>
      </c>
      <c r="F663" s="105" t="s">
        <v>13</v>
      </c>
      <c r="G663" s="105" t="s">
        <v>381</v>
      </c>
      <c r="H663" s="127">
        <v>0.85029585798816498</v>
      </c>
      <c r="I663" s="127">
        <v>0.85029585798816498</v>
      </c>
      <c r="J663" s="131"/>
      <c r="K663" s="121">
        <v>5.6099425004262902E-5</v>
      </c>
      <c r="L663" s="121">
        <f t="shared" ref="L663:L726" si="22">K663*H663</f>
        <v>4.7701108716642442E-5</v>
      </c>
      <c r="M663" s="124">
        <v>4.8619501670361203</v>
      </c>
      <c r="N663" s="124">
        <f t="shared" si="21"/>
        <v>4.1340960887756797</v>
      </c>
      <c r="O663" s="116">
        <v>43405</v>
      </c>
      <c r="P663" s="108">
        <v>2018</v>
      </c>
      <c r="Q663" s="108" t="s">
        <v>88</v>
      </c>
    </row>
    <row r="664" spans="1:17" s="113" customFormat="1" x14ac:dyDescent="0.2">
      <c r="A664" s="114" t="s">
        <v>14</v>
      </c>
      <c r="B664" s="105" t="s">
        <v>69</v>
      </c>
      <c r="C664" s="211">
        <v>43466</v>
      </c>
      <c r="D664" s="115" t="s">
        <v>88</v>
      </c>
      <c r="E664" s="105" t="s">
        <v>13</v>
      </c>
      <c r="F664" s="105" t="s">
        <v>13</v>
      </c>
      <c r="G664" s="105" t="s">
        <v>382</v>
      </c>
      <c r="H664" s="127">
        <v>0.84958677685950423</v>
      </c>
      <c r="I664" s="127">
        <v>0.84958677685950423</v>
      </c>
      <c r="J664" s="131"/>
      <c r="K664" s="121">
        <v>1.01652622246557E-4</v>
      </c>
      <c r="L664" s="121">
        <f t="shared" si="22"/>
        <v>8.6362723693769093E-5</v>
      </c>
      <c r="M664" s="124">
        <v>1.62448591379866</v>
      </c>
      <c r="N664" s="124">
        <f t="shared" si="21"/>
        <v>1.38014175155787</v>
      </c>
      <c r="O664" s="116">
        <v>43405</v>
      </c>
      <c r="P664" s="108">
        <v>2018</v>
      </c>
      <c r="Q664" s="108" t="s">
        <v>88</v>
      </c>
    </row>
    <row r="665" spans="1:17" s="113" customFormat="1" x14ac:dyDescent="0.2">
      <c r="A665" s="114" t="s">
        <v>14</v>
      </c>
      <c r="B665" s="105" t="s">
        <v>69</v>
      </c>
      <c r="C665" s="211">
        <v>43466</v>
      </c>
      <c r="D665" s="115" t="s">
        <v>88</v>
      </c>
      <c r="E665" s="105" t="s">
        <v>13</v>
      </c>
      <c r="F665" s="105" t="s">
        <v>13</v>
      </c>
      <c r="G665" s="105" t="s">
        <v>383</v>
      </c>
      <c r="H665" s="127">
        <v>0.85085656701377388</v>
      </c>
      <c r="I665" s="127">
        <v>0.85085656701377388</v>
      </c>
      <c r="J665" s="131"/>
      <c r="K665" s="121">
        <v>1.0758878415933201E-4</v>
      </c>
      <c r="L665" s="121">
        <f t="shared" si="22"/>
        <v>9.1542623538995121E-5</v>
      </c>
      <c r="M665" s="124">
        <v>1.7129024434634901</v>
      </c>
      <c r="N665" s="124">
        <f t="shared" si="21"/>
        <v>1.45743429267485</v>
      </c>
      <c r="O665" s="116">
        <v>43405</v>
      </c>
      <c r="P665" s="108">
        <v>2018</v>
      </c>
      <c r="Q665" s="108" t="s">
        <v>88</v>
      </c>
    </row>
    <row r="666" spans="1:17" s="113" customFormat="1" x14ac:dyDescent="0.2">
      <c r="A666" s="114" t="s">
        <v>14</v>
      </c>
      <c r="B666" s="105" t="s">
        <v>69</v>
      </c>
      <c r="C666" s="211">
        <v>43466</v>
      </c>
      <c r="D666" s="115" t="s">
        <v>88</v>
      </c>
      <c r="E666" s="105" t="s">
        <v>13</v>
      </c>
      <c r="F666" s="105" t="s">
        <v>13</v>
      </c>
      <c r="G666" s="105" t="s">
        <v>384</v>
      </c>
      <c r="H666" s="127">
        <v>0.84956208140133882</v>
      </c>
      <c r="I666" s="127">
        <v>0.84956208140133882</v>
      </c>
      <c r="J666" s="131"/>
      <c r="K666" s="121">
        <v>5.8460232209024998E-5</v>
      </c>
      <c r="L666" s="121">
        <f t="shared" si="22"/>
        <v>4.9665596554704865E-5</v>
      </c>
      <c r="M666" s="124">
        <v>0.93067507635277202</v>
      </c>
      <c r="N666" s="124">
        <f t="shared" si="21"/>
        <v>0.79066625497461096</v>
      </c>
      <c r="O666" s="116">
        <v>43405</v>
      </c>
      <c r="P666" s="108">
        <v>2018</v>
      </c>
      <c r="Q666" s="108" t="s">
        <v>88</v>
      </c>
    </row>
    <row r="667" spans="1:17" s="113" customFormat="1" x14ac:dyDescent="0.2">
      <c r="A667" s="114" t="s">
        <v>14</v>
      </c>
      <c r="B667" s="105" t="s">
        <v>69</v>
      </c>
      <c r="C667" s="211">
        <v>43466</v>
      </c>
      <c r="D667" s="115" t="s">
        <v>88</v>
      </c>
      <c r="E667" s="105" t="s">
        <v>13</v>
      </c>
      <c r="F667" s="105" t="s">
        <v>13</v>
      </c>
      <c r="G667" s="105" t="s">
        <v>385</v>
      </c>
      <c r="H667" s="127">
        <v>0.85067300079176933</v>
      </c>
      <c r="I667" s="127">
        <v>0.85067300079176933</v>
      </c>
      <c r="J667" s="131"/>
      <c r="K667" s="121">
        <v>7.9890781744483097E-4</v>
      </c>
      <c r="L667" s="121">
        <f t="shared" si="22"/>
        <v>6.7960931042179739E-4</v>
      </c>
      <c r="M667" s="124">
        <v>12.717308114427899</v>
      </c>
      <c r="N667" s="124">
        <f t="shared" si="21"/>
        <v>10.818270655693899</v>
      </c>
      <c r="O667" s="116">
        <v>43405</v>
      </c>
      <c r="P667" s="108">
        <v>2018</v>
      </c>
      <c r="Q667" s="108" t="s">
        <v>88</v>
      </c>
    </row>
    <row r="668" spans="1:17" s="113" customFormat="1" x14ac:dyDescent="0.2">
      <c r="A668" s="114" t="s">
        <v>14</v>
      </c>
      <c r="B668" s="105" t="s">
        <v>69</v>
      </c>
      <c r="C668" s="211">
        <v>43466</v>
      </c>
      <c r="D668" s="115" t="s">
        <v>88</v>
      </c>
      <c r="E668" s="105" t="s">
        <v>13</v>
      </c>
      <c r="F668" s="105" t="s">
        <v>13</v>
      </c>
      <c r="G668" s="105" t="s">
        <v>386</v>
      </c>
      <c r="H668" s="127">
        <v>0.65074798619102314</v>
      </c>
      <c r="I668" s="127">
        <v>0.65074798619102314</v>
      </c>
      <c r="J668" s="131"/>
      <c r="K668" s="121">
        <v>3.6123262226194098E-3</v>
      </c>
      <c r="L668" s="121">
        <f t="shared" si="22"/>
        <v>2.3507140148346065E-3</v>
      </c>
      <c r="M668" s="124">
        <v>57.500472182574498</v>
      </c>
      <c r="N668" s="124">
        <f t="shared" ref="N668:N731" si="23">I668*M668</f>
        <v>37.418316477843298</v>
      </c>
      <c r="O668" s="116">
        <v>43405</v>
      </c>
      <c r="P668" s="108">
        <v>2018</v>
      </c>
      <c r="Q668" s="108" t="s">
        <v>88</v>
      </c>
    </row>
    <row r="669" spans="1:17" s="113" customFormat="1" x14ac:dyDescent="0.2">
      <c r="A669" s="114" t="s">
        <v>14</v>
      </c>
      <c r="B669" s="105" t="s">
        <v>69</v>
      </c>
      <c r="C669" s="211">
        <v>43466</v>
      </c>
      <c r="D669" s="115" t="s">
        <v>88</v>
      </c>
      <c r="E669" s="105" t="s">
        <v>13</v>
      </c>
      <c r="F669" s="105" t="s">
        <v>13</v>
      </c>
      <c r="G669" s="105" t="s">
        <v>387</v>
      </c>
      <c r="H669" s="127">
        <v>0.65084160552438508</v>
      </c>
      <c r="I669" s="127">
        <v>0.65084160552438508</v>
      </c>
      <c r="J669" s="131"/>
      <c r="K669" s="121">
        <v>4.7048700173694599E-3</v>
      </c>
      <c r="L669" s="121">
        <f t="shared" si="22"/>
        <v>3.0621251558882808E-3</v>
      </c>
      <c r="M669" s="124">
        <v>74.878731498553194</v>
      </c>
      <c r="N669" s="124">
        <f t="shared" si="23"/>
        <v>48.734193828147703</v>
      </c>
      <c r="O669" s="116">
        <v>43405</v>
      </c>
      <c r="P669" s="108">
        <v>2018</v>
      </c>
      <c r="Q669" s="108" t="s">
        <v>88</v>
      </c>
    </row>
    <row r="670" spans="1:17" s="113" customFormat="1" x14ac:dyDescent="0.2">
      <c r="A670" s="114" t="s">
        <v>14</v>
      </c>
      <c r="B670" s="105" t="s">
        <v>69</v>
      </c>
      <c r="C670" s="211">
        <v>43466</v>
      </c>
      <c r="D670" s="115" t="s">
        <v>88</v>
      </c>
      <c r="E670" s="105" t="s">
        <v>13</v>
      </c>
      <c r="F670" s="105" t="s">
        <v>13</v>
      </c>
      <c r="G670" s="105" t="s">
        <v>388</v>
      </c>
      <c r="H670" s="127">
        <v>0.6527777777777779</v>
      </c>
      <c r="I670" s="127">
        <v>0.6527777777777779</v>
      </c>
      <c r="J670" s="131"/>
      <c r="K670" s="121">
        <v>3.3835754442497201E-5</v>
      </c>
      <c r="L670" s="121">
        <f t="shared" si="22"/>
        <v>2.2087228594407899E-5</v>
      </c>
      <c r="M670" s="124">
        <v>0.53855448004092399</v>
      </c>
      <c r="N670" s="124">
        <f t="shared" si="23"/>
        <v>0.35155639669338101</v>
      </c>
      <c r="O670" s="116">
        <v>43405</v>
      </c>
      <c r="P670" s="108">
        <v>2018</v>
      </c>
      <c r="Q670" s="108" t="s">
        <v>88</v>
      </c>
    </row>
    <row r="671" spans="1:17" s="113" customFormat="1" x14ac:dyDescent="0.2">
      <c r="A671" s="114" t="s">
        <v>14</v>
      </c>
      <c r="B671" s="105" t="s">
        <v>69</v>
      </c>
      <c r="C671" s="211">
        <v>43466</v>
      </c>
      <c r="D671" s="115" t="s">
        <v>88</v>
      </c>
      <c r="E671" s="105" t="s">
        <v>13</v>
      </c>
      <c r="F671" s="105" t="s">
        <v>13</v>
      </c>
      <c r="G671" s="105" t="s">
        <v>389</v>
      </c>
      <c r="H671" s="127">
        <v>0.6500000000000008</v>
      </c>
      <c r="I671" s="127">
        <v>0.6500000000000008</v>
      </c>
      <c r="J671" s="131"/>
      <c r="K671" s="121">
        <v>1.4948444561611301E-3</v>
      </c>
      <c r="L671" s="121">
        <f t="shared" si="22"/>
        <v>9.7164889650473577E-4</v>
      </c>
      <c r="M671" s="124">
        <v>23.805335492407199</v>
      </c>
      <c r="N671" s="124">
        <f t="shared" si="23"/>
        <v>15.473468070064698</v>
      </c>
      <c r="O671" s="116">
        <v>43405</v>
      </c>
      <c r="P671" s="108">
        <v>2018</v>
      </c>
      <c r="Q671" s="108" t="s">
        <v>88</v>
      </c>
    </row>
    <row r="672" spans="1:17" s="113" customFormat="1" x14ac:dyDescent="0.2">
      <c r="A672" s="114" t="s">
        <v>14</v>
      </c>
      <c r="B672" s="105" t="s">
        <v>69</v>
      </c>
      <c r="C672" s="211">
        <v>43497</v>
      </c>
      <c r="D672" s="115" t="s">
        <v>88</v>
      </c>
      <c r="E672" s="105" t="s">
        <v>13</v>
      </c>
      <c r="F672" s="105" t="s">
        <v>13</v>
      </c>
      <c r="G672" s="105" t="s">
        <v>390</v>
      </c>
      <c r="H672" s="127">
        <v>0.65121344119477342</v>
      </c>
      <c r="I672" s="127">
        <v>0.65121344119477342</v>
      </c>
      <c r="J672" s="131"/>
      <c r="K672" s="121">
        <v>3.9687440852144998E-4</v>
      </c>
      <c r="L672" s="121">
        <f t="shared" si="22"/>
        <v>2.5844994929539376E-4</v>
      </c>
      <c r="M672" s="124">
        <v>6.3183295987279804</v>
      </c>
      <c r="N672" s="124">
        <f t="shared" si="23"/>
        <v>4.1145811605904399</v>
      </c>
      <c r="O672" s="116">
        <v>43405</v>
      </c>
      <c r="P672" s="108">
        <v>2018</v>
      </c>
      <c r="Q672" s="108" t="s">
        <v>88</v>
      </c>
    </row>
    <row r="673" spans="1:17" s="113" customFormat="1" x14ac:dyDescent="0.2">
      <c r="A673" s="114" t="s">
        <v>14</v>
      </c>
      <c r="B673" s="105" t="s">
        <v>69</v>
      </c>
      <c r="C673" s="211">
        <v>43497</v>
      </c>
      <c r="D673" s="115" t="s">
        <v>88</v>
      </c>
      <c r="E673" s="105" t="s">
        <v>13</v>
      </c>
      <c r="F673" s="105" t="s">
        <v>13</v>
      </c>
      <c r="G673" s="105" t="s">
        <v>391</v>
      </c>
      <c r="H673" s="127">
        <v>0.65074798619102514</v>
      </c>
      <c r="I673" s="127">
        <v>0.65074798619102514</v>
      </c>
      <c r="J673" s="131"/>
      <c r="K673" s="121">
        <v>8.4811137400629601E-4</v>
      </c>
      <c r="L673" s="121">
        <f t="shared" si="22"/>
        <v>5.5190676870030047E-4</v>
      </c>
      <c r="M673" s="124">
        <v>13.5001108602566</v>
      </c>
      <c r="N673" s="124">
        <f t="shared" si="23"/>
        <v>8.7851699556675698</v>
      </c>
      <c r="O673" s="116">
        <v>43405</v>
      </c>
      <c r="P673" s="108">
        <v>2018</v>
      </c>
      <c r="Q673" s="108" t="s">
        <v>88</v>
      </c>
    </row>
    <row r="674" spans="1:17" s="113" customFormat="1" x14ac:dyDescent="0.2">
      <c r="A674" s="114" t="s">
        <v>14</v>
      </c>
      <c r="B674" s="105" t="s">
        <v>69</v>
      </c>
      <c r="C674" s="211">
        <v>43497</v>
      </c>
      <c r="D674" s="115" t="s">
        <v>88</v>
      </c>
      <c r="E674" s="105" t="s">
        <v>13</v>
      </c>
      <c r="F674" s="105" t="s">
        <v>13</v>
      </c>
      <c r="G674" s="105" t="s">
        <v>392</v>
      </c>
      <c r="H674" s="127">
        <v>0.65084160552438386</v>
      </c>
      <c r="I674" s="127">
        <v>0.65084160552438386</v>
      </c>
      <c r="J674" s="131"/>
      <c r="K674" s="121">
        <v>1.2564934764488199E-4</v>
      </c>
      <c r="L674" s="121">
        <f t="shared" si="22"/>
        <v>8.1777823154286446E-5</v>
      </c>
      <c r="M674" s="124">
        <v>1.9997287343827299</v>
      </c>
      <c r="N674" s="124">
        <f t="shared" si="23"/>
        <v>1.3015066600989</v>
      </c>
      <c r="O674" s="116">
        <v>43405</v>
      </c>
      <c r="P674" s="108">
        <v>2018</v>
      </c>
      <c r="Q674" s="108" t="s">
        <v>88</v>
      </c>
    </row>
    <row r="675" spans="1:17" s="113" customFormat="1" x14ac:dyDescent="0.2">
      <c r="A675" s="114" t="s">
        <v>16</v>
      </c>
      <c r="B675" s="105" t="s">
        <v>69</v>
      </c>
      <c r="C675" s="117">
        <v>2018</v>
      </c>
      <c r="D675" s="115" t="s">
        <v>88</v>
      </c>
      <c r="E675" s="105" t="s">
        <v>13</v>
      </c>
      <c r="F675" s="105" t="s">
        <v>13</v>
      </c>
      <c r="G675" s="105" t="s">
        <v>393</v>
      </c>
      <c r="H675" s="127">
        <v>0.37045683276250968</v>
      </c>
      <c r="I675" s="127">
        <v>0.37045683276250968</v>
      </c>
      <c r="J675" s="131">
        <v>1</v>
      </c>
      <c r="K675" s="121">
        <v>8.0000000000000002E-3</v>
      </c>
      <c r="L675" s="121">
        <f t="shared" si="22"/>
        <v>2.9636546621000775E-3</v>
      </c>
      <c r="M675" s="124">
        <v>106</v>
      </c>
      <c r="N675" s="124">
        <f t="shared" si="23"/>
        <v>39.268424272826024</v>
      </c>
      <c r="O675" s="116">
        <v>43417</v>
      </c>
      <c r="P675" s="108">
        <v>2018</v>
      </c>
      <c r="Q675" s="108" t="s">
        <v>88</v>
      </c>
    </row>
    <row r="676" spans="1:17" s="113" customFormat="1" x14ac:dyDescent="0.2">
      <c r="A676" s="114" t="s">
        <v>16</v>
      </c>
      <c r="B676" s="105" t="s">
        <v>69</v>
      </c>
      <c r="C676" s="117">
        <v>2018</v>
      </c>
      <c r="D676" s="115" t="s">
        <v>88</v>
      </c>
      <c r="E676" s="105" t="s">
        <v>13</v>
      </c>
      <c r="F676" s="105" t="s">
        <v>13</v>
      </c>
      <c r="G676" s="105" t="s">
        <v>393</v>
      </c>
      <c r="H676" s="127">
        <v>0.37045683276250968</v>
      </c>
      <c r="I676" s="127">
        <v>0.37045683276250968</v>
      </c>
      <c r="J676" s="131">
        <v>1</v>
      </c>
      <c r="K676" s="121">
        <v>0.51600000000000001</v>
      </c>
      <c r="L676" s="121">
        <f t="shared" si="22"/>
        <v>0.191155725705455</v>
      </c>
      <c r="M676" s="124">
        <v>16125</v>
      </c>
      <c r="N676" s="124">
        <f t="shared" si="23"/>
        <v>5973.6164282954687</v>
      </c>
      <c r="O676" s="116">
        <v>43417</v>
      </c>
      <c r="P676" s="108">
        <v>2018</v>
      </c>
      <c r="Q676" s="108" t="s">
        <v>88</v>
      </c>
    </row>
    <row r="677" spans="1:17" s="113" customFormat="1" x14ac:dyDescent="0.2">
      <c r="A677" s="114" t="s">
        <v>16</v>
      </c>
      <c r="B677" s="105" t="s">
        <v>69</v>
      </c>
      <c r="C677" s="117">
        <v>2018</v>
      </c>
      <c r="D677" s="115" t="s">
        <v>88</v>
      </c>
      <c r="E677" s="105" t="s">
        <v>13</v>
      </c>
      <c r="F677" s="105" t="s">
        <v>13</v>
      </c>
      <c r="G677" s="105" t="s">
        <v>393</v>
      </c>
      <c r="H677" s="127">
        <v>0.37045683276250968</v>
      </c>
      <c r="I677" s="127">
        <v>0.37045683276250968</v>
      </c>
      <c r="J677" s="131">
        <v>1</v>
      </c>
      <c r="K677" s="121">
        <v>0.24</v>
      </c>
      <c r="L677" s="121">
        <f t="shared" si="22"/>
        <v>8.8909639863002321E-2</v>
      </c>
      <c r="M677" s="124">
        <v>7530</v>
      </c>
      <c r="N677" s="124">
        <f t="shared" si="23"/>
        <v>2789.5399507016978</v>
      </c>
      <c r="O677" s="116">
        <v>43417</v>
      </c>
      <c r="P677" s="108">
        <v>2018</v>
      </c>
      <c r="Q677" s="108" t="s">
        <v>88</v>
      </c>
    </row>
    <row r="678" spans="1:17" s="113" customFormat="1" x14ac:dyDescent="0.2">
      <c r="A678" s="114" t="s">
        <v>16</v>
      </c>
      <c r="B678" s="105" t="s">
        <v>69</v>
      </c>
      <c r="C678" s="117">
        <v>2018</v>
      </c>
      <c r="D678" s="115" t="s">
        <v>88</v>
      </c>
      <c r="E678" s="105" t="s">
        <v>13</v>
      </c>
      <c r="F678" s="105" t="s">
        <v>13</v>
      </c>
      <c r="G678" s="105" t="s">
        <v>393</v>
      </c>
      <c r="H678" s="127">
        <v>0.37045683276250968</v>
      </c>
      <c r="I678" s="127">
        <v>0.37045683276250968</v>
      </c>
      <c r="J678" s="131">
        <v>1</v>
      </c>
      <c r="K678" s="121">
        <v>6.3E-2</v>
      </c>
      <c r="L678" s="121">
        <f t="shared" si="22"/>
        <v>2.333878046403811E-2</v>
      </c>
      <c r="M678" s="124">
        <v>2016</v>
      </c>
      <c r="N678" s="124">
        <f t="shared" si="23"/>
        <v>746.84097484921949</v>
      </c>
      <c r="O678" s="116">
        <v>43417</v>
      </c>
      <c r="P678" s="108">
        <v>2018</v>
      </c>
      <c r="Q678" s="108" t="s">
        <v>88</v>
      </c>
    </row>
    <row r="679" spans="1:17" s="113" customFormat="1" x14ac:dyDescent="0.2">
      <c r="A679" s="114" t="s">
        <v>16</v>
      </c>
      <c r="B679" s="105" t="s">
        <v>69</v>
      </c>
      <c r="C679" s="117">
        <v>2018</v>
      </c>
      <c r="D679" s="115" t="s">
        <v>88</v>
      </c>
      <c r="E679" s="105" t="s">
        <v>13</v>
      </c>
      <c r="F679" s="105" t="s">
        <v>13</v>
      </c>
      <c r="G679" s="105" t="s">
        <v>393</v>
      </c>
      <c r="H679" s="127">
        <v>0.37045683276250968</v>
      </c>
      <c r="I679" s="127">
        <v>0.37045683276250968</v>
      </c>
      <c r="J679" s="131">
        <v>1</v>
      </c>
      <c r="K679" s="121">
        <v>9.0000000000000011E-3</v>
      </c>
      <c r="L679" s="121">
        <f t="shared" si="22"/>
        <v>3.3341114948625874E-3</v>
      </c>
      <c r="M679" s="124">
        <v>288</v>
      </c>
      <c r="N679" s="124">
        <f t="shared" si="23"/>
        <v>106.69156783560278</v>
      </c>
      <c r="O679" s="116">
        <v>43417</v>
      </c>
      <c r="P679" s="108">
        <v>2018</v>
      </c>
      <c r="Q679" s="108" t="s">
        <v>88</v>
      </c>
    </row>
    <row r="680" spans="1:17" s="113" customFormat="1" x14ac:dyDescent="0.2">
      <c r="A680" s="114" t="s">
        <v>16</v>
      </c>
      <c r="B680" s="105" t="s">
        <v>69</v>
      </c>
      <c r="C680" s="117">
        <v>2018</v>
      </c>
      <c r="D680" s="115" t="s">
        <v>88</v>
      </c>
      <c r="E680" s="105" t="s">
        <v>13</v>
      </c>
      <c r="F680" s="105" t="s">
        <v>13</v>
      </c>
      <c r="G680" s="105" t="s">
        <v>393</v>
      </c>
      <c r="H680" s="127">
        <v>0.37045683276250968</v>
      </c>
      <c r="I680" s="127">
        <v>0.37045683276250968</v>
      </c>
      <c r="J680" s="131">
        <v>1</v>
      </c>
      <c r="K680" s="121">
        <v>0.71199999999999997</v>
      </c>
      <c r="L680" s="121">
        <f t="shared" si="22"/>
        <v>0.26376526492690688</v>
      </c>
      <c r="M680" s="124">
        <v>15080</v>
      </c>
      <c r="N680" s="124">
        <f t="shared" si="23"/>
        <v>5586.4890380586457</v>
      </c>
      <c r="O680" s="116">
        <v>43417</v>
      </c>
      <c r="P680" s="108">
        <v>2018</v>
      </c>
      <c r="Q680" s="108" t="s">
        <v>88</v>
      </c>
    </row>
    <row r="681" spans="1:17" s="113" customFormat="1" x14ac:dyDescent="0.2">
      <c r="A681" s="114" t="s">
        <v>16</v>
      </c>
      <c r="B681" s="105" t="s">
        <v>69</v>
      </c>
      <c r="C681" s="117">
        <v>2019</v>
      </c>
      <c r="D681" s="115" t="s">
        <v>88</v>
      </c>
      <c r="E681" s="105" t="s">
        <v>13</v>
      </c>
      <c r="F681" s="105" t="s">
        <v>13</v>
      </c>
      <c r="G681" s="105" t="s">
        <v>393</v>
      </c>
      <c r="H681" s="127">
        <v>0.36606274588674931</v>
      </c>
      <c r="I681" s="127">
        <v>0.36606274588674931</v>
      </c>
      <c r="J681" s="131">
        <v>1</v>
      </c>
      <c r="K681" s="121">
        <v>1E-3</v>
      </c>
      <c r="L681" s="121">
        <f t="shared" si="22"/>
        <v>3.6606274588674929E-4</v>
      </c>
      <c r="M681" s="124">
        <v>24</v>
      </c>
      <c r="N681" s="124">
        <f t="shared" si="23"/>
        <v>8.7855059012819829</v>
      </c>
      <c r="O681" s="116">
        <v>43531</v>
      </c>
      <c r="P681" s="108">
        <v>2019</v>
      </c>
      <c r="Q681" s="108" t="s">
        <v>88</v>
      </c>
    </row>
    <row r="682" spans="1:17" s="113" customFormat="1" x14ac:dyDescent="0.2">
      <c r="A682" s="114" t="s">
        <v>16</v>
      </c>
      <c r="B682" s="105" t="s">
        <v>69</v>
      </c>
      <c r="C682" s="117">
        <v>2019</v>
      </c>
      <c r="D682" s="115" t="s">
        <v>88</v>
      </c>
      <c r="E682" s="105" t="s">
        <v>13</v>
      </c>
      <c r="F682" s="105" t="s">
        <v>13</v>
      </c>
      <c r="G682" s="105" t="s">
        <v>393</v>
      </c>
      <c r="H682" s="127">
        <v>0.36606274588674931</v>
      </c>
      <c r="I682" s="127">
        <v>0.36606274588674931</v>
      </c>
      <c r="J682" s="131">
        <v>1</v>
      </c>
      <c r="K682" s="121">
        <v>0.628</v>
      </c>
      <c r="L682" s="121">
        <f t="shared" si="22"/>
        <v>0.22988740441687858</v>
      </c>
      <c r="M682" s="124">
        <v>19625</v>
      </c>
      <c r="N682" s="124">
        <f t="shared" si="23"/>
        <v>7183.9813880274551</v>
      </c>
      <c r="O682" s="116">
        <v>43531</v>
      </c>
      <c r="P682" s="108">
        <v>2019</v>
      </c>
      <c r="Q682" s="108" t="s">
        <v>88</v>
      </c>
    </row>
    <row r="683" spans="1:17" s="113" customFormat="1" x14ac:dyDescent="0.2">
      <c r="A683" s="114" t="s">
        <v>16</v>
      </c>
      <c r="B683" s="105" t="s">
        <v>69</v>
      </c>
      <c r="C683" s="117">
        <v>2019</v>
      </c>
      <c r="D683" s="115" t="s">
        <v>88</v>
      </c>
      <c r="E683" s="105" t="s">
        <v>13</v>
      </c>
      <c r="F683" s="105" t="s">
        <v>13</v>
      </c>
      <c r="G683" s="105" t="s">
        <v>393</v>
      </c>
      <c r="H683" s="127">
        <v>0.36606274588674931</v>
      </c>
      <c r="I683" s="127">
        <v>0.36606274588674931</v>
      </c>
      <c r="J683" s="131">
        <v>1</v>
      </c>
      <c r="K683" s="121">
        <v>0.42399999999999999</v>
      </c>
      <c r="L683" s="121">
        <f t="shared" si="22"/>
        <v>0.15521060425598171</v>
      </c>
      <c r="M683" s="124">
        <v>13303</v>
      </c>
      <c r="N683" s="124">
        <f t="shared" si="23"/>
        <v>4869.7327085314264</v>
      </c>
      <c r="O683" s="116">
        <v>43531</v>
      </c>
      <c r="P683" s="108">
        <v>2019</v>
      </c>
      <c r="Q683" s="108" t="s">
        <v>88</v>
      </c>
    </row>
    <row r="684" spans="1:17" s="113" customFormat="1" x14ac:dyDescent="0.2">
      <c r="A684" s="114" t="s">
        <v>16</v>
      </c>
      <c r="B684" s="105" t="s">
        <v>69</v>
      </c>
      <c r="C684" s="117">
        <v>2019</v>
      </c>
      <c r="D684" s="115" t="s">
        <v>88</v>
      </c>
      <c r="E684" s="105" t="s">
        <v>13</v>
      </c>
      <c r="F684" s="105" t="s">
        <v>13</v>
      </c>
      <c r="G684" s="105" t="s">
        <v>393</v>
      </c>
      <c r="H684" s="127">
        <v>0.36606274588674931</v>
      </c>
      <c r="I684" s="127">
        <v>0.36606274588674931</v>
      </c>
      <c r="J684" s="131">
        <v>1</v>
      </c>
      <c r="K684" s="121">
        <v>6.6000000000000003E-2</v>
      </c>
      <c r="L684" s="121">
        <f t="shared" si="22"/>
        <v>2.4160141228525455E-2</v>
      </c>
      <c r="M684" s="124">
        <v>2112</v>
      </c>
      <c r="N684" s="124">
        <f t="shared" si="23"/>
        <v>773.12451931281453</v>
      </c>
      <c r="O684" s="116">
        <v>43531</v>
      </c>
      <c r="P684" s="108">
        <v>2019</v>
      </c>
      <c r="Q684" s="108" t="s">
        <v>88</v>
      </c>
    </row>
    <row r="685" spans="1:17" s="113" customFormat="1" x14ac:dyDescent="0.2">
      <c r="A685" s="114" t="s">
        <v>16</v>
      </c>
      <c r="B685" s="105" t="s">
        <v>69</v>
      </c>
      <c r="C685" s="117">
        <v>2019</v>
      </c>
      <c r="D685" s="115" t="s">
        <v>88</v>
      </c>
      <c r="E685" s="105" t="s">
        <v>13</v>
      </c>
      <c r="F685" s="105" t="s">
        <v>13</v>
      </c>
      <c r="G685" s="105" t="s">
        <v>393</v>
      </c>
      <c r="H685" s="127">
        <v>0.36606274588674931</v>
      </c>
      <c r="I685" s="127">
        <v>0.36606274588674931</v>
      </c>
      <c r="J685" s="131">
        <v>1</v>
      </c>
      <c r="K685" s="121">
        <v>0.8899999999999999</v>
      </c>
      <c r="L685" s="121">
        <f t="shared" si="22"/>
        <v>0.32579584383920684</v>
      </c>
      <c r="M685" s="124">
        <v>18850</v>
      </c>
      <c r="N685" s="124">
        <f t="shared" si="23"/>
        <v>6900.2827599652246</v>
      </c>
      <c r="O685" s="116">
        <v>43531</v>
      </c>
      <c r="P685" s="108">
        <v>2019</v>
      </c>
      <c r="Q685" s="108" t="s">
        <v>88</v>
      </c>
    </row>
    <row r="686" spans="1:17" s="113" customFormat="1" x14ac:dyDescent="0.2">
      <c r="A686" s="114" t="s">
        <v>16</v>
      </c>
      <c r="B686" s="105" t="s">
        <v>69</v>
      </c>
      <c r="C686" s="117">
        <v>2019</v>
      </c>
      <c r="D686" s="115" t="s">
        <v>88</v>
      </c>
      <c r="E686" s="105" t="s">
        <v>13</v>
      </c>
      <c r="F686" s="105" t="s">
        <v>13</v>
      </c>
      <c r="G686" s="105" t="s">
        <v>393</v>
      </c>
      <c r="H686" s="127">
        <v>0.36164575459569526</v>
      </c>
      <c r="I686" s="127">
        <v>0.36164575459569526</v>
      </c>
      <c r="J686" s="131">
        <v>1</v>
      </c>
      <c r="K686" s="121">
        <v>1.2E-2</v>
      </c>
      <c r="L686" s="121">
        <f t="shared" si="22"/>
        <v>4.3397490551483429E-3</v>
      </c>
      <c r="M686" s="124">
        <v>288</v>
      </c>
      <c r="N686" s="124">
        <f t="shared" si="23"/>
        <v>104.15397732356024</v>
      </c>
      <c r="O686" s="116">
        <v>43488</v>
      </c>
      <c r="P686" s="108">
        <v>2019</v>
      </c>
      <c r="Q686" s="108" t="s">
        <v>88</v>
      </c>
    </row>
    <row r="687" spans="1:17" s="113" customFormat="1" x14ac:dyDescent="0.2">
      <c r="A687" s="114" t="s">
        <v>16</v>
      </c>
      <c r="B687" s="105" t="s">
        <v>69</v>
      </c>
      <c r="C687" s="117">
        <v>2019</v>
      </c>
      <c r="D687" s="115" t="s">
        <v>88</v>
      </c>
      <c r="E687" s="105" t="s">
        <v>13</v>
      </c>
      <c r="F687" s="105" t="s">
        <v>13</v>
      </c>
      <c r="G687" s="105" t="s">
        <v>393</v>
      </c>
      <c r="H687" s="127">
        <v>0.36164575459569526</v>
      </c>
      <c r="I687" s="127">
        <v>0.36164575459569526</v>
      </c>
      <c r="J687" s="131">
        <v>1</v>
      </c>
      <c r="K687" s="121">
        <v>2.6560000000000001</v>
      </c>
      <c r="L687" s="121">
        <f t="shared" si="22"/>
        <v>0.9605311242061666</v>
      </c>
      <c r="M687" s="124">
        <v>83000</v>
      </c>
      <c r="N687" s="124">
        <f t="shared" si="23"/>
        <v>30016.597631442706</v>
      </c>
      <c r="O687" s="116">
        <v>43488</v>
      </c>
      <c r="P687" s="108">
        <v>2019</v>
      </c>
      <c r="Q687" s="108" t="s">
        <v>88</v>
      </c>
    </row>
    <row r="688" spans="1:17" s="113" customFormat="1" x14ac:dyDescent="0.2">
      <c r="A688" s="114" t="s">
        <v>16</v>
      </c>
      <c r="B688" s="105" t="s">
        <v>69</v>
      </c>
      <c r="C688" s="117">
        <v>2019</v>
      </c>
      <c r="D688" s="115" t="s">
        <v>88</v>
      </c>
      <c r="E688" s="105" t="s">
        <v>13</v>
      </c>
      <c r="F688" s="105" t="s">
        <v>13</v>
      </c>
      <c r="G688" s="105" t="s">
        <v>393</v>
      </c>
      <c r="H688" s="127">
        <v>0.36164575459569526</v>
      </c>
      <c r="I688" s="127">
        <v>0.36164575459569526</v>
      </c>
      <c r="J688" s="131">
        <v>1</v>
      </c>
      <c r="K688" s="121">
        <v>1.752</v>
      </c>
      <c r="L688" s="121">
        <f t="shared" si="22"/>
        <v>0.63360336205165813</v>
      </c>
      <c r="M688" s="124">
        <v>54969</v>
      </c>
      <c r="N688" s="124">
        <f t="shared" si="23"/>
        <v>19879.305484370772</v>
      </c>
      <c r="O688" s="116">
        <v>43488</v>
      </c>
      <c r="P688" s="108">
        <v>2019</v>
      </c>
      <c r="Q688" s="108" t="s">
        <v>88</v>
      </c>
    </row>
    <row r="689" spans="1:17" s="113" customFormat="1" x14ac:dyDescent="0.2">
      <c r="A689" s="114" t="s">
        <v>16</v>
      </c>
      <c r="B689" s="105" t="s">
        <v>69</v>
      </c>
      <c r="C689" s="117">
        <v>2019</v>
      </c>
      <c r="D689" s="115" t="s">
        <v>88</v>
      </c>
      <c r="E689" s="105" t="s">
        <v>13</v>
      </c>
      <c r="F689" s="105" t="s">
        <v>13</v>
      </c>
      <c r="G689" s="105" t="s">
        <v>393</v>
      </c>
      <c r="H689" s="127">
        <v>0.36164575459569526</v>
      </c>
      <c r="I689" s="127">
        <v>0.36164575459569526</v>
      </c>
      <c r="J689" s="131">
        <v>1</v>
      </c>
      <c r="K689" s="121">
        <v>0.26200000000000001</v>
      </c>
      <c r="L689" s="121">
        <f t="shared" si="22"/>
        <v>9.4751187704072162E-2</v>
      </c>
      <c r="M689" s="124">
        <v>8384</v>
      </c>
      <c r="N689" s="124">
        <f t="shared" si="23"/>
        <v>3032.0380065303088</v>
      </c>
      <c r="O689" s="116">
        <v>43488</v>
      </c>
      <c r="P689" s="108">
        <v>2019</v>
      </c>
      <c r="Q689" s="108" t="s">
        <v>88</v>
      </c>
    </row>
    <row r="690" spans="1:17" s="113" customFormat="1" x14ac:dyDescent="0.2">
      <c r="A690" s="114" t="s">
        <v>16</v>
      </c>
      <c r="B690" s="105" t="s">
        <v>69</v>
      </c>
      <c r="C690" s="117">
        <v>2019</v>
      </c>
      <c r="D690" s="115" t="s">
        <v>88</v>
      </c>
      <c r="E690" s="105" t="s">
        <v>13</v>
      </c>
      <c r="F690" s="105" t="s">
        <v>13</v>
      </c>
      <c r="G690" s="105" t="s">
        <v>393</v>
      </c>
      <c r="H690" s="127">
        <v>0.36164575459569526</v>
      </c>
      <c r="I690" s="127">
        <v>0.36164575459569526</v>
      </c>
      <c r="J690" s="131">
        <v>1</v>
      </c>
      <c r="K690" s="121">
        <v>2.6000000000000002E-2</v>
      </c>
      <c r="L690" s="121">
        <f t="shared" si="22"/>
        <v>9.4027896194880771E-3</v>
      </c>
      <c r="M690" s="124">
        <v>832</v>
      </c>
      <c r="N690" s="124">
        <f t="shared" si="23"/>
        <v>300.88926782361847</v>
      </c>
      <c r="O690" s="116">
        <v>43488</v>
      </c>
      <c r="P690" s="108">
        <v>2019</v>
      </c>
      <c r="Q690" s="108" t="s">
        <v>88</v>
      </c>
    </row>
    <row r="691" spans="1:17" s="113" customFormat="1" x14ac:dyDescent="0.2">
      <c r="A691" s="114" t="s">
        <v>16</v>
      </c>
      <c r="B691" s="105" t="s">
        <v>69</v>
      </c>
      <c r="C691" s="117">
        <v>2019</v>
      </c>
      <c r="D691" s="115" t="s">
        <v>88</v>
      </c>
      <c r="E691" s="105" t="s">
        <v>13</v>
      </c>
      <c r="F691" s="105" t="s">
        <v>13</v>
      </c>
      <c r="G691" s="105" t="s">
        <v>393</v>
      </c>
      <c r="H691" s="127">
        <v>0.36164575459569526</v>
      </c>
      <c r="I691" s="127">
        <v>0.36164575459569526</v>
      </c>
      <c r="J691" s="131">
        <v>1</v>
      </c>
      <c r="K691" s="121">
        <v>3.4709999999999996</v>
      </c>
      <c r="L691" s="121">
        <f t="shared" si="22"/>
        <v>1.255272414201658</v>
      </c>
      <c r="M691" s="124">
        <v>73515</v>
      </c>
      <c r="N691" s="124">
        <f t="shared" si="23"/>
        <v>26586.387649102537</v>
      </c>
      <c r="O691" s="116">
        <v>43488</v>
      </c>
      <c r="P691" s="108">
        <v>2019</v>
      </c>
      <c r="Q691" s="108" t="s">
        <v>88</v>
      </c>
    </row>
    <row r="692" spans="1:17" s="113" customFormat="1" x14ac:dyDescent="0.2">
      <c r="A692" s="114" t="s">
        <v>15</v>
      </c>
      <c r="B692" s="105" t="s">
        <v>69</v>
      </c>
      <c r="C692" s="211">
        <v>43502</v>
      </c>
      <c r="D692" s="115" t="s">
        <v>88</v>
      </c>
      <c r="E692" s="105" t="s">
        <v>13</v>
      </c>
      <c r="F692" s="105" t="s">
        <v>13</v>
      </c>
      <c r="G692" s="105">
        <v>1168346</v>
      </c>
      <c r="H692" s="127">
        <v>0.83325183374083134</v>
      </c>
      <c r="I692" s="127">
        <v>0.86030315444489969</v>
      </c>
      <c r="J692" s="131"/>
      <c r="K692" s="121">
        <v>0.40899999999999997</v>
      </c>
      <c r="L692" s="121">
        <f t="shared" si="22"/>
        <v>0.34079999999999999</v>
      </c>
      <c r="M692" s="124">
        <v>732.3</v>
      </c>
      <c r="N692" s="124">
        <f t="shared" si="23"/>
        <v>630</v>
      </c>
      <c r="O692" s="116">
        <v>43467</v>
      </c>
      <c r="P692" s="108">
        <v>2019</v>
      </c>
      <c r="Q692" s="108" t="s">
        <v>88</v>
      </c>
    </row>
    <row r="693" spans="1:17" s="113" customFormat="1" x14ac:dyDescent="0.2">
      <c r="A693" s="114" t="s">
        <v>15</v>
      </c>
      <c r="B693" s="105" t="s">
        <v>69</v>
      </c>
      <c r="C693" s="211">
        <v>43502</v>
      </c>
      <c r="D693" s="115" t="s">
        <v>88</v>
      </c>
      <c r="E693" s="105" t="s">
        <v>13</v>
      </c>
      <c r="F693" s="105" t="s">
        <v>13</v>
      </c>
      <c r="G693" s="105">
        <v>1168715</v>
      </c>
      <c r="H693" s="127">
        <v>0.83325183374083134</v>
      </c>
      <c r="I693" s="127">
        <v>0.86030315444489969</v>
      </c>
      <c r="J693" s="131"/>
      <c r="K693" s="121">
        <v>0.40899999999999997</v>
      </c>
      <c r="L693" s="121">
        <f t="shared" si="22"/>
        <v>0.34079999999999999</v>
      </c>
      <c r="M693" s="124">
        <v>732.3</v>
      </c>
      <c r="N693" s="124">
        <f t="shared" si="23"/>
        <v>630</v>
      </c>
      <c r="O693" s="116">
        <v>43468</v>
      </c>
      <c r="P693" s="108">
        <v>2019</v>
      </c>
      <c r="Q693" s="108" t="s">
        <v>88</v>
      </c>
    </row>
    <row r="694" spans="1:17" s="113" customFormat="1" x14ac:dyDescent="0.2">
      <c r="A694" s="114" t="s">
        <v>15</v>
      </c>
      <c r="B694" s="105" t="s">
        <v>69</v>
      </c>
      <c r="C694" s="211">
        <v>43502</v>
      </c>
      <c r="D694" s="115" t="s">
        <v>88</v>
      </c>
      <c r="E694" s="105" t="s">
        <v>13</v>
      </c>
      <c r="F694" s="105" t="s">
        <v>13</v>
      </c>
      <c r="G694" s="105">
        <v>1168813</v>
      </c>
      <c r="H694" s="127">
        <v>0.83325183374083134</v>
      </c>
      <c r="I694" s="127">
        <v>0.86030315444489969</v>
      </c>
      <c r="J694" s="131"/>
      <c r="K694" s="121">
        <v>0.40899999999999997</v>
      </c>
      <c r="L694" s="121">
        <f t="shared" si="22"/>
        <v>0.34079999999999999</v>
      </c>
      <c r="M694" s="124">
        <v>732.3</v>
      </c>
      <c r="N694" s="124">
        <f t="shared" si="23"/>
        <v>630</v>
      </c>
      <c r="O694" s="116">
        <v>43469</v>
      </c>
      <c r="P694" s="108">
        <v>2019</v>
      </c>
      <c r="Q694" s="108" t="s">
        <v>88</v>
      </c>
    </row>
    <row r="695" spans="1:17" s="113" customFormat="1" x14ac:dyDescent="0.2">
      <c r="A695" s="114" t="s">
        <v>15</v>
      </c>
      <c r="B695" s="105" t="s">
        <v>69</v>
      </c>
      <c r="C695" s="211">
        <v>43517</v>
      </c>
      <c r="D695" s="115" t="s">
        <v>88</v>
      </c>
      <c r="E695" s="105" t="s">
        <v>13</v>
      </c>
      <c r="F695" s="105" t="s">
        <v>13</v>
      </c>
      <c r="G695" s="105">
        <v>1168968</v>
      </c>
      <c r="H695" s="127">
        <v>0.83325183374083134</v>
      </c>
      <c r="I695" s="127">
        <v>0.86030315444489969</v>
      </c>
      <c r="J695" s="131"/>
      <c r="K695" s="121">
        <v>0.40899999999999997</v>
      </c>
      <c r="L695" s="121">
        <f t="shared" si="22"/>
        <v>0.34079999999999999</v>
      </c>
      <c r="M695" s="124">
        <v>732.3</v>
      </c>
      <c r="N695" s="124">
        <f t="shared" si="23"/>
        <v>630</v>
      </c>
      <c r="O695" s="116">
        <v>43468</v>
      </c>
      <c r="P695" s="108">
        <v>2019</v>
      </c>
      <c r="Q695" s="108" t="s">
        <v>88</v>
      </c>
    </row>
    <row r="696" spans="1:17" s="113" customFormat="1" x14ac:dyDescent="0.2">
      <c r="A696" s="114" t="s">
        <v>15</v>
      </c>
      <c r="B696" s="105" t="s">
        <v>69</v>
      </c>
      <c r="C696" s="211">
        <v>43509</v>
      </c>
      <c r="D696" s="115" t="s">
        <v>88</v>
      </c>
      <c r="E696" s="105" t="s">
        <v>13</v>
      </c>
      <c r="F696" s="105" t="s">
        <v>13</v>
      </c>
      <c r="G696" s="105">
        <v>1169130</v>
      </c>
      <c r="H696" s="127">
        <v>0.83325183374083134</v>
      </c>
      <c r="I696" s="127">
        <v>0.86030315444489969</v>
      </c>
      <c r="J696" s="131"/>
      <c r="K696" s="121">
        <v>0.40899999999999997</v>
      </c>
      <c r="L696" s="121">
        <f t="shared" si="22"/>
        <v>0.34079999999999999</v>
      </c>
      <c r="M696" s="124">
        <v>732.3</v>
      </c>
      <c r="N696" s="124">
        <f t="shared" si="23"/>
        <v>630</v>
      </c>
      <c r="O696" s="116">
        <v>43468</v>
      </c>
      <c r="P696" s="108">
        <v>2019</v>
      </c>
      <c r="Q696" s="108" t="s">
        <v>88</v>
      </c>
    </row>
    <row r="697" spans="1:17" s="113" customFormat="1" x14ac:dyDescent="0.2">
      <c r="A697" s="114" t="s">
        <v>15</v>
      </c>
      <c r="B697" s="105" t="s">
        <v>69</v>
      </c>
      <c r="C697" s="211">
        <v>43517</v>
      </c>
      <c r="D697" s="115" t="s">
        <v>88</v>
      </c>
      <c r="E697" s="105" t="s">
        <v>13</v>
      </c>
      <c r="F697" s="105" t="s">
        <v>13</v>
      </c>
      <c r="G697" s="105">
        <v>1169245</v>
      </c>
      <c r="H697" s="127">
        <v>0.83325183374083134</v>
      </c>
      <c r="I697" s="127">
        <v>0.86030315444489969</v>
      </c>
      <c r="J697" s="131"/>
      <c r="K697" s="121">
        <v>0.40899999999999997</v>
      </c>
      <c r="L697" s="121">
        <f t="shared" si="22"/>
        <v>0.34079999999999999</v>
      </c>
      <c r="M697" s="124">
        <v>732.3</v>
      </c>
      <c r="N697" s="124">
        <f t="shared" si="23"/>
        <v>630</v>
      </c>
      <c r="O697" s="116">
        <v>43472</v>
      </c>
      <c r="P697" s="108">
        <v>2019</v>
      </c>
      <c r="Q697" s="108" t="s">
        <v>88</v>
      </c>
    </row>
    <row r="698" spans="1:17" s="113" customFormat="1" x14ac:dyDescent="0.2">
      <c r="A698" s="114" t="s">
        <v>15</v>
      </c>
      <c r="B698" s="105" t="s">
        <v>69</v>
      </c>
      <c r="C698" s="211">
        <v>43509</v>
      </c>
      <c r="D698" s="115" t="s">
        <v>88</v>
      </c>
      <c r="E698" s="105" t="s">
        <v>13</v>
      </c>
      <c r="F698" s="105" t="s">
        <v>13</v>
      </c>
      <c r="G698" s="105">
        <v>1169496</v>
      </c>
      <c r="H698" s="127">
        <v>0.83325183374083134</v>
      </c>
      <c r="I698" s="127">
        <v>0.86030315444489969</v>
      </c>
      <c r="J698" s="131"/>
      <c r="K698" s="121">
        <v>0.40899999999999997</v>
      </c>
      <c r="L698" s="121">
        <f t="shared" si="22"/>
        <v>0.34079999999999999</v>
      </c>
      <c r="M698" s="124">
        <v>732.3</v>
      </c>
      <c r="N698" s="124">
        <f t="shared" si="23"/>
        <v>630</v>
      </c>
      <c r="O698" s="116">
        <v>43468</v>
      </c>
      <c r="P698" s="108">
        <v>2019</v>
      </c>
      <c r="Q698" s="108" t="s">
        <v>88</v>
      </c>
    </row>
    <row r="699" spans="1:17" s="113" customFormat="1" x14ac:dyDescent="0.2">
      <c r="A699" s="114" t="s">
        <v>15</v>
      </c>
      <c r="B699" s="105" t="s">
        <v>69</v>
      </c>
      <c r="C699" s="211">
        <v>43517</v>
      </c>
      <c r="D699" s="115" t="s">
        <v>88</v>
      </c>
      <c r="E699" s="105" t="s">
        <v>13</v>
      </c>
      <c r="F699" s="105" t="s">
        <v>13</v>
      </c>
      <c r="G699" s="105">
        <v>1169596</v>
      </c>
      <c r="H699" s="127">
        <v>0.83325183374083134</v>
      </c>
      <c r="I699" s="127">
        <v>0.86030315444489969</v>
      </c>
      <c r="J699" s="131"/>
      <c r="K699" s="121">
        <v>0.40899999999999997</v>
      </c>
      <c r="L699" s="121">
        <f t="shared" si="22"/>
        <v>0.34079999999999999</v>
      </c>
      <c r="M699" s="124">
        <v>732.3</v>
      </c>
      <c r="N699" s="124">
        <f t="shared" si="23"/>
        <v>630</v>
      </c>
      <c r="O699" s="116">
        <v>43472</v>
      </c>
      <c r="P699" s="108">
        <v>2019</v>
      </c>
      <c r="Q699" s="108" t="s">
        <v>88</v>
      </c>
    </row>
    <row r="700" spans="1:17" s="113" customFormat="1" x14ac:dyDescent="0.2">
      <c r="A700" s="114" t="s">
        <v>15</v>
      </c>
      <c r="B700" s="105" t="s">
        <v>69</v>
      </c>
      <c r="C700" s="211">
        <v>43509</v>
      </c>
      <c r="D700" s="115" t="s">
        <v>88</v>
      </c>
      <c r="E700" s="105" t="s">
        <v>13</v>
      </c>
      <c r="F700" s="105" t="s">
        <v>13</v>
      </c>
      <c r="G700" s="105">
        <v>1169956</v>
      </c>
      <c r="H700" s="127">
        <v>0.83325183374083134</v>
      </c>
      <c r="I700" s="127">
        <v>0.86030315444489969</v>
      </c>
      <c r="J700" s="131"/>
      <c r="K700" s="121">
        <v>0.40899999999999997</v>
      </c>
      <c r="L700" s="121">
        <f t="shared" si="22"/>
        <v>0.34079999999999999</v>
      </c>
      <c r="M700" s="124">
        <v>732.3</v>
      </c>
      <c r="N700" s="124">
        <f t="shared" si="23"/>
        <v>630</v>
      </c>
      <c r="O700" s="116">
        <v>43469</v>
      </c>
      <c r="P700" s="108">
        <v>2019</v>
      </c>
      <c r="Q700" s="108" t="s">
        <v>88</v>
      </c>
    </row>
    <row r="701" spans="1:17" s="113" customFormat="1" x14ac:dyDescent="0.2">
      <c r="A701" s="114" t="s">
        <v>15</v>
      </c>
      <c r="B701" s="105" t="s">
        <v>69</v>
      </c>
      <c r="C701" s="211">
        <v>43509</v>
      </c>
      <c r="D701" s="115" t="s">
        <v>88</v>
      </c>
      <c r="E701" s="105" t="s">
        <v>13</v>
      </c>
      <c r="F701" s="105" t="s">
        <v>13</v>
      </c>
      <c r="G701" s="105">
        <v>1170761</v>
      </c>
      <c r="H701" s="127">
        <v>0.83325183374083134</v>
      </c>
      <c r="I701" s="127">
        <v>0.86030315444489969</v>
      </c>
      <c r="J701" s="131"/>
      <c r="K701" s="121">
        <v>0.40899999999999997</v>
      </c>
      <c r="L701" s="121">
        <f t="shared" si="22"/>
        <v>0.34079999999999999</v>
      </c>
      <c r="M701" s="124">
        <v>732.3</v>
      </c>
      <c r="N701" s="124">
        <f t="shared" si="23"/>
        <v>630</v>
      </c>
      <c r="O701" s="116">
        <v>43468</v>
      </c>
      <c r="P701" s="108">
        <v>2019</v>
      </c>
      <c r="Q701" s="108" t="s">
        <v>88</v>
      </c>
    </row>
    <row r="702" spans="1:17" s="113" customFormat="1" x14ac:dyDescent="0.2">
      <c r="A702" s="114" t="s">
        <v>15</v>
      </c>
      <c r="B702" s="105" t="s">
        <v>69</v>
      </c>
      <c r="C702" s="211">
        <v>43509</v>
      </c>
      <c r="D702" s="115" t="s">
        <v>88</v>
      </c>
      <c r="E702" s="105" t="s">
        <v>13</v>
      </c>
      <c r="F702" s="105" t="s">
        <v>13</v>
      </c>
      <c r="G702" s="105">
        <v>1170890</v>
      </c>
      <c r="H702" s="127">
        <v>0.83325183374083134</v>
      </c>
      <c r="I702" s="127">
        <v>0.86030315444489969</v>
      </c>
      <c r="J702" s="131"/>
      <c r="K702" s="121">
        <v>0.40899999999999997</v>
      </c>
      <c r="L702" s="121">
        <f t="shared" si="22"/>
        <v>0.34079999999999999</v>
      </c>
      <c r="M702" s="124">
        <v>732.3</v>
      </c>
      <c r="N702" s="124">
        <f t="shared" si="23"/>
        <v>630</v>
      </c>
      <c r="O702" s="116">
        <v>43472</v>
      </c>
      <c r="P702" s="108">
        <v>2019</v>
      </c>
      <c r="Q702" s="108" t="s">
        <v>88</v>
      </c>
    </row>
    <row r="703" spans="1:17" s="113" customFormat="1" x14ac:dyDescent="0.2">
      <c r="A703" s="114" t="s">
        <v>15</v>
      </c>
      <c r="B703" s="105" t="s">
        <v>69</v>
      </c>
      <c r="C703" s="211">
        <v>43509</v>
      </c>
      <c r="D703" s="115" t="s">
        <v>88</v>
      </c>
      <c r="E703" s="105" t="s">
        <v>13</v>
      </c>
      <c r="F703" s="105" t="s">
        <v>13</v>
      </c>
      <c r="G703" s="105">
        <v>1170906</v>
      </c>
      <c r="H703" s="127">
        <v>0.83325183374083134</v>
      </c>
      <c r="I703" s="127">
        <v>0.86030315444489969</v>
      </c>
      <c r="J703" s="131"/>
      <c r="K703" s="121">
        <v>0.40899999999999997</v>
      </c>
      <c r="L703" s="121">
        <f t="shared" si="22"/>
        <v>0.34079999999999999</v>
      </c>
      <c r="M703" s="124">
        <v>732.3</v>
      </c>
      <c r="N703" s="124">
        <f t="shared" si="23"/>
        <v>630</v>
      </c>
      <c r="O703" s="116">
        <v>43472</v>
      </c>
      <c r="P703" s="108">
        <v>2019</v>
      </c>
      <c r="Q703" s="108" t="s">
        <v>88</v>
      </c>
    </row>
    <row r="704" spans="1:17" s="113" customFormat="1" x14ac:dyDescent="0.2">
      <c r="A704" s="114" t="s">
        <v>15</v>
      </c>
      <c r="B704" s="105" t="s">
        <v>69</v>
      </c>
      <c r="C704" s="211">
        <v>43516</v>
      </c>
      <c r="D704" s="115" t="s">
        <v>88</v>
      </c>
      <c r="E704" s="105" t="s">
        <v>13</v>
      </c>
      <c r="F704" s="105" t="s">
        <v>13</v>
      </c>
      <c r="G704" s="105">
        <v>1171132</v>
      </c>
      <c r="H704" s="127">
        <v>0.83325183374083134</v>
      </c>
      <c r="I704" s="127">
        <v>0.86030315444489969</v>
      </c>
      <c r="J704" s="131"/>
      <c r="K704" s="121">
        <v>0.40899999999999997</v>
      </c>
      <c r="L704" s="121">
        <f t="shared" si="22"/>
        <v>0.34079999999999999</v>
      </c>
      <c r="M704" s="124">
        <v>732.3</v>
      </c>
      <c r="N704" s="124">
        <f t="shared" si="23"/>
        <v>630</v>
      </c>
      <c r="O704" s="116">
        <v>43479</v>
      </c>
      <c r="P704" s="108">
        <v>2019</v>
      </c>
      <c r="Q704" s="108" t="s">
        <v>88</v>
      </c>
    </row>
    <row r="705" spans="1:17" s="113" customFormat="1" x14ac:dyDescent="0.2">
      <c r="A705" s="114" t="s">
        <v>15</v>
      </c>
      <c r="B705" s="105" t="s">
        <v>69</v>
      </c>
      <c r="C705" s="211">
        <v>43516</v>
      </c>
      <c r="D705" s="115" t="s">
        <v>88</v>
      </c>
      <c r="E705" s="105" t="s">
        <v>13</v>
      </c>
      <c r="F705" s="105" t="s">
        <v>13</v>
      </c>
      <c r="G705" s="105">
        <v>1171276</v>
      </c>
      <c r="H705" s="127">
        <v>0.83325183374083134</v>
      </c>
      <c r="I705" s="127">
        <v>0.86030315444489969</v>
      </c>
      <c r="J705" s="131"/>
      <c r="K705" s="121">
        <v>0.40899999999999997</v>
      </c>
      <c r="L705" s="121">
        <f t="shared" si="22"/>
        <v>0.34079999999999999</v>
      </c>
      <c r="M705" s="124">
        <v>732.3</v>
      </c>
      <c r="N705" s="124">
        <f t="shared" si="23"/>
        <v>630</v>
      </c>
      <c r="O705" s="116">
        <v>43476</v>
      </c>
      <c r="P705" s="108">
        <v>2019</v>
      </c>
      <c r="Q705" s="108" t="s">
        <v>88</v>
      </c>
    </row>
    <row r="706" spans="1:17" s="113" customFormat="1" x14ac:dyDescent="0.2">
      <c r="A706" s="114" t="s">
        <v>15</v>
      </c>
      <c r="B706" s="105" t="s">
        <v>69</v>
      </c>
      <c r="C706" s="211">
        <v>43509</v>
      </c>
      <c r="D706" s="115" t="s">
        <v>88</v>
      </c>
      <c r="E706" s="105" t="s">
        <v>13</v>
      </c>
      <c r="F706" s="105" t="s">
        <v>13</v>
      </c>
      <c r="G706" s="105">
        <v>1171400</v>
      </c>
      <c r="H706" s="127">
        <v>0.83325183374083134</v>
      </c>
      <c r="I706" s="127">
        <v>0.86030315444489969</v>
      </c>
      <c r="J706" s="131"/>
      <c r="K706" s="121">
        <v>0.40899999999999997</v>
      </c>
      <c r="L706" s="121">
        <f t="shared" si="22"/>
        <v>0.34079999999999999</v>
      </c>
      <c r="M706" s="124">
        <v>732.3</v>
      </c>
      <c r="N706" s="124">
        <f t="shared" si="23"/>
        <v>630</v>
      </c>
      <c r="O706" s="116">
        <v>43472</v>
      </c>
      <c r="P706" s="108">
        <v>2019</v>
      </c>
      <c r="Q706" s="108" t="s">
        <v>88</v>
      </c>
    </row>
    <row r="707" spans="1:17" s="113" customFormat="1" x14ac:dyDescent="0.2">
      <c r="A707" s="114" t="s">
        <v>15</v>
      </c>
      <c r="B707" s="105" t="s">
        <v>69</v>
      </c>
      <c r="C707" s="211">
        <v>43509</v>
      </c>
      <c r="D707" s="115" t="s">
        <v>88</v>
      </c>
      <c r="E707" s="105" t="s">
        <v>13</v>
      </c>
      <c r="F707" s="105" t="s">
        <v>13</v>
      </c>
      <c r="G707" s="105">
        <v>1171550</v>
      </c>
      <c r="H707" s="127">
        <v>0.83325183374083134</v>
      </c>
      <c r="I707" s="127">
        <v>0.86030315444489969</v>
      </c>
      <c r="J707" s="131"/>
      <c r="K707" s="121">
        <v>0.40899999999999997</v>
      </c>
      <c r="L707" s="121">
        <f t="shared" si="22"/>
        <v>0.34079999999999999</v>
      </c>
      <c r="M707" s="124">
        <v>732.3</v>
      </c>
      <c r="N707" s="124">
        <f t="shared" si="23"/>
        <v>630</v>
      </c>
      <c r="O707" s="116">
        <v>43469</v>
      </c>
      <c r="P707" s="108">
        <v>2019</v>
      </c>
      <c r="Q707" s="108" t="s">
        <v>88</v>
      </c>
    </row>
    <row r="708" spans="1:17" s="113" customFormat="1" x14ac:dyDescent="0.2">
      <c r="A708" s="114" t="s">
        <v>15</v>
      </c>
      <c r="B708" s="105" t="s">
        <v>69</v>
      </c>
      <c r="C708" s="211">
        <v>43509</v>
      </c>
      <c r="D708" s="115" t="s">
        <v>88</v>
      </c>
      <c r="E708" s="105" t="s">
        <v>13</v>
      </c>
      <c r="F708" s="105" t="s">
        <v>13</v>
      </c>
      <c r="G708" s="105">
        <v>1171683</v>
      </c>
      <c r="H708" s="127">
        <v>0.83325183374083134</v>
      </c>
      <c r="I708" s="127">
        <v>0.86030315444489969</v>
      </c>
      <c r="J708" s="131"/>
      <c r="K708" s="121">
        <v>0.40899999999999997</v>
      </c>
      <c r="L708" s="121">
        <f t="shared" si="22"/>
        <v>0.34079999999999999</v>
      </c>
      <c r="M708" s="124">
        <v>732.3</v>
      </c>
      <c r="N708" s="124">
        <f t="shared" si="23"/>
        <v>630</v>
      </c>
      <c r="O708" s="116">
        <v>43479</v>
      </c>
      <c r="P708" s="108">
        <v>2019</v>
      </c>
      <c r="Q708" s="108" t="s">
        <v>88</v>
      </c>
    </row>
    <row r="709" spans="1:17" s="113" customFormat="1" x14ac:dyDescent="0.2">
      <c r="A709" s="114" t="s">
        <v>15</v>
      </c>
      <c r="B709" s="105" t="s">
        <v>69</v>
      </c>
      <c r="C709" s="211">
        <v>43509</v>
      </c>
      <c r="D709" s="115" t="s">
        <v>88</v>
      </c>
      <c r="E709" s="105" t="s">
        <v>13</v>
      </c>
      <c r="F709" s="105" t="s">
        <v>13</v>
      </c>
      <c r="G709" s="105">
        <v>1171797</v>
      </c>
      <c r="H709" s="127">
        <v>0.83325183374083134</v>
      </c>
      <c r="I709" s="127">
        <v>0.86030315444489969</v>
      </c>
      <c r="J709" s="131"/>
      <c r="K709" s="121">
        <v>0.40899999999999997</v>
      </c>
      <c r="L709" s="121">
        <f t="shared" si="22"/>
        <v>0.34079999999999999</v>
      </c>
      <c r="M709" s="124">
        <v>732.3</v>
      </c>
      <c r="N709" s="124">
        <f t="shared" si="23"/>
        <v>630</v>
      </c>
      <c r="O709" s="116">
        <v>43473</v>
      </c>
      <c r="P709" s="108">
        <v>2019</v>
      </c>
      <c r="Q709" s="108" t="s">
        <v>88</v>
      </c>
    </row>
    <row r="710" spans="1:17" s="113" customFormat="1" x14ac:dyDescent="0.2">
      <c r="A710" s="114" t="s">
        <v>15</v>
      </c>
      <c r="B710" s="105" t="s">
        <v>69</v>
      </c>
      <c r="C710" s="211">
        <v>43516</v>
      </c>
      <c r="D710" s="115" t="s">
        <v>88</v>
      </c>
      <c r="E710" s="105" t="s">
        <v>13</v>
      </c>
      <c r="F710" s="105" t="s">
        <v>13</v>
      </c>
      <c r="G710" s="105">
        <v>1171866</v>
      </c>
      <c r="H710" s="127">
        <v>0.83325183374083134</v>
      </c>
      <c r="I710" s="127">
        <v>0.86030315444489969</v>
      </c>
      <c r="J710" s="131"/>
      <c r="K710" s="121">
        <v>0.40899999999999997</v>
      </c>
      <c r="L710" s="121">
        <f t="shared" si="22"/>
        <v>0.34079999999999999</v>
      </c>
      <c r="M710" s="124">
        <v>732.3</v>
      </c>
      <c r="N710" s="124">
        <f t="shared" si="23"/>
        <v>630</v>
      </c>
      <c r="O710" s="116">
        <v>43475</v>
      </c>
      <c r="P710" s="108">
        <v>2019</v>
      </c>
      <c r="Q710" s="108" t="s">
        <v>88</v>
      </c>
    </row>
    <row r="711" spans="1:17" s="113" customFormat="1" x14ac:dyDescent="0.2">
      <c r="A711" s="114" t="s">
        <v>15</v>
      </c>
      <c r="B711" s="105" t="s">
        <v>69</v>
      </c>
      <c r="C711" s="211">
        <v>43516</v>
      </c>
      <c r="D711" s="115" t="s">
        <v>88</v>
      </c>
      <c r="E711" s="105" t="s">
        <v>13</v>
      </c>
      <c r="F711" s="105" t="s">
        <v>13</v>
      </c>
      <c r="G711" s="105">
        <v>1172007</v>
      </c>
      <c r="H711" s="127">
        <v>0.83325183374083134</v>
      </c>
      <c r="I711" s="127">
        <v>0.86030315444489969</v>
      </c>
      <c r="J711" s="131"/>
      <c r="K711" s="121">
        <v>0.40899999999999997</v>
      </c>
      <c r="L711" s="121">
        <f t="shared" si="22"/>
        <v>0.34079999999999999</v>
      </c>
      <c r="M711" s="124">
        <v>732.3</v>
      </c>
      <c r="N711" s="124">
        <f t="shared" si="23"/>
        <v>630</v>
      </c>
      <c r="O711" s="116">
        <v>43481</v>
      </c>
      <c r="P711" s="108">
        <v>2019</v>
      </c>
      <c r="Q711" s="108" t="s">
        <v>88</v>
      </c>
    </row>
    <row r="712" spans="1:17" s="113" customFormat="1" x14ac:dyDescent="0.2">
      <c r="A712" s="114" t="s">
        <v>15</v>
      </c>
      <c r="B712" s="105" t="s">
        <v>69</v>
      </c>
      <c r="C712" s="211">
        <v>43516</v>
      </c>
      <c r="D712" s="115" t="s">
        <v>88</v>
      </c>
      <c r="E712" s="105" t="s">
        <v>13</v>
      </c>
      <c r="F712" s="105" t="s">
        <v>13</v>
      </c>
      <c r="G712" s="105">
        <v>1172106</v>
      </c>
      <c r="H712" s="127">
        <v>0.83325183374083134</v>
      </c>
      <c r="I712" s="127">
        <v>0.86030315444489969</v>
      </c>
      <c r="J712" s="131"/>
      <c r="K712" s="121">
        <v>0.40899999999999997</v>
      </c>
      <c r="L712" s="121">
        <f t="shared" si="22"/>
        <v>0.34079999999999999</v>
      </c>
      <c r="M712" s="124">
        <v>732.3</v>
      </c>
      <c r="N712" s="124">
        <f t="shared" si="23"/>
        <v>630</v>
      </c>
      <c r="O712" s="116">
        <v>43479</v>
      </c>
      <c r="P712" s="108">
        <v>2019</v>
      </c>
      <c r="Q712" s="108" t="s">
        <v>88</v>
      </c>
    </row>
    <row r="713" spans="1:17" s="113" customFormat="1" x14ac:dyDescent="0.2">
      <c r="A713" s="114" t="s">
        <v>15</v>
      </c>
      <c r="B713" s="105" t="s">
        <v>69</v>
      </c>
      <c r="C713" s="211">
        <v>43516</v>
      </c>
      <c r="D713" s="115" t="s">
        <v>88</v>
      </c>
      <c r="E713" s="105" t="s">
        <v>13</v>
      </c>
      <c r="F713" s="105" t="s">
        <v>13</v>
      </c>
      <c r="G713" s="105">
        <v>1172172</v>
      </c>
      <c r="H713" s="127">
        <v>0.83325183374083134</v>
      </c>
      <c r="I713" s="127">
        <v>0.86030315444489969</v>
      </c>
      <c r="J713" s="131"/>
      <c r="K713" s="121">
        <v>0.40899999999999997</v>
      </c>
      <c r="L713" s="121">
        <f t="shared" si="22"/>
        <v>0.34079999999999999</v>
      </c>
      <c r="M713" s="124">
        <v>732.3</v>
      </c>
      <c r="N713" s="124">
        <f t="shared" si="23"/>
        <v>630</v>
      </c>
      <c r="O713" s="116">
        <v>43481</v>
      </c>
      <c r="P713" s="108">
        <v>2019</v>
      </c>
      <c r="Q713" s="108" t="s">
        <v>88</v>
      </c>
    </row>
    <row r="714" spans="1:17" s="113" customFormat="1" x14ac:dyDescent="0.2">
      <c r="A714" s="114" t="s">
        <v>15</v>
      </c>
      <c r="B714" s="105" t="s">
        <v>69</v>
      </c>
      <c r="C714" s="211">
        <v>43516</v>
      </c>
      <c r="D714" s="115" t="s">
        <v>88</v>
      </c>
      <c r="E714" s="105" t="s">
        <v>13</v>
      </c>
      <c r="F714" s="105" t="s">
        <v>13</v>
      </c>
      <c r="G714" s="105">
        <v>1172270</v>
      </c>
      <c r="H714" s="127">
        <v>0.83325183374083134</v>
      </c>
      <c r="I714" s="127">
        <v>0.86030315444489969</v>
      </c>
      <c r="J714" s="131"/>
      <c r="K714" s="121">
        <v>0.40899999999999997</v>
      </c>
      <c r="L714" s="121">
        <f t="shared" si="22"/>
        <v>0.34079999999999999</v>
      </c>
      <c r="M714" s="124">
        <v>732.3</v>
      </c>
      <c r="N714" s="124">
        <f t="shared" si="23"/>
        <v>630</v>
      </c>
      <c r="O714" s="116">
        <v>43475</v>
      </c>
      <c r="P714" s="108">
        <v>2019</v>
      </c>
      <c r="Q714" s="108" t="s">
        <v>88</v>
      </c>
    </row>
    <row r="715" spans="1:17" s="113" customFormat="1" x14ac:dyDescent="0.2">
      <c r="A715" s="114" t="s">
        <v>15</v>
      </c>
      <c r="B715" s="105" t="s">
        <v>69</v>
      </c>
      <c r="C715" s="211">
        <v>43516</v>
      </c>
      <c r="D715" s="115" t="s">
        <v>88</v>
      </c>
      <c r="E715" s="105" t="s">
        <v>13</v>
      </c>
      <c r="F715" s="105" t="s">
        <v>13</v>
      </c>
      <c r="G715" s="105">
        <v>1172415</v>
      </c>
      <c r="H715" s="127">
        <v>0.83325183374083134</v>
      </c>
      <c r="I715" s="127">
        <v>0.86030315444489969</v>
      </c>
      <c r="J715" s="131"/>
      <c r="K715" s="121">
        <v>0.40899999999999997</v>
      </c>
      <c r="L715" s="121">
        <f t="shared" si="22"/>
        <v>0.34079999999999999</v>
      </c>
      <c r="M715" s="124">
        <v>732.3</v>
      </c>
      <c r="N715" s="124">
        <f t="shared" si="23"/>
        <v>630</v>
      </c>
      <c r="O715" s="116">
        <v>43475</v>
      </c>
      <c r="P715" s="108">
        <v>2019</v>
      </c>
      <c r="Q715" s="108" t="s">
        <v>88</v>
      </c>
    </row>
    <row r="716" spans="1:17" s="113" customFormat="1" x14ac:dyDescent="0.2">
      <c r="A716" s="114" t="s">
        <v>15</v>
      </c>
      <c r="B716" s="105" t="s">
        <v>69</v>
      </c>
      <c r="C716" s="211">
        <v>43516</v>
      </c>
      <c r="D716" s="115" t="s">
        <v>88</v>
      </c>
      <c r="E716" s="105" t="s">
        <v>13</v>
      </c>
      <c r="F716" s="105" t="s">
        <v>13</v>
      </c>
      <c r="G716" s="105">
        <v>1172678</v>
      </c>
      <c r="H716" s="127">
        <v>0.83325183374083134</v>
      </c>
      <c r="I716" s="127">
        <v>0.86030315444489969</v>
      </c>
      <c r="J716" s="131"/>
      <c r="K716" s="121">
        <v>0.40899999999999997</v>
      </c>
      <c r="L716" s="121">
        <f t="shared" si="22"/>
        <v>0.34079999999999999</v>
      </c>
      <c r="M716" s="124">
        <v>732.3</v>
      </c>
      <c r="N716" s="124">
        <f t="shared" si="23"/>
        <v>630</v>
      </c>
      <c r="O716" s="116">
        <v>43481</v>
      </c>
      <c r="P716" s="108">
        <v>2019</v>
      </c>
      <c r="Q716" s="108" t="s">
        <v>88</v>
      </c>
    </row>
    <row r="717" spans="1:17" s="113" customFormat="1" x14ac:dyDescent="0.2">
      <c r="A717" s="114" t="s">
        <v>15</v>
      </c>
      <c r="B717" s="105" t="s">
        <v>69</v>
      </c>
      <c r="C717" s="211">
        <v>43516</v>
      </c>
      <c r="D717" s="115" t="s">
        <v>88</v>
      </c>
      <c r="E717" s="105" t="s">
        <v>13</v>
      </c>
      <c r="F717" s="105" t="s">
        <v>13</v>
      </c>
      <c r="G717" s="105">
        <v>1172898</v>
      </c>
      <c r="H717" s="127">
        <v>0.83325183374083134</v>
      </c>
      <c r="I717" s="127">
        <v>0.86030315444489969</v>
      </c>
      <c r="J717" s="131"/>
      <c r="K717" s="121">
        <v>0.40899999999999997</v>
      </c>
      <c r="L717" s="121">
        <f t="shared" si="22"/>
        <v>0.34079999999999999</v>
      </c>
      <c r="M717" s="124">
        <v>732.3</v>
      </c>
      <c r="N717" s="124">
        <f t="shared" si="23"/>
        <v>630</v>
      </c>
      <c r="O717" s="116">
        <v>43486</v>
      </c>
      <c r="P717" s="108">
        <v>2019</v>
      </c>
      <c r="Q717" s="108" t="s">
        <v>88</v>
      </c>
    </row>
    <row r="718" spans="1:17" s="113" customFormat="1" x14ac:dyDescent="0.2">
      <c r="A718" s="114" t="s">
        <v>15</v>
      </c>
      <c r="B718" s="105" t="s">
        <v>69</v>
      </c>
      <c r="C718" s="211">
        <v>43516</v>
      </c>
      <c r="D718" s="115" t="s">
        <v>88</v>
      </c>
      <c r="E718" s="105" t="s">
        <v>13</v>
      </c>
      <c r="F718" s="105" t="s">
        <v>13</v>
      </c>
      <c r="G718" s="105">
        <v>1172956</v>
      </c>
      <c r="H718" s="127">
        <v>0.83325183374083134</v>
      </c>
      <c r="I718" s="127">
        <v>0.86030315444489969</v>
      </c>
      <c r="J718" s="131"/>
      <c r="K718" s="121">
        <v>0.40899999999999997</v>
      </c>
      <c r="L718" s="121">
        <f t="shared" si="22"/>
        <v>0.34079999999999999</v>
      </c>
      <c r="M718" s="124">
        <v>732.3</v>
      </c>
      <c r="N718" s="124">
        <f t="shared" si="23"/>
        <v>630</v>
      </c>
      <c r="O718" s="116">
        <v>43484</v>
      </c>
      <c r="P718" s="108">
        <v>2019</v>
      </c>
      <c r="Q718" s="108" t="s">
        <v>88</v>
      </c>
    </row>
    <row r="719" spans="1:17" s="113" customFormat="1" x14ac:dyDescent="0.2">
      <c r="A719" s="114" t="s">
        <v>15</v>
      </c>
      <c r="B719" s="105" t="s">
        <v>69</v>
      </c>
      <c r="C719" s="211">
        <v>43516</v>
      </c>
      <c r="D719" s="115" t="s">
        <v>88</v>
      </c>
      <c r="E719" s="105" t="s">
        <v>13</v>
      </c>
      <c r="F719" s="105" t="s">
        <v>13</v>
      </c>
      <c r="G719" s="105">
        <v>1172980</v>
      </c>
      <c r="H719" s="127">
        <v>0.83325183374083134</v>
      </c>
      <c r="I719" s="127">
        <v>0.86030315444489969</v>
      </c>
      <c r="J719" s="131"/>
      <c r="K719" s="121">
        <v>0.40899999999999997</v>
      </c>
      <c r="L719" s="121">
        <f t="shared" si="22"/>
        <v>0.34079999999999999</v>
      </c>
      <c r="M719" s="124">
        <v>732.3</v>
      </c>
      <c r="N719" s="124">
        <f t="shared" si="23"/>
        <v>630</v>
      </c>
      <c r="O719" s="116">
        <v>43483</v>
      </c>
      <c r="P719" s="108">
        <v>2019</v>
      </c>
      <c r="Q719" s="108" t="s">
        <v>88</v>
      </c>
    </row>
    <row r="720" spans="1:17" s="113" customFormat="1" x14ac:dyDescent="0.2">
      <c r="A720" s="114" t="s">
        <v>15</v>
      </c>
      <c r="B720" s="105" t="s">
        <v>69</v>
      </c>
      <c r="C720" s="211">
        <v>43509</v>
      </c>
      <c r="D720" s="115" t="s">
        <v>88</v>
      </c>
      <c r="E720" s="105" t="s">
        <v>13</v>
      </c>
      <c r="F720" s="105" t="s">
        <v>13</v>
      </c>
      <c r="G720" s="105">
        <v>1176593</v>
      </c>
      <c r="H720" s="127">
        <v>0.83325183374083134</v>
      </c>
      <c r="I720" s="127">
        <v>0.86030315444489969</v>
      </c>
      <c r="J720" s="131"/>
      <c r="K720" s="121">
        <v>0.40899999999999997</v>
      </c>
      <c r="L720" s="121">
        <f t="shared" si="22"/>
        <v>0.34079999999999999</v>
      </c>
      <c r="M720" s="124">
        <v>732.3</v>
      </c>
      <c r="N720" s="124">
        <f t="shared" si="23"/>
        <v>630</v>
      </c>
      <c r="O720" s="116">
        <v>43494</v>
      </c>
      <c r="P720" s="108">
        <v>2019</v>
      </c>
      <c r="Q720" s="108" t="s">
        <v>88</v>
      </c>
    </row>
    <row r="721" spans="1:17" s="113" customFormat="1" x14ac:dyDescent="0.2">
      <c r="A721" s="114" t="s">
        <v>15</v>
      </c>
      <c r="B721" s="105" t="s">
        <v>69</v>
      </c>
      <c r="C721" s="211">
        <v>43201</v>
      </c>
      <c r="D721" s="115" t="s">
        <v>88</v>
      </c>
      <c r="E721" s="105" t="s">
        <v>13</v>
      </c>
      <c r="F721" s="105" t="s">
        <v>13</v>
      </c>
      <c r="G721" s="105">
        <v>964854</v>
      </c>
      <c r="H721" s="127">
        <v>0.42599999999999999</v>
      </c>
      <c r="I721" s="127">
        <v>0.48067312072162732</v>
      </c>
      <c r="J721" s="131"/>
      <c r="K721" s="121">
        <v>0.8</v>
      </c>
      <c r="L721" s="121">
        <f t="shared" si="22"/>
        <v>0.34079999999999999</v>
      </c>
      <c r="M721" s="124">
        <v>1310.6620129999999</v>
      </c>
      <c r="N721" s="124">
        <f t="shared" si="23"/>
        <v>630</v>
      </c>
      <c r="O721" s="116">
        <v>43102</v>
      </c>
      <c r="P721" s="108">
        <v>2018</v>
      </c>
      <c r="Q721" s="108" t="s">
        <v>88</v>
      </c>
    </row>
    <row r="722" spans="1:17" s="113" customFormat="1" x14ac:dyDescent="0.2">
      <c r="A722" s="114" t="s">
        <v>15</v>
      </c>
      <c r="B722" s="105" t="s">
        <v>69</v>
      </c>
      <c r="C722" s="211">
        <v>43138</v>
      </c>
      <c r="D722" s="115" t="s">
        <v>88</v>
      </c>
      <c r="E722" s="105" t="s">
        <v>13</v>
      </c>
      <c r="F722" s="105" t="s">
        <v>13</v>
      </c>
      <c r="G722" s="105">
        <v>965783</v>
      </c>
      <c r="H722" s="127">
        <v>0.42599999999999999</v>
      </c>
      <c r="I722" s="127">
        <v>0.48067312072162732</v>
      </c>
      <c r="J722" s="131"/>
      <c r="K722" s="121">
        <v>0.8</v>
      </c>
      <c r="L722" s="121">
        <f t="shared" si="22"/>
        <v>0.34079999999999999</v>
      </c>
      <c r="M722" s="124">
        <v>1310.6620129999999</v>
      </c>
      <c r="N722" s="124">
        <f t="shared" si="23"/>
        <v>630</v>
      </c>
      <c r="O722" s="116">
        <v>43102</v>
      </c>
      <c r="P722" s="108">
        <v>2018</v>
      </c>
      <c r="Q722" s="108" t="s">
        <v>88</v>
      </c>
    </row>
    <row r="723" spans="1:17" s="113" customFormat="1" x14ac:dyDescent="0.2">
      <c r="A723" s="114" t="s">
        <v>15</v>
      </c>
      <c r="B723" s="105" t="s">
        <v>69</v>
      </c>
      <c r="C723" s="211">
        <v>43166</v>
      </c>
      <c r="D723" s="115" t="s">
        <v>88</v>
      </c>
      <c r="E723" s="105" t="s">
        <v>13</v>
      </c>
      <c r="F723" s="105" t="s">
        <v>13</v>
      </c>
      <c r="G723" s="105">
        <v>966215</v>
      </c>
      <c r="H723" s="127">
        <v>0.42599999999999999</v>
      </c>
      <c r="I723" s="127">
        <v>0.48067312072162732</v>
      </c>
      <c r="J723" s="131"/>
      <c r="K723" s="121">
        <v>0.8</v>
      </c>
      <c r="L723" s="121">
        <f t="shared" si="22"/>
        <v>0.34079999999999999</v>
      </c>
      <c r="M723" s="124">
        <v>1310.6620129999999</v>
      </c>
      <c r="N723" s="124">
        <f t="shared" si="23"/>
        <v>630</v>
      </c>
      <c r="O723" s="116">
        <v>43102</v>
      </c>
      <c r="P723" s="108">
        <v>2018</v>
      </c>
      <c r="Q723" s="108" t="s">
        <v>88</v>
      </c>
    </row>
    <row r="724" spans="1:17" s="113" customFormat="1" x14ac:dyDescent="0.2">
      <c r="A724" s="114" t="s">
        <v>15</v>
      </c>
      <c r="B724" s="105" t="s">
        <v>69</v>
      </c>
      <c r="C724" s="211">
        <v>43138</v>
      </c>
      <c r="D724" s="115" t="s">
        <v>88</v>
      </c>
      <c r="E724" s="105" t="s">
        <v>13</v>
      </c>
      <c r="F724" s="105" t="s">
        <v>13</v>
      </c>
      <c r="G724" s="105">
        <v>966407</v>
      </c>
      <c r="H724" s="127">
        <v>0.42599999999999999</v>
      </c>
      <c r="I724" s="127">
        <v>0.48067312072162732</v>
      </c>
      <c r="J724" s="131"/>
      <c r="K724" s="121">
        <v>0.8</v>
      </c>
      <c r="L724" s="121">
        <f t="shared" si="22"/>
        <v>0.34079999999999999</v>
      </c>
      <c r="M724" s="124">
        <v>1310.6620129999999</v>
      </c>
      <c r="N724" s="124">
        <f t="shared" si="23"/>
        <v>630</v>
      </c>
      <c r="O724" s="116">
        <v>43108</v>
      </c>
      <c r="P724" s="108">
        <v>2018</v>
      </c>
      <c r="Q724" s="108" t="s">
        <v>88</v>
      </c>
    </row>
    <row r="725" spans="1:17" s="113" customFormat="1" x14ac:dyDescent="0.2">
      <c r="A725" s="114" t="s">
        <v>15</v>
      </c>
      <c r="B725" s="105" t="s">
        <v>69</v>
      </c>
      <c r="C725" s="211">
        <v>43131</v>
      </c>
      <c r="D725" s="115" t="s">
        <v>88</v>
      </c>
      <c r="E725" s="105" t="s">
        <v>13</v>
      </c>
      <c r="F725" s="105" t="s">
        <v>13</v>
      </c>
      <c r="G725" s="105">
        <v>966871</v>
      </c>
      <c r="H725" s="127">
        <v>0.42599999999999999</v>
      </c>
      <c r="I725" s="127">
        <v>0.48067312072162732</v>
      </c>
      <c r="J725" s="131"/>
      <c r="K725" s="121">
        <v>0.8</v>
      </c>
      <c r="L725" s="121">
        <f t="shared" si="22"/>
        <v>0.34079999999999999</v>
      </c>
      <c r="M725" s="124">
        <v>1310.6620129999999</v>
      </c>
      <c r="N725" s="124">
        <f t="shared" si="23"/>
        <v>630</v>
      </c>
      <c r="O725" s="116">
        <v>43108</v>
      </c>
      <c r="P725" s="108">
        <v>2018</v>
      </c>
      <c r="Q725" s="108" t="s">
        <v>88</v>
      </c>
    </row>
    <row r="726" spans="1:17" s="113" customFormat="1" x14ac:dyDescent="0.2">
      <c r="A726" s="114" t="s">
        <v>15</v>
      </c>
      <c r="B726" s="105" t="s">
        <v>69</v>
      </c>
      <c r="C726" s="211">
        <v>43145</v>
      </c>
      <c r="D726" s="115" t="s">
        <v>88</v>
      </c>
      <c r="E726" s="105" t="s">
        <v>13</v>
      </c>
      <c r="F726" s="105" t="s">
        <v>13</v>
      </c>
      <c r="G726" s="105">
        <v>966969</v>
      </c>
      <c r="H726" s="127">
        <v>0.42599999999999999</v>
      </c>
      <c r="I726" s="127">
        <v>0.48104476755925862</v>
      </c>
      <c r="J726" s="131"/>
      <c r="K726" s="121">
        <v>1</v>
      </c>
      <c r="L726" s="121">
        <f t="shared" si="22"/>
        <v>0.42599999999999999</v>
      </c>
      <c r="M726" s="124">
        <v>1475.494713</v>
      </c>
      <c r="N726" s="124">
        <f t="shared" si="23"/>
        <v>709.77901125000005</v>
      </c>
      <c r="O726" s="116">
        <v>43105</v>
      </c>
      <c r="P726" s="108">
        <v>2018</v>
      </c>
      <c r="Q726" s="108" t="s">
        <v>88</v>
      </c>
    </row>
    <row r="727" spans="1:17" s="113" customFormat="1" x14ac:dyDescent="0.2">
      <c r="A727" s="114" t="s">
        <v>15</v>
      </c>
      <c r="B727" s="105" t="s">
        <v>69</v>
      </c>
      <c r="C727" s="211">
        <v>43201</v>
      </c>
      <c r="D727" s="115" t="s">
        <v>88</v>
      </c>
      <c r="E727" s="105" t="s">
        <v>13</v>
      </c>
      <c r="F727" s="105" t="s">
        <v>13</v>
      </c>
      <c r="G727" s="105">
        <v>966998</v>
      </c>
      <c r="H727" s="127">
        <v>0.42599999999999999</v>
      </c>
      <c r="I727" s="127">
        <v>0.48067312072162732</v>
      </c>
      <c r="J727" s="131"/>
      <c r="K727" s="121">
        <v>0.8</v>
      </c>
      <c r="L727" s="121">
        <f t="shared" ref="L727:L790" si="24">K727*H727</f>
        <v>0.34079999999999999</v>
      </c>
      <c r="M727" s="124">
        <v>1310.6620129999999</v>
      </c>
      <c r="N727" s="124">
        <f t="shared" si="23"/>
        <v>630</v>
      </c>
      <c r="O727" s="116">
        <v>43105</v>
      </c>
      <c r="P727" s="108">
        <v>2018</v>
      </c>
      <c r="Q727" s="108" t="s">
        <v>88</v>
      </c>
    </row>
    <row r="728" spans="1:17" s="113" customFormat="1" x14ac:dyDescent="0.2">
      <c r="A728" s="114" t="s">
        <v>15</v>
      </c>
      <c r="B728" s="105" t="s">
        <v>69</v>
      </c>
      <c r="C728" s="211">
        <v>43264</v>
      </c>
      <c r="D728" s="115" t="s">
        <v>88</v>
      </c>
      <c r="E728" s="105" t="s">
        <v>13</v>
      </c>
      <c r="F728" s="105" t="s">
        <v>13</v>
      </c>
      <c r="G728" s="105">
        <v>967199</v>
      </c>
      <c r="H728" s="127">
        <v>0.42599999999999999</v>
      </c>
      <c r="I728" s="127">
        <v>0.48067312072162732</v>
      </c>
      <c r="J728" s="131"/>
      <c r="K728" s="121">
        <v>0.8</v>
      </c>
      <c r="L728" s="121">
        <f t="shared" si="24"/>
        <v>0.34079999999999999</v>
      </c>
      <c r="M728" s="124">
        <v>1310.6620129999999</v>
      </c>
      <c r="N728" s="124">
        <f t="shared" si="23"/>
        <v>630</v>
      </c>
      <c r="O728" s="116">
        <v>43109</v>
      </c>
      <c r="P728" s="108">
        <v>2018</v>
      </c>
      <c r="Q728" s="108" t="s">
        <v>88</v>
      </c>
    </row>
    <row r="729" spans="1:17" s="113" customFormat="1" x14ac:dyDescent="0.2">
      <c r="A729" s="114" t="s">
        <v>15</v>
      </c>
      <c r="B729" s="105" t="s">
        <v>69</v>
      </c>
      <c r="C729" s="211">
        <v>43131</v>
      </c>
      <c r="D729" s="115" t="s">
        <v>88</v>
      </c>
      <c r="E729" s="105" t="s">
        <v>13</v>
      </c>
      <c r="F729" s="105" t="s">
        <v>13</v>
      </c>
      <c r="G729" s="105">
        <v>967227</v>
      </c>
      <c r="H729" s="127">
        <v>0.42599999999999999</v>
      </c>
      <c r="I729" s="127">
        <v>0.48067312072162732</v>
      </c>
      <c r="J729" s="131"/>
      <c r="K729" s="121">
        <v>0.8</v>
      </c>
      <c r="L729" s="121">
        <f t="shared" si="24"/>
        <v>0.34079999999999999</v>
      </c>
      <c r="M729" s="124">
        <v>1310.6620129999999</v>
      </c>
      <c r="N729" s="124">
        <f t="shared" si="23"/>
        <v>630</v>
      </c>
      <c r="O729" s="116">
        <v>43104</v>
      </c>
      <c r="P729" s="108">
        <v>2018</v>
      </c>
      <c r="Q729" s="108" t="s">
        <v>88</v>
      </c>
    </row>
    <row r="730" spans="1:17" s="113" customFormat="1" x14ac:dyDescent="0.2">
      <c r="A730" s="114" t="s">
        <v>15</v>
      </c>
      <c r="B730" s="105" t="s">
        <v>69</v>
      </c>
      <c r="C730" s="211">
        <v>43131</v>
      </c>
      <c r="D730" s="115" t="s">
        <v>88</v>
      </c>
      <c r="E730" s="105" t="s">
        <v>13</v>
      </c>
      <c r="F730" s="105" t="s">
        <v>13</v>
      </c>
      <c r="G730" s="105">
        <v>967235</v>
      </c>
      <c r="H730" s="127">
        <v>0.42599999999999999</v>
      </c>
      <c r="I730" s="127">
        <v>0.48067312072162732</v>
      </c>
      <c r="J730" s="131"/>
      <c r="K730" s="121">
        <v>0.8</v>
      </c>
      <c r="L730" s="121">
        <f t="shared" si="24"/>
        <v>0.34079999999999999</v>
      </c>
      <c r="M730" s="124">
        <v>1310.6620129999999</v>
      </c>
      <c r="N730" s="124">
        <f t="shared" si="23"/>
        <v>630</v>
      </c>
      <c r="O730" s="116">
        <v>43104</v>
      </c>
      <c r="P730" s="108">
        <v>2018</v>
      </c>
      <c r="Q730" s="108" t="s">
        <v>88</v>
      </c>
    </row>
    <row r="731" spans="1:17" s="113" customFormat="1" x14ac:dyDescent="0.2">
      <c r="A731" s="114" t="s">
        <v>15</v>
      </c>
      <c r="B731" s="105" t="s">
        <v>69</v>
      </c>
      <c r="C731" s="211">
        <v>43208</v>
      </c>
      <c r="D731" s="115" t="s">
        <v>88</v>
      </c>
      <c r="E731" s="105" t="s">
        <v>13</v>
      </c>
      <c r="F731" s="105" t="s">
        <v>13</v>
      </c>
      <c r="G731" s="105">
        <v>967275</v>
      </c>
      <c r="H731" s="127">
        <v>0.42599999999999999</v>
      </c>
      <c r="I731" s="127">
        <v>0.48067312072162732</v>
      </c>
      <c r="J731" s="131"/>
      <c r="K731" s="121">
        <v>0.8</v>
      </c>
      <c r="L731" s="121">
        <f t="shared" si="24"/>
        <v>0.34079999999999999</v>
      </c>
      <c r="M731" s="124">
        <v>1310.6620129999999</v>
      </c>
      <c r="N731" s="124">
        <f t="shared" si="23"/>
        <v>630</v>
      </c>
      <c r="O731" s="116">
        <v>43106</v>
      </c>
      <c r="P731" s="108">
        <v>2018</v>
      </c>
      <c r="Q731" s="108" t="s">
        <v>88</v>
      </c>
    </row>
    <row r="732" spans="1:17" s="113" customFormat="1" x14ac:dyDescent="0.2">
      <c r="A732" s="114" t="s">
        <v>15</v>
      </c>
      <c r="B732" s="105" t="s">
        <v>69</v>
      </c>
      <c r="C732" s="211">
        <v>43145</v>
      </c>
      <c r="D732" s="115" t="s">
        <v>88</v>
      </c>
      <c r="E732" s="105" t="s">
        <v>13</v>
      </c>
      <c r="F732" s="105" t="s">
        <v>13</v>
      </c>
      <c r="G732" s="105">
        <v>967315</v>
      </c>
      <c r="H732" s="127">
        <v>0.42599999999999999</v>
      </c>
      <c r="I732" s="127">
        <v>0.48067312072162732</v>
      </c>
      <c r="J732" s="131"/>
      <c r="K732" s="121">
        <v>0.8</v>
      </c>
      <c r="L732" s="121">
        <f t="shared" si="24"/>
        <v>0.34079999999999999</v>
      </c>
      <c r="M732" s="124">
        <v>1310.6620129999999</v>
      </c>
      <c r="N732" s="124">
        <f t="shared" ref="N732:N795" si="25">I732*M732</f>
        <v>630</v>
      </c>
      <c r="O732" s="116">
        <v>43105</v>
      </c>
      <c r="P732" s="108">
        <v>2018</v>
      </c>
      <c r="Q732" s="108" t="s">
        <v>88</v>
      </c>
    </row>
    <row r="733" spans="1:17" s="113" customFormat="1" x14ac:dyDescent="0.2">
      <c r="A733" s="114" t="s">
        <v>15</v>
      </c>
      <c r="B733" s="105" t="s">
        <v>69</v>
      </c>
      <c r="C733" s="211">
        <v>43131</v>
      </c>
      <c r="D733" s="115" t="s">
        <v>88</v>
      </c>
      <c r="E733" s="105" t="s">
        <v>13</v>
      </c>
      <c r="F733" s="105" t="s">
        <v>13</v>
      </c>
      <c r="G733" s="105">
        <v>967394</v>
      </c>
      <c r="H733" s="127">
        <v>0.42599999999999999</v>
      </c>
      <c r="I733" s="127">
        <v>0.48067312072162732</v>
      </c>
      <c r="J733" s="131"/>
      <c r="K733" s="121">
        <v>0.8</v>
      </c>
      <c r="L733" s="121">
        <f t="shared" si="24"/>
        <v>0.34079999999999999</v>
      </c>
      <c r="M733" s="124">
        <v>1310.6620129999999</v>
      </c>
      <c r="N733" s="124">
        <f t="shared" si="25"/>
        <v>630</v>
      </c>
      <c r="O733" s="116">
        <v>43103</v>
      </c>
      <c r="P733" s="108">
        <v>2018</v>
      </c>
      <c r="Q733" s="108" t="s">
        <v>88</v>
      </c>
    </row>
    <row r="734" spans="1:17" s="113" customFormat="1" x14ac:dyDescent="0.2">
      <c r="A734" s="114" t="s">
        <v>15</v>
      </c>
      <c r="B734" s="105" t="s">
        <v>69</v>
      </c>
      <c r="C734" s="211">
        <v>43131</v>
      </c>
      <c r="D734" s="115" t="s">
        <v>88</v>
      </c>
      <c r="E734" s="105" t="s">
        <v>13</v>
      </c>
      <c r="F734" s="105" t="s">
        <v>13</v>
      </c>
      <c r="G734" s="105">
        <v>967517</v>
      </c>
      <c r="H734" s="127">
        <v>0.42599999999999999</v>
      </c>
      <c r="I734" s="127">
        <v>0.48067312072162732</v>
      </c>
      <c r="J734" s="131"/>
      <c r="K734" s="121">
        <v>0.8</v>
      </c>
      <c r="L734" s="121">
        <f t="shared" si="24"/>
        <v>0.34079999999999999</v>
      </c>
      <c r="M734" s="124">
        <v>1310.6620129999999</v>
      </c>
      <c r="N734" s="124">
        <f t="shared" si="25"/>
        <v>630</v>
      </c>
      <c r="O734" s="116">
        <v>43109</v>
      </c>
      <c r="P734" s="108">
        <v>2018</v>
      </c>
      <c r="Q734" s="108" t="s">
        <v>88</v>
      </c>
    </row>
    <row r="735" spans="1:17" s="113" customFormat="1" x14ac:dyDescent="0.2">
      <c r="A735" s="114" t="s">
        <v>15</v>
      </c>
      <c r="B735" s="105" t="s">
        <v>69</v>
      </c>
      <c r="C735" s="211">
        <v>43131</v>
      </c>
      <c r="D735" s="115" t="s">
        <v>88</v>
      </c>
      <c r="E735" s="105" t="s">
        <v>13</v>
      </c>
      <c r="F735" s="105" t="s">
        <v>13</v>
      </c>
      <c r="G735" s="105">
        <v>967571</v>
      </c>
      <c r="H735" s="127">
        <v>0.42599999999999999</v>
      </c>
      <c r="I735" s="127">
        <v>0.48067312072162732</v>
      </c>
      <c r="J735" s="131"/>
      <c r="K735" s="121">
        <v>0.8</v>
      </c>
      <c r="L735" s="121">
        <f t="shared" si="24"/>
        <v>0.34079999999999999</v>
      </c>
      <c r="M735" s="124">
        <v>1310.6620129999999</v>
      </c>
      <c r="N735" s="124">
        <f t="shared" si="25"/>
        <v>630</v>
      </c>
      <c r="O735" s="116">
        <v>43109</v>
      </c>
      <c r="P735" s="108">
        <v>2018</v>
      </c>
      <c r="Q735" s="108" t="s">
        <v>88</v>
      </c>
    </row>
    <row r="736" spans="1:17" s="113" customFormat="1" x14ac:dyDescent="0.2">
      <c r="A736" s="114" t="s">
        <v>15</v>
      </c>
      <c r="B736" s="105" t="s">
        <v>69</v>
      </c>
      <c r="C736" s="211">
        <v>43138</v>
      </c>
      <c r="D736" s="115" t="s">
        <v>88</v>
      </c>
      <c r="E736" s="105" t="s">
        <v>13</v>
      </c>
      <c r="F736" s="105" t="s">
        <v>13</v>
      </c>
      <c r="G736" s="105">
        <v>967572</v>
      </c>
      <c r="H736" s="127">
        <v>0.42599999999999999</v>
      </c>
      <c r="I736" s="127">
        <v>0.48104476755925862</v>
      </c>
      <c r="J736" s="131"/>
      <c r="K736" s="121">
        <v>1</v>
      </c>
      <c r="L736" s="121">
        <f t="shared" si="24"/>
        <v>0.42599999999999999</v>
      </c>
      <c r="M736" s="124">
        <v>1475.494713</v>
      </c>
      <c r="N736" s="124">
        <f t="shared" si="25"/>
        <v>709.77901125000005</v>
      </c>
      <c r="O736" s="116">
        <v>43105</v>
      </c>
      <c r="P736" s="108">
        <v>2018</v>
      </c>
      <c r="Q736" s="108" t="s">
        <v>88</v>
      </c>
    </row>
    <row r="737" spans="1:17" s="113" customFormat="1" x14ac:dyDescent="0.2">
      <c r="A737" s="114" t="s">
        <v>15</v>
      </c>
      <c r="B737" s="105" t="s">
        <v>69</v>
      </c>
      <c r="C737" s="211">
        <v>43138</v>
      </c>
      <c r="D737" s="115" t="s">
        <v>88</v>
      </c>
      <c r="E737" s="105" t="s">
        <v>13</v>
      </c>
      <c r="F737" s="105" t="s">
        <v>13</v>
      </c>
      <c r="G737" s="105">
        <v>967748</v>
      </c>
      <c r="H737" s="127">
        <v>0.42599999999999999</v>
      </c>
      <c r="I737" s="127">
        <v>0.48067312072162732</v>
      </c>
      <c r="J737" s="131"/>
      <c r="K737" s="121">
        <v>0.8</v>
      </c>
      <c r="L737" s="121">
        <f t="shared" si="24"/>
        <v>0.34079999999999999</v>
      </c>
      <c r="M737" s="124">
        <v>1310.6620129999999</v>
      </c>
      <c r="N737" s="124">
        <f t="shared" si="25"/>
        <v>630</v>
      </c>
      <c r="O737" s="116">
        <v>43109</v>
      </c>
      <c r="P737" s="108">
        <v>2018</v>
      </c>
      <c r="Q737" s="108" t="s">
        <v>88</v>
      </c>
    </row>
    <row r="738" spans="1:17" s="113" customFormat="1" x14ac:dyDescent="0.2">
      <c r="A738" s="114" t="s">
        <v>15</v>
      </c>
      <c r="B738" s="105" t="s">
        <v>69</v>
      </c>
      <c r="C738" s="211">
        <v>43152</v>
      </c>
      <c r="D738" s="115" t="s">
        <v>88</v>
      </c>
      <c r="E738" s="105" t="s">
        <v>13</v>
      </c>
      <c r="F738" s="105" t="s">
        <v>13</v>
      </c>
      <c r="G738" s="105">
        <v>967797</v>
      </c>
      <c r="H738" s="127">
        <v>0.42599999999999999</v>
      </c>
      <c r="I738" s="127">
        <v>0.48067312072162732</v>
      </c>
      <c r="J738" s="131"/>
      <c r="K738" s="121">
        <v>0.8</v>
      </c>
      <c r="L738" s="121">
        <f t="shared" si="24"/>
        <v>0.34079999999999999</v>
      </c>
      <c r="M738" s="124">
        <v>1310.6620129999999</v>
      </c>
      <c r="N738" s="124">
        <f t="shared" si="25"/>
        <v>630</v>
      </c>
      <c r="O738" s="116">
        <v>43105</v>
      </c>
      <c r="P738" s="108">
        <v>2018</v>
      </c>
      <c r="Q738" s="108" t="s">
        <v>88</v>
      </c>
    </row>
    <row r="739" spans="1:17" s="113" customFormat="1" x14ac:dyDescent="0.2">
      <c r="A739" s="114" t="s">
        <v>15</v>
      </c>
      <c r="B739" s="105" t="s">
        <v>69</v>
      </c>
      <c r="C739" s="211">
        <v>43138</v>
      </c>
      <c r="D739" s="115" t="s">
        <v>88</v>
      </c>
      <c r="E739" s="105" t="s">
        <v>13</v>
      </c>
      <c r="F739" s="105" t="s">
        <v>13</v>
      </c>
      <c r="G739" s="105">
        <v>967881</v>
      </c>
      <c r="H739" s="127">
        <v>0.42599999999999999</v>
      </c>
      <c r="I739" s="127">
        <v>0.48067312072162732</v>
      </c>
      <c r="J739" s="131"/>
      <c r="K739" s="121">
        <v>0.8</v>
      </c>
      <c r="L739" s="121">
        <f t="shared" si="24"/>
        <v>0.34079999999999999</v>
      </c>
      <c r="M739" s="124">
        <v>1310.6620129999999</v>
      </c>
      <c r="N739" s="124">
        <f t="shared" si="25"/>
        <v>630</v>
      </c>
      <c r="O739" s="116">
        <v>43108</v>
      </c>
      <c r="P739" s="108">
        <v>2018</v>
      </c>
      <c r="Q739" s="108" t="s">
        <v>88</v>
      </c>
    </row>
    <row r="740" spans="1:17" s="113" customFormat="1" x14ac:dyDescent="0.2">
      <c r="A740" s="114" t="s">
        <v>15</v>
      </c>
      <c r="B740" s="105" t="s">
        <v>69</v>
      </c>
      <c r="C740" s="211">
        <v>43138</v>
      </c>
      <c r="D740" s="115" t="s">
        <v>88</v>
      </c>
      <c r="E740" s="105" t="s">
        <v>13</v>
      </c>
      <c r="F740" s="105" t="s">
        <v>13</v>
      </c>
      <c r="G740" s="105">
        <v>968015</v>
      </c>
      <c r="H740" s="127">
        <v>0.42599999999999999</v>
      </c>
      <c r="I740" s="127">
        <v>0.48067312072162732</v>
      </c>
      <c r="J740" s="131"/>
      <c r="K740" s="121">
        <v>0.8</v>
      </c>
      <c r="L740" s="121">
        <f t="shared" si="24"/>
        <v>0.34079999999999999</v>
      </c>
      <c r="M740" s="124">
        <v>1310.6620129999999</v>
      </c>
      <c r="N740" s="124">
        <f t="shared" si="25"/>
        <v>630</v>
      </c>
      <c r="O740" s="116">
        <v>43111</v>
      </c>
      <c r="P740" s="108">
        <v>2018</v>
      </c>
      <c r="Q740" s="108" t="s">
        <v>88</v>
      </c>
    </row>
    <row r="741" spans="1:17" s="113" customFormat="1" x14ac:dyDescent="0.2">
      <c r="A741" s="114" t="s">
        <v>15</v>
      </c>
      <c r="B741" s="105" t="s">
        <v>69</v>
      </c>
      <c r="C741" s="211">
        <v>43138</v>
      </c>
      <c r="D741" s="115" t="s">
        <v>88</v>
      </c>
      <c r="E741" s="105" t="s">
        <v>13</v>
      </c>
      <c r="F741" s="105" t="s">
        <v>13</v>
      </c>
      <c r="G741" s="105">
        <v>968108</v>
      </c>
      <c r="H741" s="127">
        <v>0.42599999999999999</v>
      </c>
      <c r="I741" s="127">
        <v>0.48067312072162732</v>
      </c>
      <c r="J741" s="131"/>
      <c r="K741" s="121">
        <v>0.8</v>
      </c>
      <c r="L741" s="121">
        <f t="shared" si="24"/>
        <v>0.34079999999999999</v>
      </c>
      <c r="M741" s="124">
        <v>1310.6620129999999</v>
      </c>
      <c r="N741" s="124">
        <f t="shared" si="25"/>
        <v>630</v>
      </c>
      <c r="O741" s="116">
        <v>43109</v>
      </c>
      <c r="P741" s="108">
        <v>2018</v>
      </c>
      <c r="Q741" s="108" t="s">
        <v>88</v>
      </c>
    </row>
    <row r="742" spans="1:17" s="113" customFormat="1" x14ac:dyDescent="0.2">
      <c r="A742" s="114" t="s">
        <v>15</v>
      </c>
      <c r="B742" s="105" t="s">
        <v>69</v>
      </c>
      <c r="C742" s="211">
        <v>43138</v>
      </c>
      <c r="D742" s="115" t="s">
        <v>88</v>
      </c>
      <c r="E742" s="105" t="s">
        <v>13</v>
      </c>
      <c r="F742" s="105" t="s">
        <v>13</v>
      </c>
      <c r="G742" s="105">
        <v>968155</v>
      </c>
      <c r="H742" s="127">
        <v>0.42599999999999999</v>
      </c>
      <c r="I742" s="127">
        <v>0.48067312072162732</v>
      </c>
      <c r="J742" s="131"/>
      <c r="K742" s="121">
        <v>0.8</v>
      </c>
      <c r="L742" s="121">
        <f t="shared" si="24"/>
        <v>0.34079999999999999</v>
      </c>
      <c r="M742" s="124">
        <v>1310.6620129999999</v>
      </c>
      <c r="N742" s="124">
        <f t="shared" si="25"/>
        <v>630</v>
      </c>
      <c r="O742" s="116">
        <v>43109</v>
      </c>
      <c r="P742" s="108">
        <v>2018</v>
      </c>
      <c r="Q742" s="108" t="s">
        <v>88</v>
      </c>
    </row>
    <row r="743" spans="1:17" s="113" customFormat="1" x14ac:dyDescent="0.2">
      <c r="A743" s="114" t="s">
        <v>15</v>
      </c>
      <c r="B743" s="105" t="s">
        <v>69</v>
      </c>
      <c r="C743" s="211">
        <v>43138</v>
      </c>
      <c r="D743" s="115" t="s">
        <v>88</v>
      </c>
      <c r="E743" s="105" t="s">
        <v>13</v>
      </c>
      <c r="F743" s="105" t="s">
        <v>13</v>
      </c>
      <c r="G743" s="105">
        <v>968188</v>
      </c>
      <c r="H743" s="127">
        <v>0.42599999999999999</v>
      </c>
      <c r="I743" s="127">
        <v>0.48067312072162732</v>
      </c>
      <c r="J743" s="131"/>
      <c r="K743" s="121">
        <v>0.8</v>
      </c>
      <c r="L743" s="121">
        <f t="shared" si="24"/>
        <v>0.34079999999999999</v>
      </c>
      <c r="M743" s="124">
        <v>1310.6620129999999</v>
      </c>
      <c r="N743" s="124">
        <f t="shared" si="25"/>
        <v>630</v>
      </c>
      <c r="O743" s="116">
        <v>43109</v>
      </c>
      <c r="P743" s="108">
        <v>2018</v>
      </c>
      <c r="Q743" s="108" t="s">
        <v>88</v>
      </c>
    </row>
    <row r="744" spans="1:17" s="113" customFormat="1" x14ac:dyDescent="0.2">
      <c r="A744" s="114" t="s">
        <v>15</v>
      </c>
      <c r="B744" s="105" t="s">
        <v>69</v>
      </c>
      <c r="C744" s="211">
        <v>43180</v>
      </c>
      <c r="D744" s="115" t="s">
        <v>88</v>
      </c>
      <c r="E744" s="105" t="s">
        <v>13</v>
      </c>
      <c r="F744" s="105" t="s">
        <v>13</v>
      </c>
      <c r="G744" s="105">
        <v>968375</v>
      </c>
      <c r="H744" s="127">
        <v>0.42599999999999999</v>
      </c>
      <c r="I744" s="127">
        <v>0.48067312072162732</v>
      </c>
      <c r="J744" s="131"/>
      <c r="K744" s="121">
        <v>0.8</v>
      </c>
      <c r="L744" s="121">
        <f t="shared" si="24"/>
        <v>0.34079999999999999</v>
      </c>
      <c r="M744" s="124">
        <v>1310.6620129999999</v>
      </c>
      <c r="N744" s="124">
        <f t="shared" si="25"/>
        <v>630</v>
      </c>
      <c r="O744" s="116">
        <v>43109</v>
      </c>
      <c r="P744" s="108">
        <v>2018</v>
      </c>
      <c r="Q744" s="108" t="s">
        <v>88</v>
      </c>
    </row>
    <row r="745" spans="1:17" s="113" customFormat="1" x14ac:dyDescent="0.2">
      <c r="A745" s="114" t="s">
        <v>15</v>
      </c>
      <c r="B745" s="105" t="s">
        <v>69</v>
      </c>
      <c r="C745" s="211">
        <v>43229</v>
      </c>
      <c r="D745" s="115" t="s">
        <v>88</v>
      </c>
      <c r="E745" s="105" t="s">
        <v>13</v>
      </c>
      <c r="F745" s="105" t="s">
        <v>13</v>
      </c>
      <c r="G745" s="105">
        <v>968525</v>
      </c>
      <c r="H745" s="127">
        <v>0.42599999999999999</v>
      </c>
      <c r="I745" s="127">
        <v>0.48067312072162732</v>
      </c>
      <c r="J745" s="131"/>
      <c r="K745" s="121">
        <v>0.8</v>
      </c>
      <c r="L745" s="121">
        <f t="shared" si="24"/>
        <v>0.34079999999999999</v>
      </c>
      <c r="M745" s="124">
        <v>1310.6620129999999</v>
      </c>
      <c r="N745" s="124">
        <f t="shared" si="25"/>
        <v>630</v>
      </c>
      <c r="O745" s="116">
        <v>43105</v>
      </c>
      <c r="P745" s="108">
        <v>2018</v>
      </c>
      <c r="Q745" s="108" t="s">
        <v>88</v>
      </c>
    </row>
    <row r="746" spans="1:17" s="113" customFormat="1" x14ac:dyDescent="0.2">
      <c r="A746" s="114" t="s">
        <v>15</v>
      </c>
      <c r="B746" s="105" t="s">
        <v>69</v>
      </c>
      <c r="C746" s="211">
        <v>43124</v>
      </c>
      <c r="D746" s="115" t="s">
        <v>88</v>
      </c>
      <c r="E746" s="105" t="s">
        <v>13</v>
      </c>
      <c r="F746" s="105" t="s">
        <v>13</v>
      </c>
      <c r="G746" s="105">
        <v>968543</v>
      </c>
      <c r="H746" s="127">
        <v>0.42599999999999999</v>
      </c>
      <c r="I746" s="127">
        <v>0.48067312072162732</v>
      </c>
      <c r="J746" s="131"/>
      <c r="K746" s="121">
        <v>0.8</v>
      </c>
      <c r="L746" s="121">
        <f t="shared" si="24"/>
        <v>0.34079999999999999</v>
      </c>
      <c r="M746" s="124">
        <v>1310.6620129999999</v>
      </c>
      <c r="N746" s="124">
        <f t="shared" si="25"/>
        <v>630</v>
      </c>
      <c r="O746" s="116">
        <v>43115</v>
      </c>
      <c r="P746" s="108">
        <v>2018</v>
      </c>
      <c r="Q746" s="108" t="s">
        <v>88</v>
      </c>
    </row>
    <row r="747" spans="1:17" s="113" customFormat="1" x14ac:dyDescent="0.2">
      <c r="A747" s="114" t="s">
        <v>15</v>
      </c>
      <c r="B747" s="105" t="s">
        <v>69</v>
      </c>
      <c r="C747" s="211">
        <v>43180</v>
      </c>
      <c r="D747" s="115" t="s">
        <v>88</v>
      </c>
      <c r="E747" s="105" t="s">
        <v>13</v>
      </c>
      <c r="F747" s="105" t="s">
        <v>13</v>
      </c>
      <c r="G747" s="105">
        <v>968643</v>
      </c>
      <c r="H747" s="127">
        <v>0.42599999999999999</v>
      </c>
      <c r="I747" s="127">
        <v>0.48067312072162732</v>
      </c>
      <c r="J747" s="131"/>
      <c r="K747" s="121">
        <v>0.8</v>
      </c>
      <c r="L747" s="121">
        <f t="shared" si="24"/>
        <v>0.34079999999999999</v>
      </c>
      <c r="M747" s="124">
        <v>1310.6620129999999</v>
      </c>
      <c r="N747" s="124">
        <f t="shared" si="25"/>
        <v>630</v>
      </c>
      <c r="O747" s="116">
        <v>43115</v>
      </c>
      <c r="P747" s="108">
        <v>2018</v>
      </c>
      <c r="Q747" s="108" t="s">
        <v>88</v>
      </c>
    </row>
    <row r="748" spans="1:17" s="113" customFormat="1" x14ac:dyDescent="0.2">
      <c r="A748" s="114" t="s">
        <v>15</v>
      </c>
      <c r="B748" s="105" t="s">
        <v>69</v>
      </c>
      <c r="C748" s="211">
        <v>43131</v>
      </c>
      <c r="D748" s="115" t="s">
        <v>88</v>
      </c>
      <c r="E748" s="105" t="s">
        <v>13</v>
      </c>
      <c r="F748" s="105" t="s">
        <v>13</v>
      </c>
      <c r="G748" s="105">
        <v>968758</v>
      </c>
      <c r="H748" s="127">
        <v>0.42599999999999999</v>
      </c>
      <c r="I748" s="127">
        <v>0.48104476755925862</v>
      </c>
      <c r="J748" s="131"/>
      <c r="K748" s="121">
        <v>1</v>
      </c>
      <c r="L748" s="121">
        <f t="shared" si="24"/>
        <v>0.42599999999999999</v>
      </c>
      <c r="M748" s="124">
        <v>1475.494713</v>
      </c>
      <c r="N748" s="124">
        <f t="shared" si="25"/>
        <v>709.77901125000005</v>
      </c>
      <c r="O748" s="116">
        <v>43116</v>
      </c>
      <c r="P748" s="108">
        <v>2018</v>
      </c>
      <c r="Q748" s="108" t="s">
        <v>88</v>
      </c>
    </row>
    <row r="749" spans="1:17" s="113" customFormat="1" x14ac:dyDescent="0.2">
      <c r="A749" s="114" t="s">
        <v>15</v>
      </c>
      <c r="B749" s="105" t="s">
        <v>69</v>
      </c>
      <c r="C749" s="211">
        <v>43131</v>
      </c>
      <c r="D749" s="115" t="s">
        <v>88</v>
      </c>
      <c r="E749" s="105" t="s">
        <v>13</v>
      </c>
      <c r="F749" s="105" t="s">
        <v>13</v>
      </c>
      <c r="G749" s="105">
        <v>968774</v>
      </c>
      <c r="H749" s="127">
        <v>0.42599999999999999</v>
      </c>
      <c r="I749" s="127">
        <v>0.48067312072162732</v>
      </c>
      <c r="J749" s="131"/>
      <c r="K749" s="121">
        <v>0.8</v>
      </c>
      <c r="L749" s="121">
        <f t="shared" si="24"/>
        <v>0.34079999999999999</v>
      </c>
      <c r="M749" s="124">
        <v>1310.6620129999999</v>
      </c>
      <c r="N749" s="124">
        <f t="shared" si="25"/>
        <v>630</v>
      </c>
      <c r="O749" s="116">
        <v>43116</v>
      </c>
      <c r="P749" s="108">
        <v>2018</v>
      </c>
      <c r="Q749" s="108" t="s">
        <v>88</v>
      </c>
    </row>
    <row r="750" spans="1:17" s="113" customFormat="1" x14ac:dyDescent="0.2">
      <c r="A750" s="114" t="s">
        <v>15</v>
      </c>
      <c r="B750" s="105" t="s">
        <v>69</v>
      </c>
      <c r="C750" s="211">
        <v>43138</v>
      </c>
      <c r="D750" s="115" t="s">
        <v>88</v>
      </c>
      <c r="E750" s="105" t="s">
        <v>13</v>
      </c>
      <c r="F750" s="105" t="s">
        <v>13</v>
      </c>
      <c r="G750" s="105">
        <v>968797</v>
      </c>
      <c r="H750" s="127">
        <v>0.42599999999999999</v>
      </c>
      <c r="I750" s="127">
        <v>0.48067312072162732</v>
      </c>
      <c r="J750" s="131"/>
      <c r="K750" s="121">
        <v>0.8</v>
      </c>
      <c r="L750" s="121">
        <f t="shared" si="24"/>
        <v>0.34079999999999999</v>
      </c>
      <c r="M750" s="124">
        <v>1310.6620129999999</v>
      </c>
      <c r="N750" s="124">
        <f t="shared" si="25"/>
        <v>630</v>
      </c>
      <c r="O750" s="116">
        <v>43112</v>
      </c>
      <c r="P750" s="108">
        <v>2018</v>
      </c>
      <c r="Q750" s="108" t="s">
        <v>88</v>
      </c>
    </row>
    <row r="751" spans="1:17" s="113" customFormat="1" x14ac:dyDescent="0.2">
      <c r="A751" s="114" t="s">
        <v>15</v>
      </c>
      <c r="B751" s="105" t="s">
        <v>69</v>
      </c>
      <c r="C751" s="211">
        <v>43215</v>
      </c>
      <c r="D751" s="115" t="s">
        <v>88</v>
      </c>
      <c r="E751" s="105" t="s">
        <v>13</v>
      </c>
      <c r="F751" s="105" t="s">
        <v>13</v>
      </c>
      <c r="G751" s="105">
        <v>968822</v>
      </c>
      <c r="H751" s="127">
        <v>0.42599999999999999</v>
      </c>
      <c r="I751" s="127">
        <v>0.48104476755925862</v>
      </c>
      <c r="J751" s="131"/>
      <c r="K751" s="121">
        <v>1</v>
      </c>
      <c r="L751" s="121">
        <f t="shared" si="24"/>
        <v>0.42599999999999999</v>
      </c>
      <c r="M751" s="124">
        <v>1475.494713</v>
      </c>
      <c r="N751" s="124">
        <f t="shared" si="25"/>
        <v>709.77901125000005</v>
      </c>
      <c r="O751" s="116">
        <v>43110</v>
      </c>
      <c r="P751" s="108">
        <v>2018</v>
      </c>
      <c r="Q751" s="108" t="s">
        <v>88</v>
      </c>
    </row>
    <row r="752" spans="1:17" s="113" customFormat="1" x14ac:dyDescent="0.2">
      <c r="A752" s="114" t="s">
        <v>15</v>
      </c>
      <c r="B752" s="105" t="s">
        <v>69</v>
      </c>
      <c r="C752" s="211">
        <v>43145</v>
      </c>
      <c r="D752" s="115" t="s">
        <v>88</v>
      </c>
      <c r="E752" s="105" t="s">
        <v>13</v>
      </c>
      <c r="F752" s="105" t="s">
        <v>13</v>
      </c>
      <c r="G752" s="105">
        <v>968856</v>
      </c>
      <c r="H752" s="127">
        <v>0.42599999999999999</v>
      </c>
      <c r="I752" s="127">
        <v>0.48067312072162732</v>
      </c>
      <c r="J752" s="131"/>
      <c r="K752" s="121">
        <v>0.8</v>
      </c>
      <c r="L752" s="121">
        <f t="shared" si="24"/>
        <v>0.34079999999999999</v>
      </c>
      <c r="M752" s="124">
        <v>1310.6620129999999</v>
      </c>
      <c r="N752" s="124">
        <f t="shared" si="25"/>
        <v>630</v>
      </c>
      <c r="O752" s="116">
        <v>43104</v>
      </c>
      <c r="P752" s="108">
        <v>2018</v>
      </c>
      <c r="Q752" s="108" t="s">
        <v>88</v>
      </c>
    </row>
    <row r="753" spans="1:17" s="113" customFormat="1" x14ac:dyDescent="0.2">
      <c r="A753" s="114" t="s">
        <v>15</v>
      </c>
      <c r="B753" s="105" t="s">
        <v>69</v>
      </c>
      <c r="C753" s="211">
        <v>43131</v>
      </c>
      <c r="D753" s="115" t="s">
        <v>88</v>
      </c>
      <c r="E753" s="105" t="s">
        <v>13</v>
      </c>
      <c r="F753" s="105" t="s">
        <v>13</v>
      </c>
      <c r="G753" s="105">
        <v>968870</v>
      </c>
      <c r="H753" s="127">
        <v>0.42599999999999999</v>
      </c>
      <c r="I753" s="127">
        <v>0.48067312072162732</v>
      </c>
      <c r="J753" s="131"/>
      <c r="K753" s="121">
        <v>0.8</v>
      </c>
      <c r="L753" s="121">
        <f t="shared" si="24"/>
        <v>0.34079999999999999</v>
      </c>
      <c r="M753" s="124">
        <v>1310.6620129999999</v>
      </c>
      <c r="N753" s="124">
        <f t="shared" si="25"/>
        <v>630</v>
      </c>
      <c r="O753" s="116">
        <v>43117</v>
      </c>
      <c r="P753" s="108">
        <v>2018</v>
      </c>
      <c r="Q753" s="108" t="s">
        <v>88</v>
      </c>
    </row>
    <row r="754" spans="1:17" s="113" customFormat="1" x14ac:dyDescent="0.2">
      <c r="A754" s="114" t="s">
        <v>15</v>
      </c>
      <c r="B754" s="105" t="s">
        <v>69</v>
      </c>
      <c r="C754" s="211">
        <v>43152</v>
      </c>
      <c r="D754" s="115" t="s">
        <v>88</v>
      </c>
      <c r="E754" s="105" t="s">
        <v>13</v>
      </c>
      <c r="F754" s="105" t="s">
        <v>13</v>
      </c>
      <c r="G754" s="105">
        <v>969120</v>
      </c>
      <c r="H754" s="127">
        <v>0.42599999999999999</v>
      </c>
      <c r="I754" s="127">
        <v>0.48104476755925862</v>
      </c>
      <c r="J754" s="131"/>
      <c r="K754" s="121">
        <v>1</v>
      </c>
      <c r="L754" s="121">
        <f t="shared" si="24"/>
        <v>0.42599999999999999</v>
      </c>
      <c r="M754" s="124">
        <v>1475.494713</v>
      </c>
      <c r="N754" s="124">
        <f t="shared" si="25"/>
        <v>709.77901125000005</v>
      </c>
      <c r="O754" s="116">
        <v>43115</v>
      </c>
      <c r="P754" s="108">
        <v>2018</v>
      </c>
      <c r="Q754" s="108" t="s">
        <v>88</v>
      </c>
    </row>
    <row r="755" spans="1:17" s="113" customFormat="1" x14ac:dyDescent="0.2">
      <c r="A755" s="114" t="s">
        <v>15</v>
      </c>
      <c r="B755" s="105" t="s">
        <v>69</v>
      </c>
      <c r="C755" s="211">
        <v>43160</v>
      </c>
      <c r="D755" s="115" t="s">
        <v>88</v>
      </c>
      <c r="E755" s="105" t="s">
        <v>13</v>
      </c>
      <c r="F755" s="105" t="s">
        <v>13</v>
      </c>
      <c r="G755" s="105">
        <v>969211</v>
      </c>
      <c r="H755" s="127">
        <v>0.42599999999999999</v>
      </c>
      <c r="I755" s="127">
        <v>0.48067312072162732</v>
      </c>
      <c r="J755" s="131"/>
      <c r="K755" s="121">
        <v>0.8</v>
      </c>
      <c r="L755" s="121">
        <f t="shared" si="24"/>
        <v>0.34079999999999999</v>
      </c>
      <c r="M755" s="124">
        <v>1310.6620129999999</v>
      </c>
      <c r="N755" s="124">
        <f t="shared" si="25"/>
        <v>630</v>
      </c>
      <c r="O755" s="116">
        <v>43117</v>
      </c>
      <c r="P755" s="108">
        <v>2018</v>
      </c>
      <c r="Q755" s="108" t="s">
        <v>88</v>
      </c>
    </row>
    <row r="756" spans="1:17" s="113" customFormat="1" x14ac:dyDescent="0.2">
      <c r="A756" s="114" t="s">
        <v>15</v>
      </c>
      <c r="B756" s="105" t="s">
        <v>69</v>
      </c>
      <c r="C756" s="211">
        <v>43131</v>
      </c>
      <c r="D756" s="115" t="s">
        <v>88</v>
      </c>
      <c r="E756" s="105" t="s">
        <v>13</v>
      </c>
      <c r="F756" s="105" t="s">
        <v>13</v>
      </c>
      <c r="G756" s="105">
        <v>969387</v>
      </c>
      <c r="H756" s="127">
        <v>0.42599999999999999</v>
      </c>
      <c r="I756" s="127">
        <v>0.48067312072162732</v>
      </c>
      <c r="J756" s="131"/>
      <c r="K756" s="121">
        <v>0.8</v>
      </c>
      <c r="L756" s="121">
        <f t="shared" si="24"/>
        <v>0.34079999999999999</v>
      </c>
      <c r="M756" s="124">
        <v>1310.6620129999999</v>
      </c>
      <c r="N756" s="124">
        <f t="shared" si="25"/>
        <v>630</v>
      </c>
      <c r="O756" s="116">
        <v>43112</v>
      </c>
      <c r="P756" s="108">
        <v>2018</v>
      </c>
      <c r="Q756" s="108" t="s">
        <v>88</v>
      </c>
    </row>
    <row r="757" spans="1:17" s="113" customFormat="1" x14ac:dyDescent="0.2">
      <c r="A757" s="114" t="s">
        <v>15</v>
      </c>
      <c r="B757" s="105" t="s">
        <v>69</v>
      </c>
      <c r="C757" s="211">
        <v>43160</v>
      </c>
      <c r="D757" s="115" t="s">
        <v>88</v>
      </c>
      <c r="E757" s="105" t="s">
        <v>13</v>
      </c>
      <c r="F757" s="105" t="s">
        <v>13</v>
      </c>
      <c r="G757" s="105">
        <v>969441</v>
      </c>
      <c r="H757" s="127">
        <v>0.42599999999999999</v>
      </c>
      <c r="I757" s="127">
        <v>0.48067312072162732</v>
      </c>
      <c r="J757" s="131"/>
      <c r="K757" s="121">
        <v>0.8</v>
      </c>
      <c r="L757" s="121">
        <f t="shared" si="24"/>
        <v>0.34079999999999999</v>
      </c>
      <c r="M757" s="124">
        <v>1310.6620129999999</v>
      </c>
      <c r="N757" s="124">
        <f t="shared" si="25"/>
        <v>630</v>
      </c>
      <c r="O757" s="116">
        <v>43111</v>
      </c>
      <c r="P757" s="108">
        <v>2018</v>
      </c>
      <c r="Q757" s="108" t="s">
        <v>88</v>
      </c>
    </row>
    <row r="758" spans="1:17" s="113" customFormat="1" x14ac:dyDescent="0.2">
      <c r="A758" s="114" t="s">
        <v>15</v>
      </c>
      <c r="B758" s="105" t="s">
        <v>69</v>
      </c>
      <c r="C758" s="211">
        <v>43264</v>
      </c>
      <c r="D758" s="115" t="s">
        <v>88</v>
      </c>
      <c r="E758" s="105" t="s">
        <v>13</v>
      </c>
      <c r="F758" s="105" t="s">
        <v>13</v>
      </c>
      <c r="G758" s="105">
        <v>969518</v>
      </c>
      <c r="H758" s="127">
        <v>0.42599999999999999</v>
      </c>
      <c r="I758" s="127">
        <v>0.48067312072162732</v>
      </c>
      <c r="J758" s="131"/>
      <c r="K758" s="121">
        <v>0.8</v>
      </c>
      <c r="L758" s="121">
        <f t="shared" si="24"/>
        <v>0.34079999999999999</v>
      </c>
      <c r="M758" s="124">
        <v>1310.6620129999999</v>
      </c>
      <c r="N758" s="124">
        <f t="shared" si="25"/>
        <v>630</v>
      </c>
      <c r="O758" s="116">
        <v>43119</v>
      </c>
      <c r="P758" s="108">
        <v>2018</v>
      </c>
      <c r="Q758" s="108" t="s">
        <v>88</v>
      </c>
    </row>
    <row r="759" spans="1:17" s="113" customFormat="1" x14ac:dyDescent="0.2">
      <c r="A759" s="114" t="s">
        <v>15</v>
      </c>
      <c r="B759" s="105" t="s">
        <v>69</v>
      </c>
      <c r="C759" s="211">
        <v>43152</v>
      </c>
      <c r="D759" s="115" t="s">
        <v>88</v>
      </c>
      <c r="E759" s="105" t="s">
        <v>13</v>
      </c>
      <c r="F759" s="105" t="s">
        <v>13</v>
      </c>
      <c r="G759" s="105">
        <v>969738</v>
      </c>
      <c r="H759" s="127">
        <v>0.42599999999999999</v>
      </c>
      <c r="I759" s="127">
        <v>0.48067312072162732</v>
      </c>
      <c r="J759" s="131"/>
      <c r="K759" s="121">
        <v>0.8</v>
      </c>
      <c r="L759" s="121">
        <f t="shared" si="24"/>
        <v>0.34079999999999999</v>
      </c>
      <c r="M759" s="124">
        <v>1310.6620129999999</v>
      </c>
      <c r="N759" s="124">
        <f t="shared" si="25"/>
        <v>630</v>
      </c>
      <c r="O759" s="116">
        <v>43105</v>
      </c>
      <c r="P759" s="108">
        <v>2018</v>
      </c>
      <c r="Q759" s="108" t="s">
        <v>88</v>
      </c>
    </row>
    <row r="760" spans="1:17" s="113" customFormat="1" x14ac:dyDescent="0.2">
      <c r="A760" s="114" t="s">
        <v>15</v>
      </c>
      <c r="B760" s="105" t="s">
        <v>69</v>
      </c>
      <c r="C760" s="211">
        <v>43145</v>
      </c>
      <c r="D760" s="115" t="s">
        <v>88</v>
      </c>
      <c r="E760" s="105" t="s">
        <v>13</v>
      </c>
      <c r="F760" s="105" t="s">
        <v>13</v>
      </c>
      <c r="G760" s="105">
        <v>969746</v>
      </c>
      <c r="H760" s="127">
        <v>0.42599999999999999</v>
      </c>
      <c r="I760" s="127">
        <v>0.48067312072162732</v>
      </c>
      <c r="J760" s="131"/>
      <c r="K760" s="121">
        <v>0.8</v>
      </c>
      <c r="L760" s="121">
        <f t="shared" si="24"/>
        <v>0.34079999999999999</v>
      </c>
      <c r="M760" s="124">
        <v>1310.6620129999999</v>
      </c>
      <c r="N760" s="124">
        <f t="shared" si="25"/>
        <v>630</v>
      </c>
      <c r="O760" s="116">
        <v>43111</v>
      </c>
      <c r="P760" s="108">
        <v>2018</v>
      </c>
      <c r="Q760" s="108" t="s">
        <v>88</v>
      </c>
    </row>
    <row r="761" spans="1:17" s="113" customFormat="1" x14ac:dyDescent="0.2">
      <c r="A761" s="114" t="s">
        <v>15</v>
      </c>
      <c r="B761" s="105" t="s">
        <v>69</v>
      </c>
      <c r="C761" s="211">
        <v>43138</v>
      </c>
      <c r="D761" s="115" t="s">
        <v>88</v>
      </c>
      <c r="E761" s="105" t="s">
        <v>13</v>
      </c>
      <c r="F761" s="105" t="s">
        <v>13</v>
      </c>
      <c r="G761" s="105">
        <v>969763</v>
      </c>
      <c r="H761" s="127">
        <v>0.42599999999999999</v>
      </c>
      <c r="I761" s="127">
        <v>0.48067312072162732</v>
      </c>
      <c r="J761" s="131"/>
      <c r="K761" s="121">
        <v>0.8</v>
      </c>
      <c r="L761" s="121">
        <f t="shared" si="24"/>
        <v>0.34079999999999999</v>
      </c>
      <c r="M761" s="124">
        <v>1310.6620129999999</v>
      </c>
      <c r="N761" s="124">
        <f t="shared" si="25"/>
        <v>630</v>
      </c>
      <c r="O761" s="116">
        <v>43117</v>
      </c>
      <c r="P761" s="108">
        <v>2018</v>
      </c>
      <c r="Q761" s="108" t="s">
        <v>88</v>
      </c>
    </row>
    <row r="762" spans="1:17" s="113" customFormat="1" x14ac:dyDescent="0.2">
      <c r="A762" s="114" t="s">
        <v>15</v>
      </c>
      <c r="B762" s="105" t="s">
        <v>69</v>
      </c>
      <c r="C762" s="211">
        <v>43138</v>
      </c>
      <c r="D762" s="115" t="s">
        <v>88</v>
      </c>
      <c r="E762" s="105" t="s">
        <v>13</v>
      </c>
      <c r="F762" s="105" t="s">
        <v>13</v>
      </c>
      <c r="G762" s="105">
        <v>969873</v>
      </c>
      <c r="H762" s="127">
        <v>0.42599999999999999</v>
      </c>
      <c r="I762" s="127">
        <v>0.48067312072162732</v>
      </c>
      <c r="J762" s="131"/>
      <c r="K762" s="121">
        <v>0.8</v>
      </c>
      <c r="L762" s="121">
        <f t="shared" si="24"/>
        <v>0.34079999999999999</v>
      </c>
      <c r="M762" s="124">
        <v>1310.6620129999999</v>
      </c>
      <c r="N762" s="124">
        <f t="shared" si="25"/>
        <v>630</v>
      </c>
      <c r="O762" s="116">
        <v>43117</v>
      </c>
      <c r="P762" s="108">
        <v>2018</v>
      </c>
      <c r="Q762" s="108" t="s">
        <v>88</v>
      </c>
    </row>
    <row r="763" spans="1:17" s="113" customFormat="1" x14ac:dyDescent="0.2">
      <c r="A763" s="114" t="s">
        <v>15</v>
      </c>
      <c r="B763" s="105" t="s">
        <v>69</v>
      </c>
      <c r="C763" s="211">
        <v>43138</v>
      </c>
      <c r="D763" s="115" t="s">
        <v>88</v>
      </c>
      <c r="E763" s="105" t="s">
        <v>13</v>
      </c>
      <c r="F763" s="105" t="s">
        <v>13</v>
      </c>
      <c r="G763" s="105">
        <v>970233</v>
      </c>
      <c r="H763" s="127">
        <v>0.42599999999999999</v>
      </c>
      <c r="I763" s="127">
        <v>0.48067312072162732</v>
      </c>
      <c r="J763" s="131"/>
      <c r="K763" s="121">
        <v>0.8</v>
      </c>
      <c r="L763" s="121">
        <f t="shared" si="24"/>
        <v>0.34079999999999999</v>
      </c>
      <c r="M763" s="124">
        <v>1310.6620129999999</v>
      </c>
      <c r="N763" s="124">
        <f t="shared" si="25"/>
        <v>630</v>
      </c>
      <c r="O763" s="116">
        <v>43115</v>
      </c>
      <c r="P763" s="108">
        <v>2018</v>
      </c>
      <c r="Q763" s="108" t="s">
        <v>88</v>
      </c>
    </row>
    <row r="764" spans="1:17" s="113" customFormat="1" x14ac:dyDescent="0.2">
      <c r="A764" s="114" t="s">
        <v>15</v>
      </c>
      <c r="B764" s="105" t="s">
        <v>69</v>
      </c>
      <c r="C764" s="211">
        <v>43138</v>
      </c>
      <c r="D764" s="115" t="s">
        <v>88</v>
      </c>
      <c r="E764" s="105" t="s">
        <v>13</v>
      </c>
      <c r="F764" s="105" t="s">
        <v>13</v>
      </c>
      <c r="G764" s="105">
        <v>970370</v>
      </c>
      <c r="H764" s="127">
        <v>0.42599999999999999</v>
      </c>
      <c r="I764" s="127">
        <v>0.48067312072162732</v>
      </c>
      <c r="J764" s="131"/>
      <c r="K764" s="121">
        <v>0.8</v>
      </c>
      <c r="L764" s="121">
        <f t="shared" si="24"/>
        <v>0.34079999999999999</v>
      </c>
      <c r="M764" s="124">
        <v>1310.6620129999999</v>
      </c>
      <c r="N764" s="124">
        <f t="shared" si="25"/>
        <v>630</v>
      </c>
      <c r="O764" s="116">
        <v>43115</v>
      </c>
      <c r="P764" s="108">
        <v>2018</v>
      </c>
      <c r="Q764" s="108" t="s">
        <v>88</v>
      </c>
    </row>
    <row r="765" spans="1:17" s="113" customFormat="1" x14ac:dyDescent="0.2">
      <c r="A765" s="114" t="s">
        <v>15</v>
      </c>
      <c r="B765" s="105" t="s">
        <v>69</v>
      </c>
      <c r="C765" s="211">
        <v>43138</v>
      </c>
      <c r="D765" s="115" t="s">
        <v>88</v>
      </c>
      <c r="E765" s="105" t="s">
        <v>13</v>
      </c>
      <c r="F765" s="105" t="s">
        <v>13</v>
      </c>
      <c r="G765" s="105">
        <v>970398</v>
      </c>
      <c r="H765" s="127">
        <v>0.42599999999999999</v>
      </c>
      <c r="I765" s="127">
        <v>0.48067312072162732</v>
      </c>
      <c r="J765" s="131"/>
      <c r="K765" s="121">
        <v>0.8</v>
      </c>
      <c r="L765" s="121">
        <f t="shared" si="24"/>
        <v>0.34079999999999999</v>
      </c>
      <c r="M765" s="124">
        <v>1310.6620129999999</v>
      </c>
      <c r="N765" s="124">
        <f t="shared" si="25"/>
        <v>630</v>
      </c>
      <c r="O765" s="116">
        <v>43123</v>
      </c>
      <c r="P765" s="108">
        <v>2018</v>
      </c>
      <c r="Q765" s="108" t="s">
        <v>88</v>
      </c>
    </row>
    <row r="766" spans="1:17" s="113" customFormat="1" x14ac:dyDescent="0.2">
      <c r="A766" s="114" t="s">
        <v>15</v>
      </c>
      <c r="B766" s="105" t="s">
        <v>69</v>
      </c>
      <c r="C766" s="211">
        <v>43208</v>
      </c>
      <c r="D766" s="115" t="s">
        <v>88</v>
      </c>
      <c r="E766" s="105" t="s">
        <v>13</v>
      </c>
      <c r="F766" s="105" t="s">
        <v>13</v>
      </c>
      <c r="G766" s="105">
        <v>970561</v>
      </c>
      <c r="H766" s="127">
        <v>0.42599999999999999</v>
      </c>
      <c r="I766" s="127">
        <v>0.48067312072162732</v>
      </c>
      <c r="J766" s="131"/>
      <c r="K766" s="121">
        <v>0.8</v>
      </c>
      <c r="L766" s="121">
        <f t="shared" si="24"/>
        <v>0.34079999999999999</v>
      </c>
      <c r="M766" s="124">
        <v>1310.6620129999999</v>
      </c>
      <c r="N766" s="124">
        <f t="shared" si="25"/>
        <v>630</v>
      </c>
      <c r="O766" s="116">
        <v>43117</v>
      </c>
      <c r="P766" s="108">
        <v>2018</v>
      </c>
      <c r="Q766" s="108" t="s">
        <v>88</v>
      </c>
    </row>
    <row r="767" spans="1:17" s="113" customFormat="1" x14ac:dyDescent="0.2">
      <c r="A767" s="114" t="s">
        <v>15</v>
      </c>
      <c r="B767" s="105" t="s">
        <v>69</v>
      </c>
      <c r="C767" s="211">
        <v>43160</v>
      </c>
      <c r="D767" s="115" t="s">
        <v>88</v>
      </c>
      <c r="E767" s="105" t="s">
        <v>13</v>
      </c>
      <c r="F767" s="105" t="s">
        <v>13</v>
      </c>
      <c r="G767" s="105">
        <v>970739</v>
      </c>
      <c r="H767" s="127">
        <v>0.42599999999999999</v>
      </c>
      <c r="I767" s="127">
        <v>0.48104476755925862</v>
      </c>
      <c r="J767" s="131"/>
      <c r="K767" s="121">
        <v>1</v>
      </c>
      <c r="L767" s="121">
        <f t="shared" si="24"/>
        <v>0.42599999999999999</v>
      </c>
      <c r="M767" s="124">
        <v>1475.494713</v>
      </c>
      <c r="N767" s="124">
        <f t="shared" si="25"/>
        <v>709.77901125000005</v>
      </c>
      <c r="O767" s="116">
        <v>43111</v>
      </c>
      <c r="P767" s="108">
        <v>2018</v>
      </c>
      <c r="Q767" s="108" t="s">
        <v>88</v>
      </c>
    </row>
    <row r="768" spans="1:17" s="113" customFormat="1" x14ac:dyDescent="0.2">
      <c r="A768" s="114" t="s">
        <v>15</v>
      </c>
      <c r="B768" s="105" t="s">
        <v>69</v>
      </c>
      <c r="C768" s="211">
        <v>43138</v>
      </c>
      <c r="D768" s="115" t="s">
        <v>88</v>
      </c>
      <c r="E768" s="105" t="s">
        <v>13</v>
      </c>
      <c r="F768" s="105" t="s">
        <v>13</v>
      </c>
      <c r="G768" s="105">
        <v>970750</v>
      </c>
      <c r="H768" s="127">
        <v>0.42599999999999999</v>
      </c>
      <c r="I768" s="127">
        <v>0.48067312072162732</v>
      </c>
      <c r="J768" s="131"/>
      <c r="K768" s="121">
        <v>0.8</v>
      </c>
      <c r="L768" s="121">
        <f t="shared" si="24"/>
        <v>0.34079999999999999</v>
      </c>
      <c r="M768" s="124">
        <v>1310.6620129999999</v>
      </c>
      <c r="N768" s="124">
        <f t="shared" si="25"/>
        <v>630</v>
      </c>
      <c r="O768" s="116">
        <v>43123</v>
      </c>
      <c r="P768" s="108">
        <v>2018</v>
      </c>
      <c r="Q768" s="108" t="s">
        <v>88</v>
      </c>
    </row>
    <row r="769" spans="1:17" s="113" customFormat="1" x14ac:dyDescent="0.2">
      <c r="A769" s="114" t="s">
        <v>15</v>
      </c>
      <c r="B769" s="105" t="s">
        <v>69</v>
      </c>
      <c r="C769" s="211">
        <v>43138</v>
      </c>
      <c r="D769" s="115" t="s">
        <v>88</v>
      </c>
      <c r="E769" s="105" t="s">
        <v>13</v>
      </c>
      <c r="F769" s="105" t="s">
        <v>13</v>
      </c>
      <c r="G769" s="105">
        <v>970806</v>
      </c>
      <c r="H769" s="127">
        <v>0.42599999999999999</v>
      </c>
      <c r="I769" s="127">
        <v>0.48067312072162732</v>
      </c>
      <c r="J769" s="131"/>
      <c r="K769" s="121">
        <v>0.8</v>
      </c>
      <c r="L769" s="121">
        <f t="shared" si="24"/>
        <v>0.34079999999999999</v>
      </c>
      <c r="M769" s="124">
        <v>1310.6620129999999</v>
      </c>
      <c r="N769" s="124">
        <f t="shared" si="25"/>
        <v>630</v>
      </c>
      <c r="O769" s="116">
        <v>43122</v>
      </c>
      <c r="P769" s="108">
        <v>2018</v>
      </c>
      <c r="Q769" s="108" t="s">
        <v>88</v>
      </c>
    </row>
    <row r="770" spans="1:17" s="113" customFormat="1" x14ac:dyDescent="0.2">
      <c r="A770" s="114" t="s">
        <v>15</v>
      </c>
      <c r="B770" s="105" t="s">
        <v>69</v>
      </c>
      <c r="C770" s="211">
        <v>43138</v>
      </c>
      <c r="D770" s="115" t="s">
        <v>88</v>
      </c>
      <c r="E770" s="105" t="s">
        <v>13</v>
      </c>
      <c r="F770" s="105" t="s">
        <v>13</v>
      </c>
      <c r="G770" s="105">
        <v>971059</v>
      </c>
      <c r="H770" s="127">
        <v>0.42599999999999999</v>
      </c>
      <c r="I770" s="127">
        <v>0.48067312072162732</v>
      </c>
      <c r="J770" s="131"/>
      <c r="K770" s="121">
        <v>0.8</v>
      </c>
      <c r="L770" s="121">
        <f t="shared" si="24"/>
        <v>0.34079999999999999</v>
      </c>
      <c r="M770" s="124">
        <v>1310.6620129999999</v>
      </c>
      <c r="N770" s="124">
        <f t="shared" si="25"/>
        <v>630</v>
      </c>
      <c r="O770" s="116">
        <v>43126</v>
      </c>
      <c r="P770" s="108">
        <v>2018</v>
      </c>
      <c r="Q770" s="108" t="s">
        <v>88</v>
      </c>
    </row>
    <row r="771" spans="1:17" s="113" customFormat="1" x14ac:dyDescent="0.2">
      <c r="A771" s="114" t="s">
        <v>15</v>
      </c>
      <c r="B771" s="105" t="s">
        <v>69</v>
      </c>
      <c r="C771" s="211">
        <v>43152</v>
      </c>
      <c r="D771" s="115" t="s">
        <v>88</v>
      </c>
      <c r="E771" s="105" t="s">
        <v>13</v>
      </c>
      <c r="F771" s="105" t="s">
        <v>13</v>
      </c>
      <c r="G771" s="105">
        <v>971075</v>
      </c>
      <c r="H771" s="127">
        <v>0.42599999999999999</v>
      </c>
      <c r="I771" s="127">
        <v>0.48104476755925862</v>
      </c>
      <c r="J771" s="131"/>
      <c r="K771" s="121">
        <v>1</v>
      </c>
      <c r="L771" s="121">
        <f t="shared" si="24"/>
        <v>0.42599999999999999</v>
      </c>
      <c r="M771" s="124">
        <v>1475.494713</v>
      </c>
      <c r="N771" s="124">
        <f t="shared" si="25"/>
        <v>709.77901125000005</v>
      </c>
      <c r="O771" s="116">
        <v>43123</v>
      </c>
      <c r="P771" s="108">
        <v>2018</v>
      </c>
      <c r="Q771" s="108" t="s">
        <v>88</v>
      </c>
    </row>
    <row r="772" spans="1:17" s="113" customFormat="1" x14ac:dyDescent="0.2">
      <c r="A772" s="114" t="s">
        <v>15</v>
      </c>
      <c r="B772" s="105" t="s">
        <v>69</v>
      </c>
      <c r="C772" s="211">
        <v>43138</v>
      </c>
      <c r="D772" s="115" t="s">
        <v>88</v>
      </c>
      <c r="E772" s="105" t="s">
        <v>13</v>
      </c>
      <c r="F772" s="105" t="s">
        <v>13</v>
      </c>
      <c r="G772" s="105">
        <v>971190</v>
      </c>
      <c r="H772" s="127">
        <v>0.42599999999999999</v>
      </c>
      <c r="I772" s="127">
        <v>0.48067312072162732</v>
      </c>
      <c r="J772" s="131"/>
      <c r="K772" s="121">
        <v>0.8</v>
      </c>
      <c r="L772" s="121">
        <f t="shared" si="24"/>
        <v>0.34079999999999999</v>
      </c>
      <c r="M772" s="124">
        <v>1310.6620129999999</v>
      </c>
      <c r="N772" s="124">
        <f t="shared" si="25"/>
        <v>630</v>
      </c>
      <c r="O772" s="116">
        <v>43125</v>
      </c>
      <c r="P772" s="108">
        <v>2018</v>
      </c>
      <c r="Q772" s="108" t="s">
        <v>88</v>
      </c>
    </row>
    <row r="773" spans="1:17" s="113" customFormat="1" x14ac:dyDescent="0.2">
      <c r="A773" s="114" t="s">
        <v>15</v>
      </c>
      <c r="B773" s="105" t="s">
        <v>69</v>
      </c>
      <c r="C773" s="211">
        <v>43145</v>
      </c>
      <c r="D773" s="115" t="s">
        <v>88</v>
      </c>
      <c r="E773" s="105" t="s">
        <v>13</v>
      </c>
      <c r="F773" s="105" t="s">
        <v>13</v>
      </c>
      <c r="G773" s="105">
        <v>971542</v>
      </c>
      <c r="H773" s="127">
        <v>0.42599999999999999</v>
      </c>
      <c r="I773" s="127">
        <v>0.48067312072162732</v>
      </c>
      <c r="J773" s="131"/>
      <c r="K773" s="121">
        <v>0.8</v>
      </c>
      <c r="L773" s="121">
        <f t="shared" si="24"/>
        <v>0.34079999999999999</v>
      </c>
      <c r="M773" s="124">
        <v>1310.6620129999999</v>
      </c>
      <c r="N773" s="124">
        <f t="shared" si="25"/>
        <v>630</v>
      </c>
      <c r="O773" s="116">
        <v>43129</v>
      </c>
      <c r="P773" s="108">
        <v>2018</v>
      </c>
      <c r="Q773" s="108" t="s">
        <v>88</v>
      </c>
    </row>
    <row r="774" spans="1:17" s="113" customFormat="1" x14ac:dyDescent="0.2">
      <c r="A774" s="114" t="s">
        <v>15</v>
      </c>
      <c r="B774" s="105" t="s">
        <v>69</v>
      </c>
      <c r="C774" s="211">
        <v>43160</v>
      </c>
      <c r="D774" s="115" t="s">
        <v>88</v>
      </c>
      <c r="E774" s="105" t="s">
        <v>13</v>
      </c>
      <c r="F774" s="105" t="s">
        <v>13</v>
      </c>
      <c r="G774" s="105">
        <v>971628</v>
      </c>
      <c r="H774" s="127">
        <v>0.42599999999999999</v>
      </c>
      <c r="I774" s="127">
        <v>0.48067312072162732</v>
      </c>
      <c r="J774" s="131"/>
      <c r="K774" s="121">
        <v>0.8</v>
      </c>
      <c r="L774" s="121">
        <f t="shared" si="24"/>
        <v>0.34079999999999999</v>
      </c>
      <c r="M774" s="124">
        <v>1310.6620129999999</v>
      </c>
      <c r="N774" s="124">
        <f t="shared" si="25"/>
        <v>630</v>
      </c>
      <c r="O774" s="116">
        <v>43118</v>
      </c>
      <c r="P774" s="108">
        <v>2018</v>
      </c>
      <c r="Q774" s="108" t="s">
        <v>88</v>
      </c>
    </row>
    <row r="775" spans="1:17" s="113" customFormat="1" x14ac:dyDescent="0.2">
      <c r="A775" s="114" t="s">
        <v>15</v>
      </c>
      <c r="B775" s="105" t="s">
        <v>69</v>
      </c>
      <c r="C775" s="211">
        <v>43160</v>
      </c>
      <c r="D775" s="115" t="s">
        <v>88</v>
      </c>
      <c r="E775" s="105" t="s">
        <v>13</v>
      </c>
      <c r="F775" s="105" t="s">
        <v>13</v>
      </c>
      <c r="G775" s="105">
        <v>971630</v>
      </c>
      <c r="H775" s="127">
        <v>0.42599999999999999</v>
      </c>
      <c r="I775" s="127">
        <v>0.48104476755925862</v>
      </c>
      <c r="J775" s="131"/>
      <c r="K775" s="121">
        <v>1</v>
      </c>
      <c r="L775" s="121">
        <f t="shared" si="24"/>
        <v>0.42599999999999999</v>
      </c>
      <c r="M775" s="124">
        <v>1475.494713</v>
      </c>
      <c r="N775" s="124">
        <f t="shared" si="25"/>
        <v>709.77901125000005</v>
      </c>
      <c r="O775" s="116">
        <v>43118</v>
      </c>
      <c r="P775" s="108">
        <v>2018</v>
      </c>
      <c r="Q775" s="108" t="s">
        <v>88</v>
      </c>
    </row>
    <row r="776" spans="1:17" s="113" customFormat="1" x14ac:dyDescent="0.2">
      <c r="A776" s="114" t="s">
        <v>15</v>
      </c>
      <c r="B776" s="105" t="s">
        <v>69</v>
      </c>
      <c r="C776" s="211">
        <v>43138</v>
      </c>
      <c r="D776" s="115" t="s">
        <v>88</v>
      </c>
      <c r="E776" s="105" t="s">
        <v>13</v>
      </c>
      <c r="F776" s="105" t="s">
        <v>13</v>
      </c>
      <c r="G776" s="105">
        <v>971956</v>
      </c>
      <c r="H776" s="127">
        <v>0.42599999999999999</v>
      </c>
      <c r="I776" s="127">
        <v>0.48067312072162732</v>
      </c>
      <c r="J776" s="131"/>
      <c r="K776" s="121">
        <v>0.8</v>
      </c>
      <c r="L776" s="121">
        <f t="shared" si="24"/>
        <v>0.34079999999999999</v>
      </c>
      <c r="M776" s="124">
        <v>1310.6620129999999</v>
      </c>
      <c r="N776" s="124">
        <f t="shared" si="25"/>
        <v>630</v>
      </c>
      <c r="O776" s="116">
        <v>43110</v>
      </c>
      <c r="P776" s="108">
        <v>2018</v>
      </c>
      <c r="Q776" s="108" t="s">
        <v>88</v>
      </c>
    </row>
    <row r="777" spans="1:17" s="113" customFormat="1" x14ac:dyDescent="0.2">
      <c r="A777" s="114" t="s">
        <v>15</v>
      </c>
      <c r="B777" s="105" t="s">
        <v>69</v>
      </c>
      <c r="C777" s="211">
        <v>43145</v>
      </c>
      <c r="D777" s="115" t="s">
        <v>88</v>
      </c>
      <c r="E777" s="105" t="s">
        <v>13</v>
      </c>
      <c r="F777" s="105" t="s">
        <v>13</v>
      </c>
      <c r="G777" s="105">
        <v>971963</v>
      </c>
      <c r="H777" s="127">
        <v>0.42599999999999999</v>
      </c>
      <c r="I777" s="127">
        <v>0.48067312072162732</v>
      </c>
      <c r="J777" s="131"/>
      <c r="K777" s="121">
        <v>0.8</v>
      </c>
      <c r="L777" s="121">
        <f t="shared" si="24"/>
        <v>0.34079999999999999</v>
      </c>
      <c r="M777" s="124">
        <v>1310.6620129999999</v>
      </c>
      <c r="N777" s="124">
        <f t="shared" si="25"/>
        <v>630</v>
      </c>
      <c r="O777" s="116">
        <v>43130</v>
      </c>
      <c r="P777" s="108">
        <v>2018</v>
      </c>
      <c r="Q777" s="108" t="s">
        <v>88</v>
      </c>
    </row>
    <row r="778" spans="1:17" s="113" customFormat="1" x14ac:dyDescent="0.2">
      <c r="A778" s="114" t="s">
        <v>15</v>
      </c>
      <c r="B778" s="105" t="s">
        <v>69</v>
      </c>
      <c r="C778" s="211">
        <v>43166</v>
      </c>
      <c r="D778" s="115" t="s">
        <v>88</v>
      </c>
      <c r="E778" s="105" t="s">
        <v>13</v>
      </c>
      <c r="F778" s="105" t="s">
        <v>13</v>
      </c>
      <c r="G778" s="105">
        <v>972141</v>
      </c>
      <c r="H778" s="127">
        <v>0.42599999999999999</v>
      </c>
      <c r="I778" s="127">
        <v>0.48067312072162732</v>
      </c>
      <c r="J778" s="131"/>
      <c r="K778" s="121">
        <v>0.8</v>
      </c>
      <c r="L778" s="121">
        <f t="shared" si="24"/>
        <v>0.34079999999999999</v>
      </c>
      <c r="M778" s="124">
        <v>1310.6620129999999</v>
      </c>
      <c r="N778" s="124">
        <f t="shared" si="25"/>
        <v>630</v>
      </c>
      <c r="O778" s="116">
        <v>43129</v>
      </c>
      <c r="P778" s="108">
        <v>2018</v>
      </c>
      <c r="Q778" s="108" t="s">
        <v>88</v>
      </c>
    </row>
    <row r="779" spans="1:17" s="113" customFormat="1" x14ac:dyDescent="0.2">
      <c r="A779" s="114" t="s">
        <v>15</v>
      </c>
      <c r="B779" s="105" t="s">
        <v>69</v>
      </c>
      <c r="C779" s="211">
        <v>43229</v>
      </c>
      <c r="D779" s="115" t="s">
        <v>88</v>
      </c>
      <c r="E779" s="105" t="s">
        <v>13</v>
      </c>
      <c r="F779" s="105" t="s">
        <v>13</v>
      </c>
      <c r="G779" s="105">
        <v>972189</v>
      </c>
      <c r="H779" s="127">
        <v>0.42599999999999999</v>
      </c>
      <c r="I779" s="127">
        <v>0.48104476755925862</v>
      </c>
      <c r="J779" s="131"/>
      <c r="K779" s="121">
        <v>1</v>
      </c>
      <c r="L779" s="121">
        <f t="shared" si="24"/>
        <v>0.42599999999999999</v>
      </c>
      <c r="M779" s="124">
        <v>1475.494713</v>
      </c>
      <c r="N779" s="124">
        <f t="shared" si="25"/>
        <v>709.77901125000005</v>
      </c>
      <c r="O779" s="116">
        <v>43123</v>
      </c>
      <c r="P779" s="108">
        <v>2018</v>
      </c>
      <c r="Q779" s="108" t="s">
        <v>88</v>
      </c>
    </row>
    <row r="780" spans="1:17" s="113" customFormat="1" x14ac:dyDescent="0.2">
      <c r="A780" s="114" t="s">
        <v>15</v>
      </c>
      <c r="B780" s="105" t="s">
        <v>69</v>
      </c>
      <c r="C780" s="211">
        <v>43271</v>
      </c>
      <c r="D780" s="115" t="s">
        <v>88</v>
      </c>
      <c r="E780" s="105" t="s">
        <v>13</v>
      </c>
      <c r="F780" s="105" t="s">
        <v>13</v>
      </c>
      <c r="G780" s="105">
        <v>972209</v>
      </c>
      <c r="H780" s="127">
        <v>0.42599999999999999</v>
      </c>
      <c r="I780" s="127">
        <v>0.48067312072162732</v>
      </c>
      <c r="J780" s="131"/>
      <c r="K780" s="121">
        <v>0.8</v>
      </c>
      <c r="L780" s="121">
        <f t="shared" si="24"/>
        <v>0.34079999999999999</v>
      </c>
      <c r="M780" s="124">
        <v>1310.6620129999999</v>
      </c>
      <c r="N780" s="124">
        <f t="shared" si="25"/>
        <v>630</v>
      </c>
      <c r="O780" s="116">
        <v>43130</v>
      </c>
      <c r="P780" s="108">
        <v>2018</v>
      </c>
      <c r="Q780" s="108" t="s">
        <v>88</v>
      </c>
    </row>
    <row r="781" spans="1:17" s="113" customFormat="1" x14ac:dyDescent="0.2">
      <c r="A781" s="114" t="s">
        <v>15</v>
      </c>
      <c r="B781" s="105" t="s">
        <v>69</v>
      </c>
      <c r="C781" s="211">
        <v>43145</v>
      </c>
      <c r="D781" s="115" t="s">
        <v>88</v>
      </c>
      <c r="E781" s="105" t="s">
        <v>13</v>
      </c>
      <c r="F781" s="105" t="s">
        <v>13</v>
      </c>
      <c r="G781" s="105">
        <v>972305</v>
      </c>
      <c r="H781" s="127">
        <v>0.42599999999999999</v>
      </c>
      <c r="I781" s="127">
        <v>0.48067312072162732</v>
      </c>
      <c r="J781" s="131"/>
      <c r="K781" s="121">
        <v>0.8</v>
      </c>
      <c r="L781" s="121">
        <f t="shared" si="24"/>
        <v>0.34079999999999999</v>
      </c>
      <c r="M781" s="124">
        <v>1310.6620129999999</v>
      </c>
      <c r="N781" s="124">
        <f t="shared" si="25"/>
        <v>630</v>
      </c>
      <c r="O781" s="116">
        <v>43133</v>
      </c>
      <c r="P781" s="108">
        <v>2018</v>
      </c>
      <c r="Q781" s="108" t="s">
        <v>88</v>
      </c>
    </row>
    <row r="782" spans="1:17" s="113" customFormat="1" x14ac:dyDescent="0.2">
      <c r="A782" s="114" t="s">
        <v>15</v>
      </c>
      <c r="B782" s="105" t="s">
        <v>69</v>
      </c>
      <c r="C782" s="211">
        <v>43152</v>
      </c>
      <c r="D782" s="115" t="s">
        <v>88</v>
      </c>
      <c r="E782" s="105" t="s">
        <v>13</v>
      </c>
      <c r="F782" s="105" t="s">
        <v>13</v>
      </c>
      <c r="G782" s="105">
        <v>972579</v>
      </c>
      <c r="H782" s="127">
        <v>0.42599999999999999</v>
      </c>
      <c r="I782" s="127">
        <v>0.48067312072162732</v>
      </c>
      <c r="J782" s="131"/>
      <c r="K782" s="121">
        <v>0.8</v>
      </c>
      <c r="L782" s="121">
        <f t="shared" si="24"/>
        <v>0.34079999999999999</v>
      </c>
      <c r="M782" s="124">
        <v>1310.6620129999999</v>
      </c>
      <c r="N782" s="124">
        <f t="shared" si="25"/>
        <v>630</v>
      </c>
      <c r="O782" s="116">
        <v>43125</v>
      </c>
      <c r="P782" s="108">
        <v>2018</v>
      </c>
      <c r="Q782" s="108" t="s">
        <v>88</v>
      </c>
    </row>
    <row r="783" spans="1:17" s="113" customFormat="1" x14ac:dyDescent="0.2">
      <c r="A783" s="114" t="s">
        <v>15</v>
      </c>
      <c r="B783" s="105" t="s">
        <v>69</v>
      </c>
      <c r="C783" s="211">
        <v>43222</v>
      </c>
      <c r="D783" s="115" t="s">
        <v>88</v>
      </c>
      <c r="E783" s="105" t="s">
        <v>13</v>
      </c>
      <c r="F783" s="105" t="s">
        <v>13</v>
      </c>
      <c r="G783" s="105">
        <v>972702</v>
      </c>
      <c r="H783" s="127">
        <v>0.42599999999999999</v>
      </c>
      <c r="I783" s="127">
        <v>0.48104476755925862</v>
      </c>
      <c r="J783" s="131"/>
      <c r="K783" s="121">
        <v>1</v>
      </c>
      <c r="L783" s="121">
        <f t="shared" si="24"/>
        <v>0.42599999999999999</v>
      </c>
      <c r="M783" s="124">
        <v>1475.494713</v>
      </c>
      <c r="N783" s="124">
        <f t="shared" si="25"/>
        <v>709.77901125000005</v>
      </c>
      <c r="O783" s="116">
        <v>43132</v>
      </c>
      <c r="P783" s="108">
        <v>2018</v>
      </c>
      <c r="Q783" s="108" t="s">
        <v>88</v>
      </c>
    </row>
    <row r="784" spans="1:17" s="113" customFormat="1" x14ac:dyDescent="0.2">
      <c r="A784" s="114" t="s">
        <v>15</v>
      </c>
      <c r="B784" s="105" t="s">
        <v>69</v>
      </c>
      <c r="C784" s="211">
        <v>43145</v>
      </c>
      <c r="D784" s="115" t="s">
        <v>88</v>
      </c>
      <c r="E784" s="105" t="s">
        <v>13</v>
      </c>
      <c r="F784" s="105" t="s">
        <v>13</v>
      </c>
      <c r="G784" s="105">
        <v>972841</v>
      </c>
      <c r="H784" s="127">
        <v>0.42599999999999999</v>
      </c>
      <c r="I784" s="127">
        <v>0.48067312072162732</v>
      </c>
      <c r="J784" s="131"/>
      <c r="K784" s="121">
        <v>0.8</v>
      </c>
      <c r="L784" s="121">
        <f t="shared" si="24"/>
        <v>0.34079999999999999</v>
      </c>
      <c r="M784" s="124">
        <v>1310.6620129999999</v>
      </c>
      <c r="N784" s="124">
        <f t="shared" si="25"/>
        <v>630</v>
      </c>
      <c r="O784" s="116">
        <v>43132</v>
      </c>
      <c r="P784" s="108">
        <v>2018</v>
      </c>
      <c r="Q784" s="108" t="s">
        <v>88</v>
      </c>
    </row>
    <row r="785" spans="1:17" s="113" customFormat="1" x14ac:dyDescent="0.2">
      <c r="A785" s="114" t="s">
        <v>15</v>
      </c>
      <c r="B785" s="105" t="s">
        <v>69</v>
      </c>
      <c r="C785" s="211">
        <v>43160</v>
      </c>
      <c r="D785" s="115" t="s">
        <v>88</v>
      </c>
      <c r="E785" s="105" t="s">
        <v>13</v>
      </c>
      <c r="F785" s="105" t="s">
        <v>13</v>
      </c>
      <c r="G785" s="105">
        <v>972998</v>
      </c>
      <c r="H785" s="127">
        <v>0.42599999999999999</v>
      </c>
      <c r="I785" s="127">
        <v>0.48067312072162732</v>
      </c>
      <c r="J785" s="131"/>
      <c r="K785" s="121">
        <v>0.8</v>
      </c>
      <c r="L785" s="121">
        <f t="shared" si="24"/>
        <v>0.34079999999999999</v>
      </c>
      <c r="M785" s="124">
        <v>1310.6620129999999</v>
      </c>
      <c r="N785" s="124">
        <f t="shared" si="25"/>
        <v>630</v>
      </c>
      <c r="O785" s="116">
        <v>43124</v>
      </c>
      <c r="P785" s="108">
        <v>2018</v>
      </c>
      <c r="Q785" s="108" t="s">
        <v>88</v>
      </c>
    </row>
    <row r="786" spans="1:17" s="113" customFormat="1" x14ac:dyDescent="0.2">
      <c r="A786" s="114" t="s">
        <v>15</v>
      </c>
      <c r="B786" s="105" t="s">
        <v>69</v>
      </c>
      <c r="C786" s="211">
        <v>43160</v>
      </c>
      <c r="D786" s="115" t="s">
        <v>88</v>
      </c>
      <c r="E786" s="105" t="s">
        <v>13</v>
      </c>
      <c r="F786" s="105" t="s">
        <v>13</v>
      </c>
      <c r="G786" s="105">
        <v>973071</v>
      </c>
      <c r="H786" s="127">
        <v>0.42599999999999999</v>
      </c>
      <c r="I786" s="127">
        <v>0.48067312072162732</v>
      </c>
      <c r="J786" s="131"/>
      <c r="K786" s="121">
        <v>0.8</v>
      </c>
      <c r="L786" s="121">
        <f t="shared" si="24"/>
        <v>0.34079999999999999</v>
      </c>
      <c r="M786" s="124">
        <v>1310.6620129999999</v>
      </c>
      <c r="N786" s="124">
        <f t="shared" si="25"/>
        <v>630</v>
      </c>
      <c r="O786" s="116">
        <v>43137</v>
      </c>
      <c r="P786" s="108">
        <v>2018</v>
      </c>
      <c r="Q786" s="108" t="s">
        <v>88</v>
      </c>
    </row>
    <row r="787" spans="1:17" s="113" customFormat="1" x14ac:dyDescent="0.2">
      <c r="A787" s="114" t="s">
        <v>15</v>
      </c>
      <c r="B787" s="105" t="s">
        <v>69</v>
      </c>
      <c r="C787" s="211">
        <v>43152</v>
      </c>
      <c r="D787" s="115" t="s">
        <v>88</v>
      </c>
      <c r="E787" s="105" t="s">
        <v>13</v>
      </c>
      <c r="F787" s="105" t="s">
        <v>13</v>
      </c>
      <c r="G787" s="105">
        <v>973391</v>
      </c>
      <c r="H787" s="127">
        <v>0.42599999999999999</v>
      </c>
      <c r="I787" s="127">
        <v>0.48067312072162732</v>
      </c>
      <c r="J787" s="131"/>
      <c r="K787" s="121">
        <v>0.8</v>
      </c>
      <c r="L787" s="121">
        <f t="shared" si="24"/>
        <v>0.34079999999999999</v>
      </c>
      <c r="M787" s="124">
        <v>1310.6620129999999</v>
      </c>
      <c r="N787" s="124">
        <f t="shared" si="25"/>
        <v>630</v>
      </c>
      <c r="O787" s="116">
        <v>43137</v>
      </c>
      <c r="P787" s="108">
        <v>2018</v>
      </c>
      <c r="Q787" s="108" t="s">
        <v>88</v>
      </c>
    </row>
    <row r="788" spans="1:17" s="113" customFormat="1" x14ac:dyDescent="0.2">
      <c r="A788" s="114" t="s">
        <v>15</v>
      </c>
      <c r="B788" s="105" t="s">
        <v>69</v>
      </c>
      <c r="C788" s="211">
        <v>43208</v>
      </c>
      <c r="D788" s="115" t="s">
        <v>88</v>
      </c>
      <c r="E788" s="105" t="s">
        <v>13</v>
      </c>
      <c r="F788" s="105" t="s">
        <v>13</v>
      </c>
      <c r="G788" s="105">
        <v>973424</v>
      </c>
      <c r="H788" s="127">
        <v>0.42599999999999999</v>
      </c>
      <c r="I788" s="127">
        <v>0.48067312072162732</v>
      </c>
      <c r="J788" s="131"/>
      <c r="K788" s="121">
        <v>0.8</v>
      </c>
      <c r="L788" s="121">
        <f t="shared" si="24"/>
        <v>0.34079999999999999</v>
      </c>
      <c r="M788" s="124">
        <v>1310.6620129999999</v>
      </c>
      <c r="N788" s="124">
        <f t="shared" si="25"/>
        <v>630</v>
      </c>
      <c r="O788" s="116">
        <v>43136</v>
      </c>
      <c r="P788" s="108">
        <v>2018</v>
      </c>
      <c r="Q788" s="108" t="s">
        <v>88</v>
      </c>
    </row>
    <row r="789" spans="1:17" s="113" customFormat="1" x14ac:dyDescent="0.2">
      <c r="A789" s="114" t="s">
        <v>15</v>
      </c>
      <c r="B789" s="105" t="s">
        <v>69</v>
      </c>
      <c r="C789" s="211">
        <v>43152</v>
      </c>
      <c r="D789" s="115" t="s">
        <v>88</v>
      </c>
      <c r="E789" s="105" t="s">
        <v>13</v>
      </c>
      <c r="F789" s="105" t="s">
        <v>13</v>
      </c>
      <c r="G789" s="105">
        <v>973513</v>
      </c>
      <c r="H789" s="127">
        <v>0.42599999999999999</v>
      </c>
      <c r="I789" s="127">
        <v>0.48067312072162732</v>
      </c>
      <c r="J789" s="131"/>
      <c r="K789" s="121">
        <v>0.8</v>
      </c>
      <c r="L789" s="121">
        <f t="shared" si="24"/>
        <v>0.34079999999999999</v>
      </c>
      <c r="M789" s="124">
        <v>1310.6620129999999</v>
      </c>
      <c r="N789" s="124">
        <f t="shared" si="25"/>
        <v>630</v>
      </c>
      <c r="O789" s="116">
        <v>43139</v>
      </c>
      <c r="P789" s="108">
        <v>2018</v>
      </c>
      <c r="Q789" s="108" t="s">
        <v>88</v>
      </c>
    </row>
    <row r="790" spans="1:17" s="113" customFormat="1" x14ac:dyDescent="0.2">
      <c r="A790" s="114" t="s">
        <v>15</v>
      </c>
      <c r="B790" s="105" t="s">
        <v>69</v>
      </c>
      <c r="C790" s="211">
        <v>43152</v>
      </c>
      <c r="D790" s="115" t="s">
        <v>88</v>
      </c>
      <c r="E790" s="105" t="s">
        <v>13</v>
      </c>
      <c r="F790" s="105" t="s">
        <v>13</v>
      </c>
      <c r="G790" s="105">
        <v>973697</v>
      </c>
      <c r="H790" s="127">
        <v>0.42599999999999999</v>
      </c>
      <c r="I790" s="127">
        <v>0.48067312072162732</v>
      </c>
      <c r="J790" s="131"/>
      <c r="K790" s="121">
        <v>0.8</v>
      </c>
      <c r="L790" s="121">
        <f t="shared" si="24"/>
        <v>0.34079999999999999</v>
      </c>
      <c r="M790" s="124">
        <v>1310.6620129999999</v>
      </c>
      <c r="N790" s="124">
        <f t="shared" si="25"/>
        <v>630</v>
      </c>
      <c r="O790" s="116">
        <v>43133</v>
      </c>
      <c r="P790" s="108">
        <v>2018</v>
      </c>
      <c r="Q790" s="108" t="s">
        <v>88</v>
      </c>
    </row>
    <row r="791" spans="1:17" s="113" customFormat="1" x14ac:dyDescent="0.2">
      <c r="A791" s="114" t="s">
        <v>15</v>
      </c>
      <c r="B791" s="105" t="s">
        <v>69</v>
      </c>
      <c r="C791" s="211">
        <v>43173</v>
      </c>
      <c r="D791" s="115" t="s">
        <v>88</v>
      </c>
      <c r="E791" s="105" t="s">
        <v>13</v>
      </c>
      <c r="F791" s="105" t="s">
        <v>13</v>
      </c>
      <c r="G791" s="105">
        <v>973858</v>
      </c>
      <c r="H791" s="127">
        <v>0.42599999999999999</v>
      </c>
      <c r="I791" s="127">
        <v>0.48067312072162732</v>
      </c>
      <c r="J791" s="131"/>
      <c r="K791" s="121">
        <v>0.8</v>
      </c>
      <c r="L791" s="121">
        <f t="shared" ref="L791:L854" si="26">K791*H791</f>
        <v>0.34079999999999999</v>
      </c>
      <c r="M791" s="124">
        <v>1310.6620129999999</v>
      </c>
      <c r="N791" s="124">
        <f t="shared" si="25"/>
        <v>630</v>
      </c>
      <c r="O791" s="116">
        <v>43140</v>
      </c>
      <c r="P791" s="108">
        <v>2018</v>
      </c>
      <c r="Q791" s="108" t="s">
        <v>88</v>
      </c>
    </row>
    <row r="792" spans="1:17" s="113" customFormat="1" x14ac:dyDescent="0.2">
      <c r="A792" s="114" t="s">
        <v>15</v>
      </c>
      <c r="B792" s="105" t="s">
        <v>69</v>
      </c>
      <c r="C792" s="211">
        <v>43278</v>
      </c>
      <c r="D792" s="115" t="s">
        <v>88</v>
      </c>
      <c r="E792" s="105" t="s">
        <v>13</v>
      </c>
      <c r="F792" s="105" t="s">
        <v>13</v>
      </c>
      <c r="G792" s="105">
        <v>973957</v>
      </c>
      <c r="H792" s="127">
        <v>0.42599999999999999</v>
      </c>
      <c r="I792" s="127">
        <v>0.48067312072162732</v>
      </c>
      <c r="J792" s="131"/>
      <c r="K792" s="121">
        <v>0.8</v>
      </c>
      <c r="L792" s="121">
        <f t="shared" si="26"/>
        <v>0.34079999999999999</v>
      </c>
      <c r="M792" s="124">
        <v>1310.6620129999999</v>
      </c>
      <c r="N792" s="124">
        <f t="shared" si="25"/>
        <v>630</v>
      </c>
      <c r="O792" s="116">
        <v>43138</v>
      </c>
      <c r="P792" s="108">
        <v>2018</v>
      </c>
      <c r="Q792" s="108" t="s">
        <v>88</v>
      </c>
    </row>
    <row r="793" spans="1:17" s="113" customFormat="1" x14ac:dyDescent="0.2">
      <c r="A793" s="114" t="s">
        <v>15</v>
      </c>
      <c r="B793" s="105" t="s">
        <v>69</v>
      </c>
      <c r="C793" s="211">
        <v>43166</v>
      </c>
      <c r="D793" s="115" t="s">
        <v>88</v>
      </c>
      <c r="E793" s="105" t="s">
        <v>13</v>
      </c>
      <c r="F793" s="105" t="s">
        <v>13</v>
      </c>
      <c r="G793" s="105">
        <v>973986</v>
      </c>
      <c r="H793" s="127">
        <v>0.42599999999999999</v>
      </c>
      <c r="I793" s="127">
        <v>0.48067312072162732</v>
      </c>
      <c r="J793" s="131"/>
      <c r="K793" s="121">
        <v>0.8</v>
      </c>
      <c r="L793" s="121">
        <f t="shared" si="26"/>
        <v>0.34079999999999999</v>
      </c>
      <c r="M793" s="124">
        <v>1310.6620129999999</v>
      </c>
      <c r="N793" s="124">
        <f t="shared" si="25"/>
        <v>630</v>
      </c>
      <c r="O793" s="116">
        <v>43144</v>
      </c>
      <c r="P793" s="108">
        <v>2018</v>
      </c>
      <c r="Q793" s="108" t="s">
        <v>88</v>
      </c>
    </row>
    <row r="794" spans="1:17" s="113" customFormat="1" x14ac:dyDescent="0.2">
      <c r="A794" s="114" t="s">
        <v>15</v>
      </c>
      <c r="B794" s="105" t="s">
        <v>69</v>
      </c>
      <c r="C794" s="211">
        <v>43160</v>
      </c>
      <c r="D794" s="115" t="s">
        <v>88</v>
      </c>
      <c r="E794" s="105" t="s">
        <v>13</v>
      </c>
      <c r="F794" s="105" t="s">
        <v>13</v>
      </c>
      <c r="G794" s="105">
        <v>974239</v>
      </c>
      <c r="H794" s="127">
        <v>0.42599999999999999</v>
      </c>
      <c r="I794" s="127">
        <v>0.48067312072162732</v>
      </c>
      <c r="J794" s="131"/>
      <c r="K794" s="121">
        <v>0.8</v>
      </c>
      <c r="L794" s="121">
        <f t="shared" si="26"/>
        <v>0.34079999999999999</v>
      </c>
      <c r="M794" s="124">
        <v>1310.6620129999999</v>
      </c>
      <c r="N794" s="124">
        <f t="shared" si="25"/>
        <v>630</v>
      </c>
      <c r="O794" s="116">
        <v>43109</v>
      </c>
      <c r="P794" s="108">
        <v>2018</v>
      </c>
      <c r="Q794" s="108" t="s">
        <v>88</v>
      </c>
    </row>
    <row r="795" spans="1:17" s="113" customFormat="1" x14ac:dyDescent="0.2">
      <c r="A795" s="114" t="s">
        <v>15</v>
      </c>
      <c r="B795" s="105" t="s">
        <v>69</v>
      </c>
      <c r="C795" s="211">
        <v>43194</v>
      </c>
      <c r="D795" s="115" t="s">
        <v>88</v>
      </c>
      <c r="E795" s="105" t="s">
        <v>13</v>
      </c>
      <c r="F795" s="105" t="s">
        <v>13</v>
      </c>
      <c r="G795" s="105">
        <v>974256</v>
      </c>
      <c r="H795" s="127">
        <v>0.42599999999999999</v>
      </c>
      <c r="I795" s="127">
        <v>0.48067312072162732</v>
      </c>
      <c r="J795" s="131"/>
      <c r="K795" s="121">
        <v>0.8</v>
      </c>
      <c r="L795" s="121">
        <f t="shared" si="26"/>
        <v>0.34079999999999999</v>
      </c>
      <c r="M795" s="124">
        <v>1310.6620129999999</v>
      </c>
      <c r="N795" s="124">
        <f t="shared" si="25"/>
        <v>630</v>
      </c>
      <c r="O795" s="116">
        <v>43131</v>
      </c>
      <c r="P795" s="108">
        <v>2018</v>
      </c>
      <c r="Q795" s="108" t="s">
        <v>88</v>
      </c>
    </row>
    <row r="796" spans="1:17" s="113" customFormat="1" x14ac:dyDescent="0.2">
      <c r="A796" s="114" t="s">
        <v>15</v>
      </c>
      <c r="B796" s="105" t="s">
        <v>69</v>
      </c>
      <c r="C796" s="211">
        <v>43194</v>
      </c>
      <c r="D796" s="115" t="s">
        <v>88</v>
      </c>
      <c r="E796" s="105" t="s">
        <v>13</v>
      </c>
      <c r="F796" s="105" t="s">
        <v>13</v>
      </c>
      <c r="G796" s="105">
        <v>974267</v>
      </c>
      <c r="H796" s="127">
        <v>0.42599999999999999</v>
      </c>
      <c r="I796" s="127">
        <v>0.48067312072162732</v>
      </c>
      <c r="J796" s="131"/>
      <c r="K796" s="121">
        <v>0.8</v>
      </c>
      <c r="L796" s="121">
        <f t="shared" si="26"/>
        <v>0.34079999999999999</v>
      </c>
      <c r="M796" s="124">
        <v>1310.6620129999999</v>
      </c>
      <c r="N796" s="124">
        <f t="shared" ref="N796:N859" si="27">I796*M796</f>
        <v>630</v>
      </c>
      <c r="O796" s="116">
        <v>43138</v>
      </c>
      <c r="P796" s="108">
        <v>2018</v>
      </c>
      <c r="Q796" s="108" t="s">
        <v>88</v>
      </c>
    </row>
    <row r="797" spans="1:17" s="113" customFormat="1" x14ac:dyDescent="0.2">
      <c r="A797" s="114" t="s">
        <v>15</v>
      </c>
      <c r="B797" s="105" t="s">
        <v>69</v>
      </c>
      <c r="C797" s="211">
        <v>43152</v>
      </c>
      <c r="D797" s="115" t="s">
        <v>88</v>
      </c>
      <c r="E797" s="105" t="s">
        <v>13</v>
      </c>
      <c r="F797" s="105" t="s">
        <v>13</v>
      </c>
      <c r="G797" s="105">
        <v>974324</v>
      </c>
      <c r="H797" s="127">
        <v>0.42599999999999999</v>
      </c>
      <c r="I797" s="127">
        <v>0.48067312072162732</v>
      </c>
      <c r="J797" s="131"/>
      <c r="K797" s="121">
        <v>0.8</v>
      </c>
      <c r="L797" s="121">
        <f t="shared" si="26"/>
        <v>0.34079999999999999</v>
      </c>
      <c r="M797" s="124">
        <v>1310.6620129999999</v>
      </c>
      <c r="N797" s="124">
        <f t="shared" si="27"/>
        <v>630</v>
      </c>
      <c r="O797" s="116">
        <v>43145</v>
      </c>
      <c r="P797" s="108">
        <v>2018</v>
      </c>
      <c r="Q797" s="108" t="s">
        <v>88</v>
      </c>
    </row>
    <row r="798" spans="1:17" s="113" customFormat="1" x14ac:dyDescent="0.2">
      <c r="A798" s="114" t="s">
        <v>15</v>
      </c>
      <c r="B798" s="105" t="s">
        <v>69</v>
      </c>
      <c r="C798" s="211">
        <v>43250</v>
      </c>
      <c r="D798" s="115" t="s">
        <v>88</v>
      </c>
      <c r="E798" s="105" t="s">
        <v>13</v>
      </c>
      <c r="F798" s="105" t="s">
        <v>13</v>
      </c>
      <c r="G798" s="105">
        <v>974339</v>
      </c>
      <c r="H798" s="127">
        <v>0.42599999999999999</v>
      </c>
      <c r="I798" s="127">
        <v>0.48104476755925862</v>
      </c>
      <c r="J798" s="131"/>
      <c r="K798" s="121">
        <v>1</v>
      </c>
      <c r="L798" s="121">
        <f t="shared" si="26"/>
        <v>0.42599999999999999</v>
      </c>
      <c r="M798" s="124">
        <v>1475.494713</v>
      </c>
      <c r="N798" s="124">
        <f t="shared" si="27"/>
        <v>709.77901125000005</v>
      </c>
      <c r="O798" s="116">
        <v>43131</v>
      </c>
      <c r="P798" s="108">
        <v>2018</v>
      </c>
      <c r="Q798" s="108" t="s">
        <v>88</v>
      </c>
    </row>
    <row r="799" spans="1:17" s="113" customFormat="1" x14ac:dyDescent="0.2">
      <c r="A799" s="114" t="s">
        <v>15</v>
      </c>
      <c r="B799" s="105" t="s">
        <v>69</v>
      </c>
      <c r="C799" s="211">
        <v>43166</v>
      </c>
      <c r="D799" s="115" t="s">
        <v>88</v>
      </c>
      <c r="E799" s="105" t="s">
        <v>13</v>
      </c>
      <c r="F799" s="105" t="s">
        <v>13</v>
      </c>
      <c r="G799" s="105">
        <v>974403</v>
      </c>
      <c r="H799" s="127">
        <v>0.42599999999999999</v>
      </c>
      <c r="I799" s="127">
        <v>0.48067312072162732</v>
      </c>
      <c r="J799" s="131"/>
      <c r="K799" s="121">
        <v>0.8</v>
      </c>
      <c r="L799" s="121">
        <f t="shared" si="26"/>
        <v>0.34079999999999999</v>
      </c>
      <c r="M799" s="124">
        <v>1310.6620129999999</v>
      </c>
      <c r="N799" s="124">
        <f t="shared" si="27"/>
        <v>630</v>
      </c>
      <c r="O799" s="116">
        <v>43105</v>
      </c>
      <c r="P799" s="108">
        <v>2018</v>
      </c>
      <c r="Q799" s="108" t="s">
        <v>88</v>
      </c>
    </row>
    <row r="800" spans="1:17" s="113" customFormat="1" x14ac:dyDescent="0.2">
      <c r="A800" s="114" t="s">
        <v>15</v>
      </c>
      <c r="B800" s="105" t="s">
        <v>69</v>
      </c>
      <c r="C800" s="211">
        <v>43173</v>
      </c>
      <c r="D800" s="115" t="s">
        <v>88</v>
      </c>
      <c r="E800" s="105" t="s">
        <v>13</v>
      </c>
      <c r="F800" s="105" t="s">
        <v>13</v>
      </c>
      <c r="G800" s="105">
        <v>974425</v>
      </c>
      <c r="H800" s="127">
        <v>0.42599999999999999</v>
      </c>
      <c r="I800" s="127">
        <v>0.48104476755925862</v>
      </c>
      <c r="J800" s="131"/>
      <c r="K800" s="121">
        <v>1</v>
      </c>
      <c r="L800" s="121">
        <f t="shared" si="26"/>
        <v>0.42599999999999999</v>
      </c>
      <c r="M800" s="124">
        <v>1475.494713</v>
      </c>
      <c r="N800" s="124">
        <f t="shared" si="27"/>
        <v>709.77901125000005</v>
      </c>
      <c r="O800" s="116">
        <v>43133</v>
      </c>
      <c r="P800" s="108">
        <v>2018</v>
      </c>
      <c r="Q800" s="108" t="s">
        <v>88</v>
      </c>
    </row>
    <row r="801" spans="1:17" s="113" customFormat="1" x14ac:dyDescent="0.2">
      <c r="A801" s="114" t="s">
        <v>15</v>
      </c>
      <c r="B801" s="105" t="s">
        <v>69</v>
      </c>
      <c r="C801" s="211">
        <v>43166</v>
      </c>
      <c r="D801" s="115" t="s">
        <v>88</v>
      </c>
      <c r="E801" s="105" t="s">
        <v>13</v>
      </c>
      <c r="F801" s="105" t="s">
        <v>13</v>
      </c>
      <c r="G801" s="105">
        <v>974501</v>
      </c>
      <c r="H801" s="127">
        <v>0.42599999999999999</v>
      </c>
      <c r="I801" s="127">
        <v>0.48067312072162732</v>
      </c>
      <c r="J801" s="131"/>
      <c r="K801" s="121">
        <v>0.8</v>
      </c>
      <c r="L801" s="121">
        <f t="shared" si="26"/>
        <v>0.34079999999999999</v>
      </c>
      <c r="M801" s="124">
        <v>1310.6620129999999</v>
      </c>
      <c r="N801" s="124">
        <f t="shared" si="27"/>
        <v>630</v>
      </c>
      <c r="O801" s="116">
        <v>43145</v>
      </c>
      <c r="P801" s="108">
        <v>2018</v>
      </c>
      <c r="Q801" s="108" t="s">
        <v>88</v>
      </c>
    </row>
    <row r="802" spans="1:17" s="113" customFormat="1" x14ac:dyDescent="0.2">
      <c r="A802" s="114" t="s">
        <v>15</v>
      </c>
      <c r="B802" s="105" t="s">
        <v>69</v>
      </c>
      <c r="C802" s="211">
        <v>43166</v>
      </c>
      <c r="D802" s="115" t="s">
        <v>88</v>
      </c>
      <c r="E802" s="105" t="s">
        <v>13</v>
      </c>
      <c r="F802" s="105" t="s">
        <v>13</v>
      </c>
      <c r="G802" s="105">
        <v>974502</v>
      </c>
      <c r="H802" s="127">
        <v>0.42599999999999999</v>
      </c>
      <c r="I802" s="127">
        <v>0.48067312072162732</v>
      </c>
      <c r="J802" s="131"/>
      <c r="K802" s="121">
        <v>0.8</v>
      </c>
      <c r="L802" s="121">
        <f t="shared" si="26"/>
        <v>0.34079999999999999</v>
      </c>
      <c r="M802" s="124">
        <v>1310.6620129999999</v>
      </c>
      <c r="N802" s="124">
        <f t="shared" si="27"/>
        <v>630</v>
      </c>
      <c r="O802" s="116">
        <v>43144</v>
      </c>
      <c r="P802" s="108">
        <v>2018</v>
      </c>
      <c r="Q802" s="108" t="s">
        <v>88</v>
      </c>
    </row>
    <row r="803" spans="1:17" s="113" customFormat="1" x14ac:dyDescent="0.2">
      <c r="A803" s="114" t="s">
        <v>15</v>
      </c>
      <c r="B803" s="105" t="s">
        <v>69</v>
      </c>
      <c r="C803" s="211">
        <v>43166</v>
      </c>
      <c r="D803" s="115" t="s">
        <v>88</v>
      </c>
      <c r="E803" s="105" t="s">
        <v>13</v>
      </c>
      <c r="F803" s="105" t="s">
        <v>13</v>
      </c>
      <c r="G803" s="105">
        <v>974506</v>
      </c>
      <c r="H803" s="127">
        <v>0.42599999999999999</v>
      </c>
      <c r="I803" s="127">
        <v>0.48067312072162732</v>
      </c>
      <c r="J803" s="131"/>
      <c r="K803" s="121">
        <v>0.8</v>
      </c>
      <c r="L803" s="121">
        <f t="shared" si="26"/>
        <v>0.34079999999999999</v>
      </c>
      <c r="M803" s="124">
        <v>1310.6620129999999</v>
      </c>
      <c r="N803" s="124">
        <f t="shared" si="27"/>
        <v>630</v>
      </c>
      <c r="O803" s="116">
        <v>43143</v>
      </c>
      <c r="P803" s="108">
        <v>2018</v>
      </c>
      <c r="Q803" s="108" t="s">
        <v>88</v>
      </c>
    </row>
    <row r="804" spans="1:17" s="113" customFormat="1" x14ac:dyDescent="0.2">
      <c r="A804" s="114" t="s">
        <v>15</v>
      </c>
      <c r="B804" s="105" t="s">
        <v>69</v>
      </c>
      <c r="C804" s="211">
        <v>43166</v>
      </c>
      <c r="D804" s="115" t="s">
        <v>88</v>
      </c>
      <c r="E804" s="105" t="s">
        <v>13</v>
      </c>
      <c r="F804" s="105" t="s">
        <v>13</v>
      </c>
      <c r="G804" s="105">
        <v>974509</v>
      </c>
      <c r="H804" s="127">
        <v>0.42599999999999999</v>
      </c>
      <c r="I804" s="127">
        <v>0.48067312072162732</v>
      </c>
      <c r="J804" s="131"/>
      <c r="K804" s="121">
        <v>0.8</v>
      </c>
      <c r="L804" s="121">
        <f t="shared" si="26"/>
        <v>0.34079999999999999</v>
      </c>
      <c r="M804" s="124">
        <v>1310.6620129999999</v>
      </c>
      <c r="N804" s="124">
        <f t="shared" si="27"/>
        <v>630</v>
      </c>
      <c r="O804" s="116">
        <v>43146</v>
      </c>
      <c r="P804" s="108">
        <v>2018</v>
      </c>
      <c r="Q804" s="108" t="s">
        <v>88</v>
      </c>
    </row>
    <row r="805" spans="1:17" s="113" customFormat="1" x14ac:dyDescent="0.2">
      <c r="A805" s="114" t="s">
        <v>15</v>
      </c>
      <c r="B805" s="105" t="s">
        <v>69</v>
      </c>
      <c r="C805" s="211">
        <v>43166</v>
      </c>
      <c r="D805" s="115" t="s">
        <v>88</v>
      </c>
      <c r="E805" s="105" t="s">
        <v>13</v>
      </c>
      <c r="F805" s="105" t="s">
        <v>13</v>
      </c>
      <c r="G805" s="105">
        <v>974831</v>
      </c>
      <c r="H805" s="127">
        <v>0.42599999999999999</v>
      </c>
      <c r="I805" s="127">
        <v>0.48067312072162732</v>
      </c>
      <c r="J805" s="131"/>
      <c r="K805" s="121">
        <v>0.8</v>
      </c>
      <c r="L805" s="121">
        <f t="shared" si="26"/>
        <v>0.34079999999999999</v>
      </c>
      <c r="M805" s="124">
        <v>1310.6620129999999</v>
      </c>
      <c r="N805" s="124">
        <f t="shared" si="27"/>
        <v>630</v>
      </c>
      <c r="O805" s="116">
        <v>43146</v>
      </c>
      <c r="P805" s="108">
        <v>2018</v>
      </c>
      <c r="Q805" s="108" t="s">
        <v>88</v>
      </c>
    </row>
    <row r="806" spans="1:17" s="113" customFormat="1" x14ac:dyDescent="0.2">
      <c r="A806" s="114" t="s">
        <v>15</v>
      </c>
      <c r="B806" s="105" t="s">
        <v>69</v>
      </c>
      <c r="C806" s="211">
        <v>43180</v>
      </c>
      <c r="D806" s="115" t="s">
        <v>88</v>
      </c>
      <c r="E806" s="105" t="s">
        <v>13</v>
      </c>
      <c r="F806" s="105" t="s">
        <v>13</v>
      </c>
      <c r="G806" s="105">
        <v>974952</v>
      </c>
      <c r="H806" s="127">
        <v>0.42599999999999999</v>
      </c>
      <c r="I806" s="127">
        <v>0.48067312072162732</v>
      </c>
      <c r="J806" s="131"/>
      <c r="K806" s="121">
        <v>0.8</v>
      </c>
      <c r="L806" s="121">
        <f t="shared" si="26"/>
        <v>0.34079999999999999</v>
      </c>
      <c r="M806" s="124">
        <v>1310.6620129999999</v>
      </c>
      <c r="N806" s="124">
        <f t="shared" si="27"/>
        <v>630</v>
      </c>
      <c r="O806" s="116">
        <v>43139</v>
      </c>
      <c r="P806" s="108">
        <v>2018</v>
      </c>
      <c r="Q806" s="108" t="s">
        <v>88</v>
      </c>
    </row>
    <row r="807" spans="1:17" s="113" customFormat="1" x14ac:dyDescent="0.2">
      <c r="A807" s="114" t="s">
        <v>15</v>
      </c>
      <c r="B807" s="105" t="s">
        <v>69</v>
      </c>
      <c r="C807" s="211">
        <v>43160</v>
      </c>
      <c r="D807" s="115" t="s">
        <v>88</v>
      </c>
      <c r="E807" s="105" t="s">
        <v>13</v>
      </c>
      <c r="F807" s="105" t="s">
        <v>13</v>
      </c>
      <c r="G807" s="105">
        <v>974983</v>
      </c>
      <c r="H807" s="127">
        <v>0.42599999999999999</v>
      </c>
      <c r="I807" s="127">
        <v>0.48067312072162732</v>
      </c>
      <c r="J807" s="131"/>
      <c r="K807" s="121">
        <v>0.8</v>
      </c>
      <c r="L807" s="121">
        <f t="shared" si="26"/>
        <v>0.34079999999999999</v>
      </c>
      <c r="M807" s="124">
        <v>1310.6620129999999</v>
      </c>
      <c r="N807" s="124">
        <f t="shared" si="27"/>
        <v>630</v>
      </c>
      <c r="O807" s="116">
        <v>43146</v>
      </c>
      <c r="P807" s="108">
        <v>2018</v>
      </c>
      <c r="Q807" s="108" t="s">
        <v>88</v>
      </c>
    </row>
    <row r="808" spans="1:17" s="113" customFormat="1" x14ac:dyDescent="0.2">
      <c r="A808" s="114" t="s">
        <v>15</v>
      </c>
      <c r="B808" s="105" t="s">
        <v>69</v>
      </c>
      <c r="C808" s="211">
        <v>43160</v>
      </c>
      <c r="D808" s="115" t="s">
        <v>88</v>
      </c>
      <c r="E808" s="105" t="s">
        <v>13</v>
      </c>
      <c r="F808" s="105" t="s">
        <v>13</v>
      </c>
      <c r="G808" s="105">
        <v>975007</v>
      </c>
      <c r="H808" s="127">
        <v>0.42599999999999999</v>
      </c>
      <c r="I808" s="127">
        <v>0.48067312072162732</v>
      </c>
      <c r="J808" s="131"/>
      <c r="K808" s="121">
        <v>0.8</v>
      </c>
      <c r="L808" s="121">
        <f t="shared" si="26"/>
        <v>0.34079999999999999</v>
      </c>
      <c r="M808" s="124">
        <v>1310.6620129999999</v>
      </c>
      <c r="N808" s="124">
        <f t="shared" si="27"/>
        <v>630</v>
      </c>
      <c r="O808" s="116">
        <v>43138</v>
      </c>
      <c r="P808" s="108">
        <v>2018</v>
      </c>
      <c r="Q808" s="108" t="s">
        <v>88</v>
      </c>
    </row>
    <row r="809" spans="1:17" s="113" customFormat="1" x14ac:dyDescent="0.2">
      <c r="A809" s="114" t="s">
        <v>15</v>
      </c>
      <c r="B809" s="105" t="s">
        <v>69</v>
      </c>
      <c r="C809" s="211">
        <v>43306</v>
      </c>
      <c r="D809" s="115" t="s">
        <v>88</v>
      </c>
      <c r="E809" s="105" t="s">
        <v>13</v>
      </c>
      <c r="F809" s="105" t="s">
        <v>13</v>
      </c>
      <c r="G809" s="105">
        <v>975028</v>
      </c>
      <c r="H809" s="127">
        <v>0.42599999999999999</v>
      </c>
      <c r="I809" s="127">
        <v>0.48104476755925862</v>
      </c>
      <c r="J809" s="131"/>
      <c r="K809" s="121">
        <v>1</v>
      </c>
      <c r="L809" s="121">
        <f t="shared" si="26"/>
        <v>0.42599999999999999</v>
      </c>
      <c r="M809" s="124">
        <v>1475.494713</v>
      </c>
      <c r="N809" s="124">
        <f t="shared" si="27"/>
        <v>709.77901125000005</v>
      </c>
      <c r="O809" s="116">
        <v>43151</v>
      </c>
      <c r="P809" s="108">
        <v>2018</v>
      </c>
      <c r="Q809" s="108" t="s">
        <v>88</v>
      </c>
    </row>
    <row r="810" spans="1:17" s="113" customFormat="1" x14ac:dyDescent="0.2">
      <c r="A810" s="114" t="s">
        <v>15</v>
      </c>
      <c r="B810" s="105" t="s">
        <v>69</v>
      </c>
      <c r="C810" s="211">
        <v>43166</v>
      </c>
      <c r="D810" s="115" t="s">
        <v>88</v>
      </c>
      <c r="E810" s="105" t="s">
        <v>13</v>
      </c>
      <c r="F810" s="105" t="s">
        <v>13</v>
      </c>
      <c r="G810" s="105">
        <v>975069</v>
      </c>
      <c r="H810" s="127">
        <v>0.42599999999999999</v>
      </c>
      <c r="I810" s="127">
        <v>0.48067312072162732</v>
      </c>
      <c r="J810" s="131"/>
      <c r="K810" s="121">
        <v>0.8</v>
      </c>
      <c r="L810" s="121">
        <f t="shared" si="26"/>
        <v>0.34079999999999999</v>
      </c>
      <c r="M810" s="124">
        <v>1310.6620129999999</v>
      </c>
      <c r="N810" s="124">
        <f t="shared" si="27"/>
        <v>630</v>
      </c>
      <c r="O810" s="116">
        <v>43111</v>
      </c>
      <c r="P810" s="108">
        <v>2018</v>
      </c>
      <c r="Q810" s="108" t="s">
        <v>88</v>
      </c>
    </row>
    <row r="811" spans="1:17" s="113" customFormat="1" x14ac:dyDescent="0.2">
      <c r="A811" s="114" t="s">
        <v>15</v>
      </c>
      <c r="B811" s="105" t="s">
        <v>69</v>
      </c>
      <c r="C811" s="211">
        <v>43166</v>
      </c>
      <c r="D811" s="115" t="s">
        <v>88</v>
      </c>
      <c r="E811" s="105" t="s">
        <v>13</v>
      </c>
      <c r="F811" s="105" t="s">
        <v>13</v>
      </c>
      <c r="G811" s="105">
        <v>975223</v>
      </c>
      <c r="H811" s="127">
        <v>0.42599999999999999</v>
      </c>
      <c r="I811" s="127">
        <v>0.48067312072162732</v>
      </c>
      <c r="J811" s="131"/>
      <c r="K811" s="121">
        <v>0.8</v>
      </c>
      <c r="L811" s="121">
        <f t="shared" si="26"/>
        <v>0.34079999999999999</v>
      </c>
      <c r="M811" s="124">
        <v>1310.6620129999999</v>
      </c>
      <c r="N811" s="124">
        <f t="shared" si="27"/>
        <v>630</v>
      </c>
      <c r="O811" s="116">
        <v>43143</v>
      </c>
      <c r="P811" s="108">
        <v>2018</v>
      </c>
      <c r="Q811" s="108" t="s">
        <v>88</v>
      </c>
    </row>
    <row r="812" spans="1:17" s="113" customFormat="1" x14ac:dyDescent="0.2">
      <c r="A812" s="114" t="s">
        <v>15</v>
      </c>
      <c r="B812" s="105" t="s">
        <v>69</v>
      </c>
      <c r="C812" s="211">
        <v>43166</v>
      </c>
      <c r="D812" s="115" t="s">
        <v>88</v>
      </c>
      <c r="E812" s="105" t="s">
        <v>13</v>
      </c>
      <c r="F812" s="105" t="s">
        <v>13</v>
      </c>
      <c r="G812" s="105">
        <v>975257</v>
      </c>
      <c r="H812" s="127">
        <v>0.42599999999999999</v>
      </c>
      <c r="I812" s="127">
        <v>0.48067312072162732</v>
      </c>
      <c r="J812" s="131"/>
      <c r="K812" s="121">
        <v>0.8</v>
      </c>
      <c r="L812" s="121">
        <f t="shared" si="26"/>
        <v>0.34079999999999999</v>
      </c>
      <c r="M812" s="124">
        <v>1310.6620129999999</v>
      </c>
      <c r="N812" s="124">
        <f t="shared" si="27"/>
        <v>630</v>
      </c>
      <c r="O812" s="116">
        <v>43146</v>
      </c>
      <c r="P812" s="108">
        <v>2018</v>
      </c>
      <c r="Q812" s="108" t="s">
        <v>88</v>
      </c>
    </row>
    <row r="813" spans="1:17" s="113" customFormat="1" x14ac:dyDescent="0.2">
      <c r="A813" s="114" t="s">
        <v>15</v>
      </c>
      <c r="B813" s="105" t="s">
        <v>69</v>
      </c>
      <c r="C813" s="211">
        <v>43166</v>
      </c>
      <c r="D813" s="115" t="s">
        <v>88</v>
      </c>
      <c r="E813" s="105" t="s">
        <v>13</v>
      </c>
      <c r="F813" s="105" t="s">
        <v>13</v>
      </c>
      <c r="G813" s="105">
        <v>975266</v>
      </c>
      <c r="H813" s="127">
        <v>0.42599999999999999</v>
      </c>
      <c r="I813" s="127">
        <v>0.48067312072162732</v>
      </c>
      <c r="J813" s="131"/>
      <c r="K813" s="121">
        <v>0.8</v>
      </c>
      <c r="L813" s="121">
        <f t="shared" si="26"/>
        <v>0.34079999999999999</v>
      </c>
      <c r="M813" s="124">
        <v>1310.6620129999999</v>
      </c>
      <c r="N813" s="124">
        <f t="shared" si="27"/>
        <v>630</v>
      </c>
      <c r="O813" s="116">
        <v>43153</v>
      </c>
      <c r="P813" s="108">
        <v>2018</v>
      </c>
      <c r="Q813" s="108" t="s">
        <v>88</v>
      </c>
    </row>
    <row r="814" spans="1:17" s="113" customFormat="1" x14ac:dyDescent="0.2">
      <c r="A814" s="114" t="s">
        <v>15</v>
      </c>
      <c r="B814" s="105" t="s">
        <v>69</v>
      </c>
      <c r="C814" s="211">
        <v>43173</v>
      </c>
      <c r="D814" s="115" t="s">
        <v>88</v>
      </c>
      <c r="E814" s="105" t="s">
        <v>13</v>
      </c>
      <c r="F814" s="105" t="s">
        <v>13</v>
      </c>
      <c r="G814" s="105">
        <v>975457</v>
      </c>
      <c r="H814" s="127">
        <v>0.42599999999999999</v>
      </c>
      <c r="I814" s="127">
        <v>0.48067312072162732</v>
      </c>
      <c r="J814" s="131"/>
      <c r="K814" s="121">
        <v>0.8</v>
      </c>
      <c r="L814" s="121">
        <f t="shared" si="26"/>
        <v>0.34079999999999999</v>
      </c>
      <c r="M814" s="124">
        <v>1310.6620129999999</v>
      </c>
      <c r="N814" s="124">
        <f t="shared" si="27"/>
        <v>630</v>
      </c>
      <c r="O814" s="116">
        <v>43137</v>
      </c>
      <c r="P814" s="108">
        <v>2018</v>
      </c>
      <c r="Q814" s="108" t="s">
        <v>88</v>
      </c>
    </row>
    <row r="815" spans="1:17" s="113" customFormat="1" x14ac:dyDescent="0.2">
      <c r="A815" s="114" t="s">
        <v>15</v>
      </c>
      <c r="B815" s="105" t="s">
        <v>69</v>
      </c>
      <c r="C815" s="211">
        <v>43222</v>
      </c>
      <c r="D815" s="115" t="s">
        <v>88</v>
      </c>
      <c r="E815" s="105" t="s">
        <v>13</v>
      </c>
      <c r="F815" s="105" t="s">
        <v>13</v>
      </c>
      <c r="G815" s="105">
        <v>975607</v>
      </c>
      <c r="H815" s="127">
        <v>0.42599999999999999</v>
      </c>
      <c r="I815" s="127">
        <v>0.48067312072162732</v>
      </c>
      <c r="J815" s="131"/>
      <c r="K815" s="121">
        <v>0.8</v>
      </c>
      <c r="L815" s="121">
        <f t="shared" si="26"/>
        <v>0.34079999999999999</v>
      </c>
      <c r="M815" s="124">
        <v>1310.6620129999999</v>
      </c>
      <c r="N815" s="124">
        <f t="shared" si="27"/>
        <v>630</v>
      </c>
      <c r="O815" s="116">
        <v>43150</v>
      </c>
      <c r="P815" s="108">
        <v>2018</v>
      </c>
      <c r="Q815" s="108" t="s">
        <v>88</v>
      </c>
    </row>
    <row r="816" spans="1:17" s="113" customFormat="1" x14ac:dyDescent="0.2">
      <c r="A816" s="114" t="s">
        <v>15</v>
      </c>
      <c r="B816" s="105" t="s">
        <v>69</v>
      </c>
      <c r="C816" s="211">
        <v>43166</v>
      </c>
      <c r="D816" s="115" t="s">
        <v>88</v>
      </c>
      <c r="E816" s="105" t="s">
        <v>13</v>
      </c>
      <c r="F816" s="105" t="s">
        <v>13</v>
      </c>
      <c r="G816" s="105">
        <v>975624</v>
      </c>
      <c r="H816" s="127">
        <v>0.42599999999999999</v>
      </c>
      <c r="I816" s="127">
        <v>0.48067312072162732</v>
      </c>
      <c r="J816" s="131"/>
      <c r="K816" s="121">
        <v>0.8</v>
      </c>
      <c r="L816" s="121">
        <f t="shared" si="26"/>
        <v>0.34079999999999999</v>
      </c>
      <c r="M816" s="124">
        <v>1310.6620129999999</v>
      </c>
      <c r="N816" s="124">
        <f t="shared" si="27"/>
        <v>630</v>
      </c>
      <c r="O816" s="116">
        <v>43152</v>
      </c>
      <c r="P816" s="108">
        <v>2018</v>
      </c>
      <c r="Q816" s="108" t="s">
        <v>88</v>
      </c>
    </row>
    <row r="817" spans="1:17" s="113" customFormat="1" x14ac:dyDescent="0.2">
      <c r="A817" s="114" t="s">
        <v>15</v>
      </c>
      <c r="B817" s="105" t="s">
        <v>69</v>
      </c>
      <c r="C817" s="211">
        <v>43187</v>
      </c>
      <c r="D817" s="115" t="s">
        <v>88</v>
      </c>
      <c r="E817" s="105" t="s">
        <v>13</v>
      </c>
      <c r="F817" s="105" t="s">
        <v>13</v>
      </c>
      <c r="G817" s="105">
        <v>976282</v>
      </c>
      <c r="H817" s="127">
        <v>0.42599999999999999</v>
      </c>
      <c r="I817" s="127">
        <v>0.48104476755925862</v>
      </c>
      <c r="J817" s="131"/>
      <c r="K817" s="121">
        <v>1</v>
      </c>
      <c r="L817" s="121">
        <f t="shared" si="26"/>
        <v>0.42599999999999999</v>
      </c>
      <c r="M817" s="124">
        <v>1475.494713</v>
      </c>
      <c r="N817" s="124">
        <f t="shared" si="27"/>
        <v>709.77901125000005</v>
      </c>
      <c r="O817" s="116">
        <v>43153</v>
      </c>
      <c r="P817" s="108">
        <v>2018</v>
      </c>
      <c r="Q817" s="108" t="s">
        <v>88</v>
      </c>
    </row>
    <row r="818" spans="1:17" s="113" customFormat="1" x14ac:dyDescent="0.2">
      <c r="A818" s="114" t="s">
        <v>15</v>
      </c>
      <c r="B818" s="105" t="s">
        <v>69</v>
      </c>
      <c r="C818" s="211">
        <v>43194</v>
      </c>
      <c r="D818" s="115" t="s">
        <v>88</v>
      </c>
      <c r="E818" s="105" t="s">
        <v>13</v>
      </c>
      <c r="F818" s="105" t="s">
        <v>13</v>
      </c>
      <c r="G818" s="105">
        <v>976349</v>
      </c>
      <c r="H818" s="127">
        <v>0.42599999999999999</v>
      </c>
      <c r="I818" s="127">
        <v>0.48104476755925862</v>
      </c>
      <c r="J818" s="131"/>
      <c r="K818" s="121">
        <v>1</v>
      </c>
      <c r="L818" s="121">
        <f t="shared" si="26"/>
        <v>0.42599999999999999</v>
      </c>
      <c r="M818" s="124">
        <v>1475.494713</v>
      </c>
      <c r="N818" s="124">
        <f t="shared" si="27"/>
        <v>709.77901125000005</v>
      </c>
      <c r="O818" s="116">
        <v>43154</v>
      </c>
      <c r="P818" s="108">
        <v>2018</v>
      </c>
      <c r="Q818" s="108" t="s">
        <v>88</v>
      </c>
    </row>
    <row r="819" spans="1:17" s="113" customFormat="1" x14ac:dyDescent="0.2">
      <c r="A819" s="114" t="s">
        <v>15</v>
      </c>
      <c r="B819" s="105" t="s">
        <v>69</v>
      </c>
      <c r="C819" s="211">
        <v>43187</v>
      </c>
      <c r="D819" s="115" t="s">
        <v>88</v>
      </c>
      <c r="E819" s="105" t="s">
        <v>13</v>
      </c>
      <c r="F819" s="105" t="s">
        <v>13</v>
      </c>
      <c r="G819" s="105">
        <v>976393</v>
      </c>
      <c r="H819" s="127">
        <v>0.42599999999999999</v>
      </c>
      <c r="I819" s="127">
        <v>0.48067312072162732</v>
      </c>
      <c r="J819" s="131"/>
      <c r="K819" s="121">
        <v>0.8</v>
      </c>
      <c r="L819" s="121">
        <f t="shared" si="26"/>
        <v>0.34079999999999999</v>
      </c>
      <c r="M819" s="124">
        <v>1310.6620129999999</v>
      </c>
      <c r="N819" s="124">
        <f t="shared" si="27"/>
        <v>630</v>
      </c>
      <c r="O819" s="116">
        <v>43161</v>
      </c>
      <c r="P819" s="108">
        <v>2018</v>
      </c>
      <c r="Q819" s="108" t="s">
        <v>88</v>
      </c>
    </row>
    <row r="820" spans="1:17" s="113" customFormat="1" x14ac:dyDescent="0.2">
      <c r="A820" s="114" t="s">
        <v>15</v>
      </c>
      <c r="B820" s="105" t="s">
        <v>69</v>
      </c>
      <c r="C820" s="211">
        <v>43334</v>
      </c>
      <c r="D820" s="115" t="s">
        <v>88</v>
      </c>
      <c r="E820" s="105" t="s">
        <v>13</v>
      </c>
      <c r="F820" s="105" t="s">
        <v>13</v>
      </c>
      <c r="G820" s="105">
        <v>976503</v>
      </c>
      <c r="H820" s="127">
        <v>0.42599999999999999</v>
      </c>
      <c r="I820" s="127">
        <v>0.48067312072162732</v>
      </c>
      <c r="J820" s="131"/>
      <c r="K820" s="121">
        <v>0.8</v>
      </c>
      <c r="L820" s="121">
        <f t="shared" si="26"/>
        <v>0.34079999999999999</v>
      </c>
      <c r="M820" s="124">
        <v>1310.6620129999999</v>
      </c>
      <c r="N820" s="124">
        <f t="shared" si="27"/>
        <v>630</v>
      </c>
      <c r="O820" s="116">
        <v>43159</v>
      </c>
      <c r="P820" s="108">
        <v>2018</v>
      </c>
      <c r="Q820" s="108" t="s">
        <v>88</v>
      </c>
    </row>
    <row r="821" spans="1:17" s="113" customFormat="1" x14ac:dyDescent="0.2">
      <c r="A821" s="114" t="s">
        <v>15</v>
      </c>
      <c r="B821" s="105" t="s">
        <v>69</v>
      </c>
      <c r="C821" s="211">
        <v>43250</v>
      </c>
      <c r="D821" s="115" t="s">
        <v>88</v>
      </c>
      <c r="E821" s="105" t="s">
        <v>13</v>
      </c>
      <c r="F821" s="105" t="s">
        <v>13</v>
      </c>
      <c r="G821" s="105">
        <v>976519</v>
      </c>
      <c r="H821" s="127">
        <v>0.42599999999999999</v>
      </c>
      <c r="I821" s="127">
        <v>0.48067312072162732</v>
      </c>
      <c r="J821" s="131"/>
      <c r="K821" s="121">
        <v>0.8</v>
      </c>
      <c r="L821" s="121">
        <f t="shared" si="26"/>
        <v>0.34079999999999999</v>
      </c>
      <c r="M821" s="124">
        <v>1310.6620129999999</v>
      </c>
      <c r="N821" s="124">
        <f t="shared" si="27"/>
        <v>630</v>
      </c>
      <c r="O821" s="116">
        <v>43164</v>
      </c>
      <c r="P821" s="108">
        <v>2018</v>
      </c>
      <c r="Q821" s="108" t="s">
        <v>88</v>
      </c>
    </row>
    <row r="822" spans="1:17" s="113" customFormat="1" x14ac:dyDescent="0.2">
      <c r="A822" s="114" t="s">
        <v>15</v>
      </c>
      <c r="B822" s="105" t="s">
        <v>69</v>
      </c>
      <c r="C822" s="211">
        <v>43173</v>
      </c>
      <c r="D822" s="115" t="s">
        <v>88</v>
      </c>
      <c r="E822" s="105" t="s">
        <v>13</v>
      </c>
      <c r="F822" s="105" t="s">
        <v>13</v>
      </c>
      <c r="G822" s="105">
        <v>976640</v>
      </c>
      <c r="H822" s="127">
        <v>0.42599999999999999</v>
      </c>
      <c r="I822" s="127">
        <v>0.48067312072162732</v>
      </c>
      <c r="J822" s="131"/>
      <c r="K822" s="121">
        <v>0.8</v>
      </c>
      <c r="L822" s="121">
        <f t="shared" si="26"/>
        <v>0.34079999999999999</v>
      </c>
      <c r="M822" s="124">
        <v>1310.6620129999999</v>
      </c>
      <c r="N822" s="124">
        <f t="shared" si="27"/>
        <v>630</v>
      </c>
      <c r="O822" s="116">
        <v>43154</v>
      </c>
      <c r="P822" s="108">
        <v>2018</v>
      </c>
      <c r="Q822" s="108" t="s">
        <v>88</v>
      </c>
    </row>
    <row r="823" spans="1:17" s="113" customFormat="1" x14ac:dyDescent="0.2">
      <c r="A823" s="114" t="s">
        <v>15</v>
      </c>
      <c r="B823" s="105" t="s">
        <v>69</v>
      </c>
      <c r="C823" s="211">
        <v>43173</v>
      </c>
      <c r="D823" s="115" t="s">
        <v>88</v>
      </c>
      <c r="E823" s="105" t="s">
        <v>13</v>
      </c>
      <c r="F823" s="105" t="s">
        <v>13</v>
      </c>
      <c r="G823" s="105">
        <v>976907</v>
      </c>
      <c r="H823" s="127">
        <v>0.42599999999999999</v>
      </c>
      <c r="I823" s="127">
        <v>0.48067312072162732</v>
      </c>
      <c r="J823" s="131"/>
      <c r="K823" s="121">
        <v>0.8</v>
      </c>
      <c r="L823" s="121">
        <f t="shared" si="26"/>
        <v>0.34079999999999999</v>
      </c>
      <c r="M823" s="124">
        <v>1310.6620129999999</v>
      </c>
      <c r="N823" s="124">
        <f t="shared" si="27"/>
        <v>630</v>
      </c>
      <c r="O823" s="116">
        <v>43164</v>
      </c>
      <c r="P823" s="108">
        <v>2018</v>
      </c>
      <c r="Q823" s="108" t="s">
        <v>88</v>
      </c>
    </row>
    <row r="824" spans="1:17" s="113" customFormat="1" x14ac:dyDescent="0.2">
      <c r="A824" s="114" t="s">
        <v>15</v>
      </c>
      <c r="B824" s="105" t="s">
        <v>69</v>
      </c>
      <c r="C824" s="211">
        <v>43180</v>
      </c>
      <c r="D824" s="115" t="s">
        <v>88</v>
      </c>
      <c r="E824" s="105" t="s">
        <v>13</v>
      </c>
      <c r="F824" s="105" t="s">
        <v>13</v>
      </c>
      <c r="G824" s="105">
        <v>977141</v>
      </c>
      <c r="H824" s="127">
        <v>0.42599999999999999</v>
      </c>
      <c r="I824" s="127">
        <v>0.48067312072162732</v>
      </c>
      <c r="J824" s="131"/>
      <c r="K824" s="121">
        <v>0.8</v>
      </c>
      <c r="L824" s="121">
        <f t="shared" si="26"/>
        <v>0.34079999999999999</v>
      </c>
      <c r="M824" s="124">
        <v>1310.6620129999999</v>
      </c>
      <c r="N824" s="124">
        <f t="shared" si="27"/>
        <v>630</v>
      </c>
      <c r="O824" s="116">
        <v>43166</v>
      </c>
      <c r="P824" s="108">
        <v>2018</v>
      </c>
      <c r="Q824" s="108" t="s">
        <v>88</v>
      </c>
    </row>
    <row r="825" spans="1:17" s="113" customFormat="1" x14ac:dyDescent="0.2">
      <c r="A825" s="114" t="s">
        <v>15</v>
      </c>
      <c r="B825" s="105" t="s">
        <v>69</v>
      </c>
      <c r="C825" s="211">
        <v>43180</v>
      </c>
      <c r="D825" s="115" t="s">
        <v>88</v>
      </c>
      <c r="E825" s="105" t="s">
        <v>13</v>
      </c>
      <c r="F825" s="105" t="s">
        <v>13</v>
      </c>
      <c r="G825" s="105">
        <v>977241</v>
      </c>
      <c r="H825" s="127">
        <v>0.42599999999999999</v>
      </c>
      <c r="I825" s="127">
        <v>0.48067312072162732</v>
      </c>
      <c r="J825" s="131"/>
      <c r="K825" s="121">
        <v>0.8</v>
      </c>
      <c r="L825" s="121">
        <f t="shared" si="26"/>
        <v>0.34079999999999999</v>
      </c>
      <c r="M825" s="124">
        <v>1310.6620129999999</v>
      </c>
      <c r="N825" s="124">
        <f t="shared" si="27"/>
        <v>630</v>
      </c>
      <c r="O825" s="116">
        <v>43151</v>
      </c>
      <c r="P825" s="108">
        <v>2018</v>
      </c>
      <c r="Q825" s="108" t="s">
        <v>88</v>
      </c>
    </row>
    <row r="826" spans="1:17" s="113" customFormat="1" x14ac:dyDescent="0.2">
      <c r="A826" s="114" t="s">
        <v>15</v>
      </c>
      <c r="B826" s="105" t="s">
        <v>69</v>
      </c>
      <c r="C826" s="211">
        <v>43215</v>
      </c>
      <c r="D826" s="115" t="s">
        <v>88</v>
      </c>
      <c r="E826" s="105" t="s">
        <v>13</v>
      </c>
      <c r="F826" s="105" t="s">
        <v>13</v>
      </c>
      <c r="G826" s="105">
        <v>977295</v>
      </c>
      <c r="H826" s="127">
        <v>0.42599999999999999</v>
      </c>
      <c r="I826" s="127">
        <v>0.48104476755925862</v>
      </c>
      <c r="J826" s="131"/>
      <c r="K826" s="121">
        <v>1</v>
      </c>
      <c r="L826" s="121">
        <f t="shared" si="26"/>
        <v>0.42599999999999999</v>
      </c>
      <c r="M826" s="124">
        <v>1475.494713</v>
      </c>
      <c r="N826" s="124">
        <f t="shared" si="27"/>
        <v>709.77901125000005</v>
      </c>
      <c r="O826" s="116">
        <v>43166</v>
      </c>
      <c r="P826" s="108">
        <v>2018</v>
      </c>
      <c r="Q826" s="108" t="s">
        <v>88</v>
      </c>
    </row>
    <row r="827" spans="1:17" s="113" customFormat="1" x14ac:dyDescent="0.2">
      <c r="A827" s="114" t="s">
        <v>15</v>
      </c>
      <c r="B827" s="105" t="s">
        <v>69</v>
      </c>
      <c r="C827" s="211">
        <v>43180</v>
      </c>
      <c r="D827" s="115" t="s">
        <v>88</v>
      </c>
      <c r="E827" s="105" t="s">
        <v>13</v>
      </c>
      <c r="F827" s="105" t="s">
        <v>13</v>
      </c>
      <c r="G827" s="105">
        <v>977365</v>
      </c>
      <c r="H827" s="127">
        <v>0.42599999999999999</v>
      </c>
      <c r="I827" s="127">
        <v>0.48067312072162732</v>
      </c>
      <c r="J827" s="131"/>
      <c r="K827" s="121">
        <v>0.8</v>
      </c>
      <c r="L827" s="121">
        <f t="shared" si="26"/>
        <v>0.34079999999999999</v>
      </c>
      <c r="M827" s="124">
        <v>1310.6620129999999</v>
      </c>
      <c r="N827" s="124">
        <f t="shared" si="27"/>
        <v>630</v>
      </c>
      <c r="O827" s="116">
        <v>43139</v>
      </c>
      <c r="P827" s="108">
        <v>2018</v>
      </c>
      <c r="Q827" s="108" t="s">
        <v>88</v>
      </c>
    </row>
    <row r="828" spans="1:17" s="113" customFormat="1" x14ac:dyDescent="0.2">
      <c r="A828" s="114" t="s">
        <v>15</v>
      </c>
      <c r="B828" s="105" t="s">
        <v>69</v>
      </c>
      <c r="C828" s="211">
        <v>43208</v>
      </c>
      <c r="D828" s="115" t="s">
        <v>88</v>
      </c>
      <c r="E828" s="105" t="s">
        <v>13</v>
      </c>
      <c r="F828" s="105" t="s">
        <v>13</v>
      </c>
      <c r="G828" s="105">
        <v>977601</v>
      </c>
      <c r="H828" s="127">
        <v>0.42599999999999999</v>
      </c>
      <c r="I828" s="127">
        <v>0.48104476755925862</v>
      </c>
      <c r="J828" s="131"/>
      <c r="K828" s="121">
        <v>1</v>
      </c>
      <c r="L828" s="121">
        <f t="shared" si="26"/>
        <v>0.42599999999999999</v>
      </c>
      <c r="M828" s="124">
        <v>1475.494713</v>
      </c>
      <c r="N828" s="124">
        <f t="shared" si="27"/>
        <v>709.77901125000005</v>
      </c>
      <c r="O828" s="116">
        <v>43166</v>
      </c>
      <c r="P828" s="108">
        <v>2018</v>
      </c>
      <c r="Q828" s="108" t="s">
        <v>88</v>
      </c>
    </row>
    <row r="829" spans="1:17" s="113" customFormat="1" x14ac:dyDescent="0.2">
      <c r="A829" s="114" t="s">
        <v>15</v>
      </c>
      <c r="B829" s="105" t="s">
        <v>69</v>
      </c>
      <c r="C829" s="211">
        <v>43187</v>
      </c>
      <c r="D829" s="115" t="s">
        <v>88</v>
      </c>
      <c r="E829" s="105" t="s">
        <v>13</v>
      </c>
      <c r="F829" s="105" t="s">
        <v>13</v>
      </c>
      <c r="G829" s="105">
        <v>977665</v>
      </c>
      <c r="H829" s="127">
        <v>0.42599999999999999</v>
      </c>
      <c r="I829" s="127">
        <v>0.48067312072162732</v>
      </c>
      <c r="J829" s="131"/>
      <c r="K829" s="121">
        <v>0.8</v>
      </c>
      <c r="L829" s="121">
        <f t="shared" si="26"/>
        <v>0.34079999999999999</v>
      </c>
      <c r="M829" s="124">
        <v>1310.6620129999999</v>
      </c>
      <c r="N829" s="124">
        <f t="shared" si="27"/>
        <v>630</v>
      </c>
      <c r="O829" s="116">
        <v>43171</v>
      </c>
      <c r="P829" s="108">
        <v>2018</v>
      </c>
      <c r="Q829" s="108" t="s">
        <v>88</v>
      </c>
    </row>
    <row r="830" spans="1:17" s="113" customFormat="1" x14ac:dyDescent="0.2">
      <c r="A830" s="114" t="s">
        <v>15</v>
      </c>
      <c r="B830" s="105" t="s">
        <v>69</v>
      </c>
      <c r="C830" s="211">
        <v>43187</v>
      </c>
      <c r="D830" s="115" t="s">
        <v>88</v>
      </c>
      <c r="E830" s="105" t="s">
        <v>13</v>
      </c>
      <c r="F830" s="105" t="s">
        <v>13</v>
      </c>
      <c r="G830" s="105">
        <v>978053</v>
      </c>
      <c r="H830" s="127">
        <v>0.42599999999999999</v>
      </c>
      <c r="I830" s="127">
        <v>0.48067312072162732</v>
      </c>
      <c r="J830" s="131"/>
      <c r="K830" s="121">
        <v>0.8</v>
      </c>
      <c r="L830" s="121">
        <f t="shared" si="26"/>
        <v>0.34079999999999999</v>
      </c>
      <c r="M830" s="124">
        <v>1310.6620129999999</v>
      </c>
      <c r="N830" s="124">
        <f t="shared" si="27"/>
        <v>630</v>
      </c>
      <c r="O830" s="116">
        <v>43171</v>
      </c>
      <c r="P830" s="108">
        <v>2018</v>
      </c>
      <c r="Q830" s="108" t="s">
        <v>88</v>
      </c>
    </row>
    <row r="831" spans="1:17" s="113" customFormat="1" x14ac:dyDescent="0.2">
      <c r="A831" s="114" t="s">
        <v>15</v>
      </c>
      <c r="B831" s="105" t="s">
        <v>69</v>
      </c>
      <c r="C831" s="211">
        <v>43180</v>
      </c>
      <c r="D831" s="115" t="s">
        <v>88</v>
      </c>
      <c r="E831" s="105" t="s">
        <v>13</v>
      </c>
      <c r="F831" s="105" t="s">
        <v>13</v>
      </c>
      <c r="G831" s="105">
        <v>978059</v>
      </c>
      <c r="H831" s="127">
        <v>0.42599999999999999</v>
      </c>
      <c r="I831" s="127">
        <v>0.48067312072162732</v>
      </c>
      <c r="J831" s="131"/>
      <c r="K831" s="121">
        <v>0.8</v>
      </c>
      <c r="L831" s="121">
        <f t="shared" si="26"/>
        <v>0.34079999999999999</v>
      </c>
      <c r="M831" s="124">
        <v>1310.6620129999999</v>
      </c>
      <c r="N831" s="124">
        <f t="shared" si="27"/>
        <v>630</v>
      </c>
      <c r="O831" s="116">
        <v>43171</v>
      </c>
      <c r="P831" s="108">
        <v>2018</v>
      </c>
      <c r="Q831" s="108" t="s">
        <v>88</v>
      </c>
    </row>
    <row r="832" spans="1:17" s="113" customFormat="1" x14ac:dyDescent="0.2">
      <c r="A832" s="114" t="s">
        <v>15</v>
      </c>
      <c r="B832" s="105" t="s">
        <v>69</v>
      </c>
      <c r="C832" s="211">
        <v>43180</v>
      </c>
      <c r="D832" s="115" t="s">
        <v>88</v>
      </c>
      <c r="E832" s="105" t="s">
        <v>13</v>
      </c>
      <c r="F832" s="105" t="s">
        <v>13</v>
      </c>
      <c r="G832" s="105">
        <v>978065</v>
      </c>
      <c r="H832" s="127">
        <v>0.42599999999999999</v>
      </c>
      <c r="I832" s="127">
        <v>0.48067312072162732</v>
      </c>
      <c r="J832" s="131"/>
      <c r="K832" s="121">
        <v>0.8</v>
      </c>
      <c r="L832" s="121">
        <f t="shared" si="26"/>
        <v>0.34079999999999999</v>
      </c>
      <c r="M832" s="124">
        <v>1310.6620129999999</v>
      </c>
      <c r="N832" s="124">
        <f t="shared" si="27"/>
        <v>630</v>
      </c>
      <c r="O832" s="116">
        <v>43172</v>
      </c>
      <c r="P832" s="108">
        <v>2018</v>
      </c>
      <c r="Q832" s="108" t="s">
        <v>88</v>
      </c>
    </row>
    <row r="833" spans="1:17" s="113" customFormat="1" x14ac:dyDescent="0.2">
      <c r="A833" s="114" t="s">
        <v>15</v>
      </c>
      <c r="B833" s="105" t="s">
        <v>69</v>
      </c>
      <c r="C833" s="211">
        <v>43201</v>
      </c>
      <c r="D833" s="115" t="s">
        <v>88</v>
      </c>
      <c r="E833" s="105" t="s">
        <v>13</v>
      </c>
      <c r="F833" s="105" t="s">
        <v>13</v>
      </c>
      <c r="G833" s="105">
        <v>978095</v>
      </c>
      <c r="H833" s="127">
        <v>0.42599999999999999</v>
      </c>
      <c r="I833" s="127">
        <v>0.48104476755925862</v>
      </c>
      <c r="J833" s="131"/>
      <c r="K833" s="121">
        <v>1</v>
      </c>
      <c r="L833" s="121">
        <f t="shared" si="26"/>
        <v>0.42599999999999999</v>
      </c>
      <c r="M833" s="124">
        <v>1475.494713</v>
      </c>
      <c r="N833" s="124">
        <f t="shared" si="27"/>
        <v>709.77901125000005</v>
      </c>
      <c r="O833" s="116">
        <v>43166</v>
      </c>
      <c r="P833" s="108">
        <v>2018</v>
      </c>
      <c r="Q833" s="108" t="s">
        <v>88</v>
      </c>
    </row>
    <row r="834" spans="1:17" s="113" customFormat="1" x14ac:dyDescent="0.2">
      <c r="A834" s="114" t="s">
        <v>15</v>
      </c>
      <c r="B834" s="105" t="s">
        <v>69</v>
      </c>
      <c r="C834" s="211">
        <v>43201</v>
      </c>
      <c r="D834" s="115" t="s">
        <v>88</v>
      </c>
      <c r="E834" s="105" t="s">
        <v>13</v>
      </c>
      <c r="F834" s="105" t="s">
        <v>13</v>
      </c>
      <c r="G834" s="105">
        <v>978127</v>
      </c>
      <c r="H834" s="127">
        <v>0.42599999999999999</v>
      </c>
      <c r="I834" s="127">
        <v>0.48104476755925862</v>
      </c>
      <c r="J834" s="131"/>
      <c r="K834" s="121">
        <v>1</v>
      </c>
      <c r="L834" s="121">
        <f t="shared" si="26"/>
        <v>0.42599999999999999</v>
      </c>
      <c r="M834" s="124">
        <v>1475.494713</v>
      </c>
      <c r="N834" s="124">
        <f t="shared" si="27"/>
        <v>709.77901125000005</v>
      </c>
      <c r="O834" s="116">
        <v>43168</v>
      </c>
      <c r="P834" s="108">
        <v>2018</v>
      </c>
      <c r="Q834" s="108" t="s">
        <v>88</v>
      </c>
    </row>
    <row r="835" spans="1:17" s="113" customFormat="1" x14ac:dyDescent="0.2">
      <c r="A835" s="114" t="s">
        <v>15</v>
      </c>
      <c r="B835" s="105" t="s">
        <v>69</v>
      </c>
      <c r="C835" s="211">
        <v>43215</v>
      </c>
      <c r="D835" s="115" t="s">
        <v>88</v>
      </c>
      <c r="E835" s="105" t="s">
        <v>13</v>
      </c>
      <c r="F835" s="105" t="s">
        <v>13</v>
      </c>
      <c r="G835" s="105">
        <v>978157</v>
      </c>
      <c r="H835" s="127">
        <v>0.42599999999999999</v>
      </c>
      <c r="I835" s="127">
        <v>0.48104476755925862</v>
      </c>
      <c r="J835" s="131"/>
      <c r="K835" s="121">
        <v>1</v>
      </c>
      <c r="L835" s="121">
        <f t="shared" si="26"/>
        <v>0.42599999999999999</v>
      </c>
      <c r="M835" s="124">
        <v>1475.494713</v>
      </c>
      <c r="N835" s="124">
        <f t="shared" si="27"/>
        <v>709.77901125000005</v>
      </c>
      <c r="O835" s="116">
        <v>43171</v>
      </c>
      <c r="P835" s="108">
        <v>2018</v>
      </c>
      <c r="Q835" s="108" t="s">
        <v>88</v>
      </c>
    </row>
    <row r="836" spans="1:17" s="113" customFormat="1" x14ac:dyDescent="0.2">
      <c r="A836" s="114" t="s">
        <v>15</v>
      </c>
      <c r="B836" s="105" t="s">
        <v>69</v>
      </c>
      <c r="C836" s="211">
        <v>43194</v>
      </c>
      <c r="D836" s="115" t="s">
        <v>88</v>
      </c>
      <c r="E836" s="105" t="s">
        <v>13</v>
      </c>
      <c r="F836" s="105" t="s">
        <v>13</v>
      </c>
      <c r="G836" s="105">
        <v>978607</v>
      </c>
      <c r="H836" s="127">
        <v>0.42599999999999999</v>
      </c>
      <c r="I836" s="127">
        <v>0.48067312072162732</v>
      </c>
      <c r="J836" s="131"/>
      <c r="K836" s="121">
        <v>0.8</v>
      </c>
      <c r="L836" s="121">
        <f t="shared" si="26"/>
        <v>0.34079999999999999</v>
      </c>
      <c r="M836" s="124">
        <v>1310.6620129999999</v>
      </c>
      <c r="N836" s="124">
        <f t="shared" si="27"/>
        <v>630</v>
      </c>
      <c r="O836" s="116">
        <v>43172</v>
      </c>
      <c r="P836" s="108">
        <v>2018</v>
      </c>
      <c r="Q836" s="108" t="s">
        <v>88</v>
      </c>
    </row>
    <row r="837" spans="1:17" s="113" customFormat="1" x14ac:dyDescent="0.2">
      <c r="A837" s="114" t="s">
        <v>15</v>
      </c>
      <c r="B837" s="105" t="s">
        <v>69</v>
      </c>
      <c r="C837" s="211">
        <v>43187</v>
      </c>
      <c r="D837" s="115" t="s">
        <v>88</v>
      </c>
      <c r="E837" s="105" t="s">
        <v>13</v>
      </c>
      <c r="F837" s="105" t="s">
        <v>13</v>
      </c>
      <c r="G837" s="105">
        <v>978794</v>
      </c>
      <c r="H837" s="127">
        <v>0.42599999999999999</v>
      </c>
      <c r="I837" s="127">
        <v>0.48067312072162732</v>
      </c>
      <c r="J837" s="131"/>
      <c r="K837" s="121">
        <v>0.8</v>
      </c>
      <c r="L837" s="121">
        <f t="shared" si="26"/>
        <v>0.34079999999999999</v>
      </c>
      <c r="M837" s="124">
        <v>1310.6620129999999</v>
      </c>
      <c r="N837" s="124">
        <f t="shared" si="27"/>
        <v>630</v>
      </c>
      <c r="O837" s="116">
        <v>43172</v>
      </c>
      <c r="P837" s="108">
        <v>2018</v>
      </c>
      <c r="Q837" s="108" t="s">
        <v>88</v>
      </c>
    </row>
    <row r="838" spans="1:17" s="113" customFormat="1" x14ac:dyDescent="0.2">
      <c r="A838" s="114" t="s">
        <v>15</v>
      </c>
      <c r="B838" s="105" t="s">
        <v>69</v>
      </c>
      <c r="C838" s="211">
        <v>43271</v>
      </c>
      <c r="D838" s="115" t="s">
        <v>88</v>
      </c>
      <c r="E838" s="105" t="s">
        <v>13</v>
      </c>
      <c r="F838" s="105" t="s">
        <v>13</v>
      </c>
      <c r="G838" s="105">
        <v>978932</v>
      </c>
      <c r="H838" s="127">
        <v>0.42599999999999999</v>
      </c>
      <c r="I838" s="127">
        <v>0.48067312072162732</v>
      </c>
      <c r="J838" s="131"/>
      <c r="K838" s="121">
        <v>0.8</v>
      </c>
      <c r="L838" s="121">
        <f t="shared" si="26"/>
        <v>0.34079999999999999</v>
      </c>
      <c r="M838" s="124">
        <v>1310.6620129999999</v>
      </c>
      <c r="N838" s="124">
        <f t="shared" si="27"/>
        <v>630</v>
      </c>
      <c r="O838" s="116">
        <v>43117</v>
      </c>
      <c r="P838" s="108">
        <v>2018</v>
      </c>
      <c r="Q838" s="108" t="s">
        <v>88</v>
      </c>
    </row>
    <row r="839" spans="1:17" s="113" customFormat="1" x14ac:dyDescent="0.2">
      <c r="A839" s="114" t="s">
        <v>15</v>
      </c>
      <c r="B839" s="105" t="s">
        <v>69</v>
      </c>
      <c r="C839" s="211">
        <v>43243</v>
      </c>
      <c r="D839" s="115" t="s">
        <v>88</v>
      </c>
      <c r="E839" s="105" t="s">
        <v>13</v>
      </c>
      <c r="F839" s="105" t="s">
        <v>13</v>
      </c>
      <c r="G839" s="105">
        <v>978989</v>
      </c>
      <c r="H839" s="127">
        <v>0.42599999999999999</v>
      </c>
      <c r="I839" s="127">
        <v>0.48067312072162732</v>
      </c>
      <c r="J839" s="131"/>
      <c r="K839" s="121">
        <v>0.8</v>
      </c>
      <c r="L839" s="121">
        <f t="shared" si="26"/>
        <v>0.34079999999999999</v>
      </c>
      <c r="M839" s="124">
        <v>1310.6620129999999</v>
      </c>
      <c r="N839" s="124">
        <f t="shared" si="27"/>
        <v>630</v>
      </c>
      <c r="O839" s="116">
        <v>43154</v>
      </c>
      <c r="P839" s="108">
        <v>2018</v>
      </c>
      <c r="Q839" s="108" t="s">
        <v>88</v>
      </c>
    </row>
    <row r="840" spans="1:17" s="113" customFormat="1" x14ac:dyDescent="0.2">
      <c r="A840" s="114" t="s">
        <v>15</v>
      </c>
      <c r="B840" s="105" t="s">
        <v>69</v>
      </c>
      <c r="C840" s="211">
        <v>43201</v>
      </c>
      <c r="D840" s="115" t="s">
        <v>88</v>
      </c>
      <c r="E840" s="105" t="s">
        <v>13</v>
      </c>
      <c r="F840" s="105" t="s">
        <v>13</v>
      </c>
      <c r="G840" s="105">
        <v>979236</v>
      </c>
      <c r="H840" s="127">
        <v>0.42599999999999999</v>
      </c>
      <c r="I840" s="127">
        <v>0.48104476755925862</v>
      </c>
      <c r="J840" s="131"/>
      <c r="K840" s="121">
        <v>1</v>
      </c>
      <c r="L840" s="121">
        <f t="shared" si="26"/>
        <v>0.42599999999999999</v>
      </c>
      <c r="M840" s="124">
        <v>1475.494713</v>
      </c>
      <c r="N840" s="124">
        <f t="shared" si="27"/>
        <v>709.77901125000005</v>
      </c>
      <c r="O840" s="116">
        <v>43173</v>
      </c>
      <c r="P840" s="108">
        <v>2018</v>
      </c>
      <c r="Q840" s="108" t="s">
        <v>88</v>
      </c>
    </row>
    <row r="841" spans="1:17" s="113" customFormat="1" x14ac:dyDescent="0.2">
      <c r="A841" s="114" t="s">
        <v>15</v>
      </c>
      <c r="B841" s="105" t="s">
        <v>69</v>
      </c>
      <c r="C841" s="211">
        <v>43187</v>
      </c>
      <c r="D841" s="115" t="s">
        <v>88</v>
      </c>
      <c r="E841" s="105" t="s">
        <v>13</v>
      </c>
      <c r="F841" s="105" t="s">
        <v>13</v>
      </c>
      <c r="G841" s="105">
        <v>979687</v>
      </c>
      <c r="H841" s="127">
        <v>0.42599999999999999</v>
      </c>
      <c r="I841" s="127">
        <v>0.48067312072162732</v>
      </c>
      <c r="J841" s="131"/>
      <c r="K841" s="121">
        <v>0.8</v>
      </c>
      <c r="L841" s="121">
        <f t="shared" si="26"/>
        <v>0.34079999999999999</v>
      </c>
      <c r="M841" s="124">
        <v>1310.6620129999999</v>
      </c>
      <c r="N841" s="124">
        <f t="shared" si="27"/>
        <v>630</v>
      </c>
      <c r="O841" s="116">
        <v>43175</v>
      </c>
      <c r="P841" s="108">
        <v>2018</v>
      </c>
      <c r="Q841" s="108" t="s">
        <v>88</v>
      </c>
    </row>
    <row r="842" spans="1:17" s="113" customFormat="1" x14ac:dyDescent="0.2">
      <c r="A842" s="114" t="s">
        <v>15</v>
      </c>
      <c r="B842" s="105" t="s">
        <v>69</v>
      </c>
      <c r="C842" s="211">
        <v>43187</v>
      </c>
      <c r="D842" s="115" t="s">
        <v>88</v>
      </c>
      <c r="E842" s="105" t="s">
        <v>13</v>
      </c>
      <c r="F842" s="105" t="s">
        <v>13</v>
      </c>
      <c r="G842" s="105">
        <v>980050</v>
      </c>
      <c r="H842" s="127">
        <v>0.42599999999999999</v>
      </c>
      <c r="I842" s="127">
        <v>0.48067312072162732</v>
      </c>
      <c r="J842" s="131"/>
      <c r="K842" s="121">
        <v>0.8</v>
      </c>
      <c r="L842" s="121">
        <f t="shared" si="26"/>
        <v>0.34079999999999999</v>
      </c>
      <c r="M842" s="124">
        <v>1310.6620129999999</v>
      </c>
      <c r="N842" s="124">
        <f t="shared" si="27"/>
        <v>630</v>
      </c>
      <c r="O842" s="116">
        <v>43178</v>
      </c>
      <c r="P842" s="108">
        <v>2018</v>
      </c>
      <c r="Q842" s="108" t="s">
        <v>88</v>
      </c>
    </row>
    <row r="843" spans="1:17" s="113" customFormat="1" x14ac:dyDescent="0.2">
      <c r="A843" s="114" t="s">
        <v>15</v>
      </c>
      <c r="B843" s="105" t="s">
        <v>69</v>
      </c>
      <c r="C843" s="211">
        <v>43187</v>
      </c>
      <c r="D843" s="115" t="s">
        <v>88</v>
      </c>
      <c r="E843" s="105" t="s">
        <v>13</v>
      </c>
      <c r="F843" s="105" t="s">
        <v>13</v>
      </c>
      <c r="G843" s="105">
        <v>980212</v>
      </c>
      <c r="H843" s="127">
        <v>0.42599999999999999</v>
      </c>
      <c r="I843" s="127">
        <v>0.48067312072162732</v>
      </c>
      <c r="J843" s="131"/>
      <c r="K843" s="121">
        <v>0.8</v>
      </c>
      <c r="L843" s="121">
        <f t="shared" si="26"/>
        <v>0.34079999999999999</v>
      </c>
      <c r="M843" s="124">
        <v>1310.6620129999999</v>
      </c>
      <c r="N843" s="124">
        <f t="shared" si="27"/>
        <v>630</v>
      </c>
      <c r="O843" s="116">
        <v>43175</v>
      </c>
      <c r="P843" s="108">
        <v>2018</v>
      </c>
      <c r="Q843" s="108" t="s">
        <v>88</v>
      </c>
    </row>
    <row r="844" spans="1:17" s="113" customFormat="1" x14ac:dyDescent="0.2">
      <c r="A844" s="114" t="s">
        <v>15</v>
      </c>
      <c r="B844" s="105" t="s">
        <v>69</v>
      </c>
      <c r="C844" s="211">
        <v>43194</v>
      </c>
      <c r="D844" s="115" t="s">
        <v>88</v>
      </c>
      <c r="E844" s="105" t="s">
        <v>13</v>
      </c>
      <c r="F844" s="105" t="s">
        <v>13</v>
      </c>
      <c r="G844" s="105">
        <v>980291</v>
      </c>
      <c r="H844" s="127">
        <v>0.42599999999999999</v>
      </c>
      <c r="I844" s="127">
        <v>0.48067312072162732</v>
      </c>
      <c r="J844" s="131"/>
      <c r="K844" s="121">
        <v>0.8</v>
      </c>
      <c r="L844" s="121">
        <f t="shared" si="26"/>
        <v>0.34079999999999999</v>
      </c>
      <c r="M844" s="124">
        <v>1310.6620129999999</v>
      </c>
      <c r="N844" s="124">
        <f t="shared" si="27"/>
        <v>630</v>
      </c>
      <c r="O844" s="116">
        <v>43173</v>
      </c>
      <c r="P844" s="108">
        <v>2018</v>
      </c>
      <c r="Q844" s="108" t="s">
        <v>88</v>
      </c>
    </row>
    <row r="845" spans="1:17" s="113" customFormat="1" x14ac:dyDescent="0.2">
      <c r="A845" s="114" t="s">
        <v>15</v>
      </c>
      <c r="B845" s="105" t="s">
        <v>69</v>
      </c>
      <c r="C845" s="211">
        <v>43306</v>
      </c>
      <c r="D845" s="115" t="s">
        <v>88</v>
      </c>
      <c r="E845" s="105" t="s">
        <v>13</v>
      </c>
      <c r="F845" s="105" t="s">
        <v>13</v>
      </c>
      <c r="G845" s="105">
        <v>980921</v>
      </c>
      <c r="H845" s="127">
        <v>0.42599999999999999</v>
      </c>
      <c r="I845" s="127">
        <v>0.48067312072162732</v>
      </c>
      <c r="J845" s="131"/>
      <c r="K845" s="121">
        <v>0.8</v>
      </c>
      <c r="L845" s="121">
        <f t="shared" si="26"/>
        <v>0.34079999999999999</v>
      </c>
      <c r="M845" s="124">
        <v>1310.6620129999999</v>
      </c>
      <c r="N845" s="124">
        <f t="shared" si="27"/>
        <v>630</v>
      </c>
      <c r="O845" s="116">
        <v>43165</v>
      </c>
      <c r="P845" s="108">
        <v>2018</v>
      </c>
      <c r="Q845" s="108" t="s">
        <v>88</v>
      </c>
    </row>
    <row r="846" spans="1:17" s="113" customFormat="1" x14ac:dyDescent="0.2">
      <c r="A846" s="114" t="s">
        <v>15</v>
      </c>
      <c r="B846" s="105" t="s">
        <v>69</v>
      </c>
      <c r="C846" s="211">
        <v>43229</v>
      </c>
      <c r="D846" s="115" t="s">
        <v>88</v>
      </c>
      <c r="E846" s="105" t="s">
        <v>13</v>
      </c>
      <c r="F846" s="105" t="s">
        <v>13</v>
      </c>
      <c r="G846" s="105">
        <v>981334</v>
      </c>
      <c r="H846" s="127">
        <v>0.42599999999999999</v>
      </c>
      <c r="I846" s="127">
        <v>0.48104476755925862</v>
      </c>
      <c r="J846" s="131"/>
      <c r="K846" s="121">
        <v>1</v>
      </c>
      <c r="L846" s="121">
        <f t="shared" si="26"/>
        <v>0.42599999999999999</v>
      </c>
      <c r="M846" s="124">
        <v>1475.494713</v>
      </c>
      <c r="N846" s="124">
        <f t="shared" si="27"/>
        <v>709.77901125000005</v>
      </c>
      <c r="O846" s="116">
        <v>43171</v>
      </c>
      <c r="P846" s="108">
        <v>2018</v>
      </c>
      <c r="Q846" s="108" t="s">
        <v>88</v>
      </c>
    </row>
    <row r="847" spans="1:17" s="113" customFormat="1" x14ac:dyDescent="0.2">
      <c r="A847" s="114" t="s">
        <v>15</v>
      </c>
      <c r="B847" s="105" t="s">
        <v>69</v>
      </c>
      <c r="C847" s="211">
        <v>43229</v>
      </c>
      <c r="D847" s="115" t="s">
        <v>88</v>
      </c>
      <c r="E847" s="105" t="s">
        <v>13</v>
      </c>
      <c r="F847" s="105" t="s">
        <v>13</v>
      </c>
      <c r="G847" s="105">
        <v>981563</v>
      </c>
      <c r="H847" s="127">
        <v>0.42599999999999999</v>
      </c>
      <c r="I847" s="127">
        <v>0.48067312072162732</v>
      </c>
      <c r="J847" s="131"/>
      <c r="K847" s="121">
        <v>0.8</v>
      </c>
      <c r="L847" s="121">
        <f t="shared" si="26"/>
        <v>0.34079999999999999</v>
      </c>
      <c r="M847" s="124">
        <v>1310.6620129999999</v>
      </c>
      <c r="N847" s="124">
        <f t="shared" si="27"/>
        <v>630</v>
      </c>
      <c r="O847" s="116">
        <v>43178</v>
      </c>
      <c r="P847" s="108">
        <v>2018</v>
      </c>
      <c r="Q847" s="108" t="s">
        <v>88</v>
      </c>
    </row>
    <row r="848" spans="1:17" s="113" customFormat="1" x14ac:dyDescent="0.2">
      <c r="A848" s="114" t="s">
        <v>15</v>
      </c>
      <c r="B848" s="105" t="s">
        <v>69</v>
      </c>
      <c r="C848" s="211">
        <v>43194</v>
      </c>
      <c r="D848" s="115" t="s">
        <v>88</v>
      </c>
      <c r="E848" s="105" t="s">
        <v>13</v>
      </c>
      <c r="F848" s="105" t="s">
        <v>13</v>
      </c>
      <c r="G848" s="105">
        <v>981772</v>
      </c>
      <c r="H848" s="127">
        <v>0.42599999999999999</v>
      </c>
      <c r="I848" s="127">
        <v>0.48067312072162732</v>
      </c>
      <c r="J848" s="131"/>
      <c r="K848" s="121">
        <v>0.8</v>
      </c>
      <c r="L848" s="121">
        <f t="shared" si="26"/>
        <v>0.34079999999999999</v>
      </c>
      <c r="M848" s="124">
        <v>1310.6620129999999</v>
      </c>
      <c r="N848" s="124">
        <f t="shared" si="27"/>
        <v>630</v>
      </c>
      <c r="O848" s="116">
        <v>43144</v>
      </c>
      <c r="P848" s="108">
        <v>2018</v>
      </c>
      <c r="Q848" s="108" t="s">
        <v>88</v>
      </c>
    </row>
    <row r="849" spans="1:17" s="113" customFormat="1" x14ac:dyDescent="0.2">
      <c r="A849" s="114" t="s">
        <v>15</v>
      </c>
      <c r="B849" s="105" t="s">
        <v>69</v>
      </c>
      <c r="C849" s="211">
        <v>43194</v>
      </c>
      <c r="D849" s="115" t="s">
        <v>88</v>
      </c>
      <c r="E849" s="105" t="s">
        <v>13</v>
      </c>
      <c r="F849" s="105" t="s">
        <v>13</v>
      </c>
      <c r="G849" s="105">
        <v>981803</v>
      </c>
      <c r="H849" s="127">
        <v>0.42599999999999999</v>
      </c>
      <c r="I849" s="127">
        <v>0.48067312072162732</v>
      </c>
      <c r="J849" s="131"/>
      <c r="K849" s="121">
        <v>0.8</v>
      </c>
      <c r="L849" s="121">
        <f t="shared" si="26"/>
        <v>0.34079999999999999</v>
      </c>
      <c r="M849" s="124">
        <v>1310.6620129999999</v>
      </c>
      <c r="N849" s="124">
        <f t="shared" si="27"/>
        <v>630</v>
      </c>
      <c r="O849" s="116">
        <v>43159</v>
      </c>
      <c r="P849" s="108">
        <v>2018</v>
      </c>
      <c r="Q849" s="108" t="s">
        <v>88</v>
      </c>
    </row>
    <row r="850" spans="1:17" s="113" customFormat="1" x14ac:dyDescent="0.2">
      <c r="A850" s="114" t="s">
        <v>15</v>
      </c>
      <c r="B850" s="105" t="s">
        <v>69</v>
      </c>
      <c r="C850" s="211">
        <v>43194</v>
      </c>
      <c r="D850" s="115" t="s">
        <v>88</v>
      </c>
      <c r="E850" s="105" t="s">
        <v>13</v>
      </c>
      <c r="F850" s="105" t="s">
        <v>13</v>
      </c>
      <c r="G850" s="105">
        <v>981814</v>
      </c>
      <c r="H850" s="127">
        <v>0.42599999999999999</v>
      </c>
      <c r="I850" s="127">
        <v>0.48067312072162732</v>
      </c>
      <c r="J850" s="131"/>
      <c r="K850" s="121">
        <v>0.8</v>
      </c>
      <c r="L850" s="121">
        <f t="shared" si="26"/>
        <v>0.34079999999999999</v>
      </c>
      <c r="M850" s="124">
        <v>1310.6620129999999</v>
      </c>
      <c r="N850" s="124">
        <f t="shared" si="27"/>
        <v>630</v>
      </c>
      <c r="O850" s="116">
        <v>43165</v>
      </c>
      <c r="P850" s="108">
        <v>2018</v>
      </c>
      <c r="Q850" s="108" t="s">
        <v>88</v>
      </c>
    </row>
    <row r="851" spans="1:17" s="113" customFormat="1" x14ac:dyDescent="0.2">
      <c r="A851" s="114" t="s">
        <v>15</v>
      </c>
      <c r="B851" s="105" t="s">
        <v>69</v>
      </c>
      <c r="C851" s="211">
        <v>43194</v>
      </c>
      <c r="D851" s="115" t="s">
        <v>88</v>
      </c>
      <c r="E851" s="105" t="s">
        <v>13</v>
      </c>
      <c r="F851" s="105" t="s">
        <v>13</v>
      </c>
      <c r="G851" s="105">
        <v>982773</v>
      </c>
      <c r="H851" s="127">
        <v>0.42599999999999999</v>
      </c>
      <c r="I851" s="127">
        <v>0.48067312072162732</v>
      </c>
      <c r="J851" s="131"/>
      <c r="K851" s="121">
        <v>0.8</v>
      </c>
      <c r="L851" s="121">
        <f t="shared" si="26"/>
        <v>0.34079999999999999</v>
      </c>
      <c r="M851" s="124">
        <v>1310.6620129999999</v>
      </c>
      <c r="N851" s="124">
        <f t="shared" si="27"/>
        <v>630</v>
      </c>
      <c r="O851" s="116">
        <v>43173</v>
      </c>
      <c r="P851" s="108">
        <v>2018</v>
      </c>
      <c r="Q851" s="108" t="s">
        <v>88</v>
      </c>
    </row>
    <row r="852" spans="1:17" s="113" customFormat="1" x14ac:dyDescent="0.2">
      <c r="A852" s="114" t="s">
        <v>15</v>
      </c>
      <c r="B852" s="105" t="s">
        <v>69</v>
      </c>
      <c r="C852" s="211">
        <v>43208</v>
      </c>
      <c r="D852" s="115" t="s">
        <v>88</v>
      </c>
      <c r="E852" s="105" t="s">
        <v>13</v>
      </c>
      <c r="F852" s="105" t="s">
        <v>13</v>
      </c>
      <c r="G852" s="105">
        <v>982875</v>
      </c>
      <c r="H852" s="127">
        <v>0.42599999999999999</v>
      </c>
      <c r="I852" s="127">
        <v>0.48104476755925862</v>
      </c>
      <c r="J852" s="131"/>
      <c r="K852" s="121">
        <v>1</v>
      </c>
      <c r="L852" s="121">
        <f t="shared" si="26"/>
        <v>0.42599999999999999</v>
      </c>
      <c r="M852" s="124">
        <v>1475.494713</v>
      </c>
      <c r="N852" s="124">
        <f t="shared" si="27"/>
        <v>709.77901125000005</v>
      </c>
      <c r="O852" s="116">
        <v>43182</v>
      </c>
      <c r="P852" s="108">
        <v>2018</v>
      </c>
      <c r="Q852" s="108" t="s">
        <v>88</v>
      </c>
    </row>
    <row r="853" spans="1:17" s="113" customFormat="1" x14ac:dyDescent="0.2">
      <c r="A853" s="114" t="s">
        <v>15</v>
      </c>
      <c r="B853" s="105" t="s">
        <v>69</v>
      </c>
      <c r="C853" s="211">
        <v>43194</v>
      </c>
      <c r="D853" s="115" t="s">
        <v>88</v>
      </c>
      <c r="E853" s="105" t="s">
        <v>13</v>
      </c>
      <c r="F853" s="105" t="s">
        <v>13</v>
      </c>
      <c r="G853" s="105">
        <v>983061</v>
      </c>
      <c r="H853" s="127">
        <v>0.42599999999999999</v>
      </c>
      <c r="I853" s="127">
        <v>0.48067312072162732</v>
      </c>
      <c r="J853" s="131"/>
      <c r="K853" s="121">
        <v>0.8</v>
      </c>
      <c r="L853" s="121">
        <f t="shared" si="26"/>
        <v>0.34079999999999999</v>
      </c>
      <c r="M853" s="124">
        <v>1310.6620129999999</v>
      </c>
      <c r="N853" s="124">
        <f t="shared" si="27"/>
        <v>630</v>
      </c>
      <c r="O853" s="116">
        <v>43185</v>
      </c>
      <c r="P853" s="108">
        <v>2018</v>
      </c>
      <c r="Q853" s="108" t="s">
        <v>88</v>
      </c>
    </row>
    <row r="854" spans="1:17" s="113" customFormat="1" x14ac:dyDescent="0.2">
      <c r="A854" s="114" t="s">
        <v>15</v>
      </c>
      <c r="B854" s="105" t="s">
        <v>69</v>
      </c>
      <c r="C854" s="211">
        <v>43208</v>
      </c>
      <c r="D854" s="115" t="s">
        <v>88</v>
      </c>
      <c r="E854" s="105" t="s">
        <v>13</v>
      </c>
      <c r="F854" s="105" t="s">
        <v>13</v>
      </c>
      <c r="G854" s="105">
        <v>983218</v>
      </c>
      <c r="H854" s="127">
        <v>0.42599999999999999</v>
      </c>
      <c r="I854" s="127">
        <v>0.48067312072162732</v>
      </c>
      <c r="J854" s="131"/>
      <c r="K854" s="121">
        <v>0.8</v>
      </c>
      <c r="L854" s="121">
        <f t="shared" si="26"/>
        <v>0.34079999999999999</v>
      </c>
      <c r="M854" s="124">
        <v>1310.6620129999999</v>
      </c>
      <c r="N854" s="124">
        <f t="shared" si="27"/>
        <v>630</v>
      </c>
      <c r="O854" s="116">
        <v>43181</v>
      </c>
      <c r="P854" s="108">
        <v>2018</v>
      </c>
      <c r="Q854" s="108" t="s">
        <v>88</v>
      </c>
    </row>
    <row r="855" spans="1:17" s="113" customFormat="1" x14ac:dyDescent="0.2">
      <c r="A855" s="114" t="s">
        <v>15</v>
      </c>
      <c r="B855" s="105" t="s">
        <v>69</v>
      </c>
      <c r="C855" s="211">
        <v>43194</v>
      </c>
      <c r="D855" s="115" t="s">
        <v>88</v>
      </c>
      <c r="E855" s="105" t="s">
        <v>13</v>
      </c>
      <c r="F855" s="105" t="s">
        <v>13</v>
      </c>
      <c r="G855" s="105">
        <v>983408</v>
      </c>
      <c r="H855" s="127">
        <v>0.42599999999999999</v>
      </c>
      <c r="I855" s="127">
        <v>0.48067312072162732</v>
      </c>
      <c r="J855" s="131"/>
      <c r="K855" s="121">
        <v>0.8</v>
      </c>
      <c r="L855" s="121">
        <f t="shared" ref="L855:L918" si="28">K855*H855</f>
        <v>0.34079999999999999</v>
      </c>
      <c r="M855" s="124">
        <v>1310.6620129999999</v>
      </c>
      <c r="N855" s="124">
        <f t="shared" si="27"/>
        <v>630</v>
      </c>
      <c r="O855" s="116">
        <v>43174</v>
      </c>
      <c r="P855" s="108">
        <v>2018</v>
      </c>
      <c r="Q855" s="108" t="s">
        <v>88</v>
      </c>
    </row>
    <row r="856" spans="1:17" s="113" customFormat="1" x14ac:dyDescent="0.2">
      <c r="A856" s="114" t="s">
        <v>15</v>
      </c>
      <c r="B856" s="105" t="s">
        <v>69</v>
      </c>
      <c r="C856" s="211">
        <v>43194</v>
      </c>
      <c r="D856" s="115" t="s">
        <v>88</v>
      </c>
      <c r="E856" s="105" t="s">
        <v>13</v>
      </c>
      <c r="F856" s="105" t="s">
        <v>13</v>
      </c>
      <c r="G856" s="105">
        <v>983739</v>
      </c>
      <c r="H856" s="127">
        <v>0.42599999999999999</v>
      </c>
      <c r="I856" s="127">
        <v>0.48067312072162732</v>
      </c>
      <c r="J856" s="131"/>
      <c r="K856" s="121">
        <v>0.8</v>
      </c>
      <c r="L856" s="121">
        <f t="shared" si="28"/>
        <v>0.34079999999999999</v>
      </c>
      <c r="M856" s="124">
        <v>1310.6620129999999</v>
      </c>
      <c r="N856" s="124">
        <f t="shared" si="27"/>
        <v>630</v>
      </c>
      <c r="O856" s="116">
        <v>43185</v>
      </c>
      <c r="P856" s="108">
        <v>2018</v>
      </c>
      <c r="Q856" s="108" t="s">
        <v>88</v>
      </c>
    </row>
    <row r="857" spans="1:17" s="113" customFormat="1" x14ac:dyDescent="0.2">
      <c r="A857" s="114" t="s">
        <v>15</v>
      </c>
      <c r="B857" s="105" t="s">
        <v>69</v>
      </c>
      <c r="C857" s="211">
        <v>43236</v>
      </c>
      <c r="D857" s="115" t="s">
        <v>88</v>
      </c>
      <c r="E857" s="105" t="s">
        <v>13</v>
      </c>
      <c r="F857" s="105" t="s">
        <v>13</v>
      </c>
      <c r="G857" s="105">
        <v>984252</v>
      </c>
      <c r="H857" s="127">
        <v>0.42599999999999999</v>
      </c>
      <c r="I857" s="127">
        <v>0.48067312072162732</v>
      </c>
      <c r="J857" s="131"/>
      <c r="K857" s="121">
        <v>0.8</v>
      </c>
      <c r="L857" s="121">
        <f t="shared" si="28"/>
        <v>0.34079999999999999</v>
      </c>
      <c r="M857" s="124">
        <v>1310.6620129999999</v>
      </c>
      <c r="N857" s="124">
        <f t="shared" si="27"/>
        <v>630</v>
      </c>
      <c r="O857" s="116">
        <v>43182</v>
      </c>
      <c r="P857" s="108">
        <v>2018</v>
      </c>
      <c r="Q857" s="108" t="s">
        <v>88</v>
      </c>
    </row>
    <row r="858" spans="1:17" s="113" customFormat="1" x14ac:dyDescent="0.2">
      <c r="A858" s="114" t="s">
        <v>15</v>
      </c>
      <c r="B858" s="105" t="s">
        <v>69</v>
      </c>
      <c r="C858" s="211">
        <v>43194</v>
      </c>
      <c r="D858" s="115" t="s">
        <v>88</v>
      </c>
      <c r="E858" s="105" t="s">
        <v>13</v>
      </c>
      <c r="F858" s="105" t="s">
        <v>13</v>
      </c>
      <c r="G858" s="105">
        <v>984253</v>
      </c>
      <c r="H858" s="127">
        <v>0.42599999999999999</v>
      </c>
      <c r="I858" s="127">
        <v>0.48067312072162732</v>
      </c>
      <c r="J858" s="131"/>
      <c r="K858" s="121">
        <v>0.8</v>
      </c>
      <c r="L858" s="121">
        <f t="shared" si="28"/>
        <v>0.34079999999999999</v>
      </c>
      <c r="M858" s="124">
        <v>1310.6620129999999</v>
      </c>
      <c r="N858" s="124">
        <f t="shared" si="27"/>
        <v>630</v>
      </c>
      <c r="O858" s="116">
        <v>43185</v>
      </c>
      <c r="P858" s="108">
        <v>2018</v>
      </c>
      <c r="Q858" s="108" t="s">
        <v>88</v>
      </c>
    </row>
    <row r="859" spans="1:17" s="113" customFormat="1" x14ac:dyDescent="0.2">
      <c r="A859" s="114" t="s">
        <v>15</v>
      </c>
      <c r="B859" s="105" t="s">
        <v>69</v>
      </c>
      <c r="C859" s="211">
        <v>43215</v>
      </c>
      <c r="D859" s="115" t="s">
        <v>88</v>
      </c>
      <c r="E859" s="105" t="s">
        <v>13</v>
      </c>
      <c r="F859" s="105" t="s">
        <v>13</v>
      </c>
      <c r="G859" s="105">
        <v>985411</v>
      </c>
      <c r="H859" s="127">
        <v>0.42599999999999999</v>
      </c>
      <c r="I859" s="127">
        <v>0.48067312072162732</v>
      </c>
      <c r="J859" s="131"/>
      <c r="K859" s="121">
        <v>0.8</v>
      </c>
      <c r="L859" s="121">
        <f t="shared" si="28"/>
        <v>0.34079999999999999</v>
      </c>
      <c r="M859" s="124">
        <v>1310.6620129999999</v>
      </c>
      <c r="N859" s="124">
        <f t="shared" si="27"/>
        <v>630</v>
      </c>
      <c r="O859" s="116">
        <v>43165</v>
      </c>
      <c r="P859" s="108">
        <v>2018</v>
      </c>
      <c r="Q859" s="108" t="s">
        <v>88</v>
      </c>
    </row>
    <row r="860" spans="1:17" s="113" customFormat="1" x14ac:dyDescent="0.2">
      <c r="A860" s="114" t="s">
        <v>15</v>
      </c>
      <c r="B860" s="105" t="s">
        <v>69</v>
      </c>
      <c r="C860" s="211">
        <v>43215</v>
      </c>
      <c r="D860" s="115" t="s">
        <v>88</v>
      </c>
      <c r="E860" s="105" t="s">
        <v>13</v>
      </c>
      <c r="F860" s="105" t="s">
        <v>13</v>
      </c>
      <c r="G860" s="105">
        <v>985704</v>
      </c>
      <c r="H860" s="127">
        <v>0.42599999999999999</v>
      </c>
      <c r="I860" s="127">
        <v>0.48067312072162732</v>
      </c>
      <c r="J860" s="131"/>
      <c r="K860" s="121">
        <v>0.8</v>
      </c>
      <c r="L860" s="121">
        <f t="shared" si="28"/>
        <v>0.34079999999999999</v>
      </c>
      <c r="M860" s="124">
        <v>1310.6620129999999</v>
      </c>
      <c r="N860" s="124">
        <f t="shared" ref="N860:N923" si="29">I860*M860</f>
        <v>630</v>
      </c>
      <c r="O860" s="116">
        <v>43188</v>
      </c>
      <c r="P860" s="108">
        <v>2018</v>
      </c>
      <c r="Q860" s="108" t="s">
        <v>88</v>
      </c>
    </row>
    <row r="861" spans="1:17" s="113" customFormat="1" x14ac:dyDescent="0.2">
      <c r="A861" s="114" t="s">
        <v>15</v>
      </c>
      <c r="B861" s="105" t="s">
        <v>69</v>
      </c>
      <c r="C861" s="211">
        <v>43250</v>
      </c>
      <c r="D861" s="115" t="s">
        <v>88</v>
      </c>
      <c r="E861" s="105" t="s">
        <v>13</v>
      </c>
      <c r="F861" s="105" t="s">
        <v>13</v>
      </c>
      <c r="G861" s="105">
        <v>985775</v>
      </c>
      <c r="H861" s="127">
        <v>0.42599999999999999</v>
      </c>
      <c r="I861" s="127">
        <v>0.48067312072162732</v>
      </c>
      <c r="J861" s="131"/>
      <c r="K861" s="121">
        <v>0.8</v>
      </c>
      <c r="L861" s="121">
        <f t="shared" si="28"/>
        <v>0.34079999999999999</v>
      </c>
      <c r="M861" s="124">
        <v>1310.6620129999999</v>
      </c>
      <c r="N861" s="124">
        <f t="shared" si="29"/>
        <v>630</v>
      </c>
      <c r="O861" s="116">
        <v>43188</v>
      </c>
      <c r="P861" s="108">
        <v>2018</v>
      </c>
      <c r="Q861" s="108" t="s">
        <v>88</v>
      </c>
    </row>
    <row r="862" spans="1:17" s="113" customFormat="1" x14ac:dyDescent="0.2">
      <c r="A862" s="114" t="s">
        <v>15</v>
      </c>
      <c r="B862" s="105" t="s">
        <v>69</v>
      </c>
      <c r="C862" s="211">
        <v>43215</v>
      </c>
      <c r="D862" s="115" t="s">
        <v>88</v>
      </c>
      <c r="E862" s="105" t="s">
        <v>13</v>
      </c>
      <c r="F862" s="105" t="s">
        <v>13</v>
      </c>
      <c r="G862" s="105">
        <v>985864</v>
      </c>
      <c r="H862" s="127">
        <v>0.42599999999999999</v>
      </c>
      <c r="I862" s="127">
        <v>0.48104476755925862</v>
      </c>
      <c r="J862" s="131"/>
      <c r="K862" s="121">
        <v>1</v>
      </c>
      <c r="L862" s="121">
        <f t="shared" si="28"/>
        <v>0.42599999999999999</v>
      </c>
      <c r="M862" s="124">
        <v>1475.494713</v>
      </c>
      <c r="N862" s="124">
        <f t="shared" si="29"/>
        <v>709.77901125000005</v>
      </c>
      <c r="O862" s="116">
        <v>43187</v>
      </c>
      <c r="P862" s="108">
        <v>2018</v>
      </c>
      <c r="Q862" s="108" t="s">
        <v>88</v>
      </c>
    </row>
    <row r="863" spans="1:17" s="113" customFormat="1" x14ac:dyDescent="0.2">
      <c r="A863" s="114" t="s">
        <v>15</v>
      </c>
      <c r="B863" s="105" t="s">
        <v>69</v>
      </c>
      <c r="C863" s="211">
        <v>43208</v>
      </c>
      <c r="D863" s="115" t="s">
        <v>88</v>
      </c>
      <c r="E863" s="105" t="s">
        <v>13</v>
      </c>
      <c r="F863" s="105" t="s">
        <v>13</v>
      </c>
      <c r="G863" s="105">
        <v>985937</v>
      </c>
      <c r="H863" s="127">
        <v>0.42599999999999999</v>
      </c>
      <c r="I863" s="127">
        <v>0.48067312072162732</v>
      </c>
      <c r="J863" s="131"/>
      <c r="K863" s="121">
        <v>0.8</v>
      </c>
      <c r="L863" s="121">
        <f t="shared" si="28"/>
        <v>0.34079999999999999</v>
      </c>
      <c r="M863" s="124">
        <v>1310.6620129999999</v>
      </c>
      <c r="N863" s="124">
        <f t="shared" si="29"/>
        <v>630</v>
      </c>
      <c r="O863" s="116">
        <v>43188</v>
      </c>
      <c r="P863" s="108">
        <v>2018</v>
      </c>
      <c r="Q863" s="108" t="s">
        <v>88</v>
      </c>
    </row>
    <row r="864" spans="1:17" s="113" customFormat="1" x14ac:dyDescent="0.2">
      <c r="A864" s="114" t="s">
        <v>15</v>
      </c>
      <c r="B864" s="105" t="s">
        <v>69</v>
      </c>
      <c r="C864" s="211">
        <v>43208</v>
      </c>
      <c r="D864" s="115" t="s">
        <v>88</v>
      </c>
      <c r="E864" s="105" t="s">
        <v>13</v>
      </c>
      <c r="F864" s="105" t="s">
        <v>13</v>
      </c>
      <c r="G864" s="105">
        <v>986322</v>
      </c>
      <c r="H864" s="127">
        <v>0.42599999999999999</v>
      </c>
      <c r="I864" s="127">
        <v>0.48067312072162732</v>
      </c>
      <c r="J864" s="131"/>
      <c r="K864" s="121">
        <v>0.8</v>
      </c>
      <c r="L864" s="121">
        <f t="shared" si="28"/>
        <v>0.34079999999999999</v>
      </c>
      <c r="M864" s="124">
        <v>1310.6620129999999</v>
      </c>
      <c r="N864" s="124">
        <f t="shared" si="29"/>
        <v>630</v>
      </c>
      <c r="O864" s="116">
        <v>43192</v>
      </c>
      <c r="P864" s="108">
        <v>2018</v>
      </c>
      <c r="Q864" s="108" t="s">
        <v>88</v>
      </c>
    </row>
    <row r="865" spans="1:17" s="113" customFormat="1" x14ac:dyDescent="0.2">
      <c r="A865" s="114" t="s">
        <v>15</v>
      </c>
      <c r="B865" s="105" t="s">
        <v>69</v>
      </c>
      <c r="C865" s="211">
        <v>43236</v>
      </c>
      <c r="D865" s="115" t="s">
        <v>88</v>
      </c>
      <c r="E865" s="105" t="s">
        <v>13</v>
      </c>
      <c r="F865" s="105" t="s">
        <v>13</v>
      </c>
      <c r="G865" s="105">
        <v>986963</v>
      </c>
      <c r="H865" s="127">
        <v>0.42599999999999999</v>
      </c>
      <c r="I865" s="127">
        <v>0.48067312072162732</v>
      </c>
      <c r="J865" s="131"/>
      <c r="K865" s="121">
        <v>0.8</v>
      </c>
      <c r="L865" s="121">
        <f t="shared" si="28"/>
        <v>0.34079999999999999</v>
      </c>
      <c r="M865" s="124">
        <v>1310.6620129999999</v>
      </c>
      <c r="N865" s="124">
        <f t="shared" si="29"/>
        <v>630</v>
      </c>
      <c r="O865" s="116">
        <v>43194</v>
      </c>
      <c r="P865" s="108">
        <v>2018</v>
      </c>
      <c r="Q865" s="108" t="s">
        <v>88</v>
      </c>
    </row>
    <row r="866" spans="1:17" s="113" customFormat="1" x14ac:dyDescent="0.2">
      <c r="A866" s="114" t="s">
        <v>15</v>
      </c>
      <c r="B866" s="105" t="s">
        <v>69</v>
      </c>
      <c r="C866" s="211">
        <v>43236</v>
      </c>
      <c r="D866" s="115" t="s">
        <v>88</v>
      </c>
      <c r="E866" s="105" t="s">
        <v>13</v>
      </c>
      <c r="F866" s="105" t="s">
        <v>13</v>
      </c>
      <c r="G866" s="105">
        <v>986973</v>
      </c>
      <c r="H866" s="127">
        <v>0.42599999999999999</v>
      </c>
      <c r="I866" s="127">
        <v>0.48067312072162732</v>
      </c>
      <c r="J866" s="131"/>
      <c r="K866" s="121">
        <v>0.8</v>
      </c>
      <c r="L866" s="121">
        <f t="shared" si="28"/>
        <v>0.34079999999999999</v>
      </c>
      <c r="M866" s="124">
        <v>1310.6620129999999</v>
      </c>
      <c r="N866" s="124">
        <f t="shared" si="29"/>
        <v>630</v>
      </c>
      <c r="O866" s="116">
        <v>43194</v>
      </c>
      <c r="P866" s="108">
        <v>2018</v>
      </c>
      <c r="Q866" s="108" t="s">
        <v>88</v>
      </c>
    </row>
    <row r="867" spans="1:17" s="113" customFormat="1" x14ac:dyDescent="0.2">
      <c r="A867" s="114" t="s">
        <v>15</v>
      </c>
      <c r="B867" s="105" t="s">
        <v>69</v>
      </c>
      <c r="C867" s="211">
        <v>43236</v>
      </c>
      <c r="D867" s="115" t="s">
        <v>88</v>
      </c>
      <c r="E867" s="105" t="s">
        <v>13</v>
      </c>
      <c r="F867" s="105" t="s">
        <v>13</v>
      </c>
      <c r="G867" s="105">
        <v>986991</v>
      </c>
      <c r="H867" s="127">
        <v>0.42599999999999999</v>
      </c>
      <c r="I867" s="127">
        <v>0.48067312072162732</v>
      </c>
      <c r="J867" s="131"/>
      <c r="K867" s="121">
        <v>0.8</v>
      </c>
      <c r="L867" s="121">
        <f t="shared" si="28"/>
        <v>0.34079999999999999</v>
      </c>
      <c r="M867" s="124">
        <v>1310.6620129999999</v>
      </c>
      <c r="N867" s="124">
        <f t="shared" si="29"/>
        <v>630</v>
      </c>
      <c r="O867" s="116">
        <v>43194</v>
      </c>
      <c r="P867" s="108">
        <v>2018</v>
      </c>
      <c r="Q867" s="108" t="s">
        <v>88</v>
      </c>
    </row>
    <row r="868" spans="1:17" s="113" customFormat="1" x14ac:dyDescent="0.2">
      <c r="A868" s="114" t="s">
        <v>15</v>
      </c>
      <c r="B868" s="105" t="s">
        <v>69</v>
      </c>
      <c r="C868" s="211">
        <v>43229</v>
      </c>
      <c r="D868" s="115" t="s">
        <v>88</v>
      </c>
      <c r="E868" s="105" t="s">
        <v>13</v>
      </c>
      <c r="F868" s="105" t="s">
        <v>13</v>
      </c>
      <c r="G868" s="105">
        <v>987104</v>
      </c>
      <c r="H868" s="127">
        <v>0.42599999999999999</v>
      </c>
      <c r="I868" s="127">
        <v>0.48104476755925862</v>
      </c>
      <c r="J868" s="131"/>
      <c r="K868" s="121">
        <v>1</v>
      </c>
      <c r="L868" s="121">
        <f t="shared" si="28"/>
        <v>0.42599999999999999</v>
      </c>
      <c r="M868" s="124">
        <v>1475.494713</v>
      </c>
      <c r="N868" s="124">
        <f t="shared" si="29"/>
        <v>709.77901125000005</v>
      </c>
      <c r="O868" s="116">
        <v>43181</v>
      </c>
      <c r="P868" s="108">
        <v>2018</v>
      </c>
      <c r="Q868" s="108" t="s">
        <v>88</v>
      </c>
    </row>
    <row r="869" spans="1:17" s="113" customFormat="1" x14ac:dyDescent="0.2">
      <c r="A869" s="114" t="s">
        <v>15</v>
      </c>
      <c r="B869" s="105" t="s">
        <v>69</v>
      </c>
      <c r="C869" s="211">
        <v>43236</v>
      </c>
      <c r="D869" s="115" t="s">
        <v>88</v>
      </c>
      <c r="E869" s="105" t="s">
        <v>13</v>
      </c>
      <c r="F869" s="105" t="s">
        <v>13</v>
      </c>
      <c r="G869" s="105">
        <v>987275</v>
      </c>
      <c r="H869" s="127">
        <v>0.42599999999999999</v>
      </c>
      <c r="I869" s="127">
        <v>0.48067312072162732</v>
      </c>
      <c r="J869" s="131"/>
      <c r="K869" s="121">
        <v>0.8</v>
      </c>
      <c r="L869" s="121">
        <f t="shared" si="28"/>
        <v>0.34079999999999999</v>
      </c>
      <c r="M869" s="124">
        <v>1310.6620129999999</v>
      </c>
      <c r="N869" s="124">
        <f t="shared" si="29"/>
        <v>630</v>
      </c>
      <c r="O869" s="116">
        <v>43182</v>
      </c>
      <c r="P869" s="108">
        <v>2018</v>
      </c>
      <c r="Q869" s="108" t="s">
        <v>88</v>
      </c>
    </row>
    <row r="870" spans="1:17" s="113" customFormat="1" x14ac:dyDescent="0.2">
      <c r="A870" s="114" t="s">
        <v>15</v>
      </c>
      <c r="B870" s="105" t="s">
        <v>69</v>
      </c>
      <c r="C870" s="211">
        <v>43243</v>
      </c>
      <c r="D870" s="115" t="s">
        <v>88</v>
      </c>
      <c r="E870" s="105" t="s">
        <v>13</v>
      </c>
      <c r="F870" s="105" t="s">
        <v>13</v>
      </c>
      <c r="G870" s="105">
        <v>987363</v>
      </c>
      <c r="H870" s="127">
        <v>0.42599999999999999</v>
      </c>
      <c r="I870" s="127">
        <v>0.48067312072162732</v>
      </c>
      <c r="J870" s="131"/>
      <c r="K870" s="121">
        <v>0.8</v>
      </c>
      <c r="L870" s="121">
        <f t="shared" si="28"/>
        <v>0.34079999999999999</v>
      </c>
      <c r="M870" s="124">
        <v>1310.6620129999999</v>
      </c>
      <c r="N870" s="124">
        <f t="shared" si="29"/>
        <v>630</v>
      </c>
      <c r="O870" s="116">
        <v>43185</v>
      </c>
      <c r="P870" s="108">
        <v>2018</v>
      </c>
      <c r="Q870" s="108" t="s">
        <v>88</v>
      </c>
    </row>
    <row r="871" spans="1:17" s="113" customFormat="1" x14ac:dyDescent="0.2">
      <c r="A871" s="114" t="s">
        <v>15</v>
      </c>
      <c r="B871" s="105" t="s">
        <v>69</v>
      </c>
      <c r="C871" s="211">
        <v>43208</v>
      </c>
      <c r="D871" s="115" t="s">
        <v>88</v>
      </c>
      <c r="E871" s="105" t="s">
        <v>13</v>
      </c>
      <c r="F871" s="105" t="s">
        <v>13</v>
      </c>
      <c r="G871" s="105">
        <v>987415</v>
      </c>
      <c r="H871" s="127">
        <v>0.42599999999999999</v>
      </c>
      <c r="I871" s="127">
        <v>0.48067312072162732</v>
      </c>
      <c r="J871" s="131"/>
      <c r="K871" s="121">
        <v>0.8</v>
      </c>
      <c r="L871" s="121">
        <f t="shared" si="28"/>
        <v>0.34079999999999999</v>
      </c>
      <c r="M871" s="124">
        <v>1310.6620129999999</v>
      </c>
      <c r="N871" s="124">
        <f t="shared" si="29"/>
        <v>630</v>
      </c>
      <c r="O871" s="116">
        <v>43195</v>
      </c>
      <c r="P871" s="108">
        <v>2018</v>
      </c>
      <c r="Q871" s="108" t="s">
        <v>88</v>
      </c>
    </row>
    <row r="872" spans="1:17" s="113" customFormat="1" x14ac:dyDescent="0.2">
      <c r="A872" s="114" t="s">
        <v>15</v>
      </c>
      <c r="B872" s="105" t="s">
        <v>69</v>
      </c>
      <c r="C872" s="211">
        <v>43215</v>
      </c>
      <c r="D872" s="115" t="s">
        <v>88</v>
      </c>
      <c r="E872" s="105" t="s">
        <v>13</v>
      </c>
      <c r="F872" s="105" t="s">
        <v>13</v>
      </c>
      <c r="G872" s="105">
        <v>987449</v>
      </c>
      <c r="H872" s="127">
        <v>0.42599999999999999</v>
      </c>
      <c r="I872" s="127">
        <v>0.48067312072162732</v>
      </c>
      <c r="J872" s="131"/>
      <c r="K872" s="121">
        <v>0.8</v>
      </c>
      <c r="L872" s="121">
        <f t="shared" si="28"/>
        <v>0.34079999999999999</v>
      </c>
      <c r="M872" s="124">
        <v>1310.6620129999999</v>
      </c>
      <c r="N872" s="124">
        <f t="shared" si="29"/>
        <v>630</v>
      </c>
      <c r="O872" s="116">
        <v>43192</v>
      </c>
      <c r="P872" s="108">
        <v>2018</v>
      </c>
      <c r="Q872" s="108" t="s">
        <v>88</v>
      </c>
    </row>
    <row r="873" spans="1:17" s="113" customFormat="1" x14ac:dyDescent="0.2">
      <c r="A873" s="114" t="s">
        <v>15</v>
      </c>
      <c r="B873" s="105" t="s">
        <v>69</v>
      </c>
      <c r="C873" s="211">
        <v>43343</v>
      </c>
      <c r="D873" s="115" t="s">
        <v>88</v>
      </c>
      <c r="E873" s="105" t="s">
        <v>13</v>
      </c>
      <c r="F873" s="105" t="s">
        <v>13</v>
      </c>
      <c r="G873" s="105">
        <v>988348</v>
      </c>
      <c r="H873" s="127">
        <v>0.42599999999999999</v>
      </c>
      <c r="I873" s="127">
        <v>0.48067312072162732</v>
      </c>
      <c r="J873" s="131"/>
      <c r="K873" s="121">
        <v>0.8</v>
      </c>
      <c r="L873" s="121">
        <f t="shared" si="28"/>
        <v>0.34079999999999999</v>
      </c>
      <c r="M873" s="124">
        <v>1310.6620129999999</v>
      </c>
      <c r="N873" s="124">
        <f t="shared" si="29"/>
        <v>630</v>
      </c>
      <c r="O873" s="116">
        <v>43147</v>
      </c>
      <c r="P873" s="108">
        <v>2018</v>
      </c>
      <c r="Q873" s="108" t="s">
        <v>88</v>
      </c>
    </row>
    <row r="874" spans="1:17" s="113" customFormat="1" x14ac:dyDescent="0.2">
      <c r="A874" s="114" t="s">
        <v>15</v>
      </c>
      <c r="B874" s="105" t="s">
        <v>69</v>
      </c>
      <c r="C874" s="211">
        <v>43257</v>
      </c>
      <c r="D874" s="115" t="s">
        <v>88</v>
      </c>
      <c r="E874" s="105" t="s">
        <v>13</v>
      </c>
      <c r="F874" s="105" t="s">
        <v>13</v>
      </c>
      <c r="G874" s="105">
        <v>988605</v>
      </c>
      <c r="H874" s="127">
        <v>0.42599999999999999</v>
      </c>
      <c r="I874" s="127">
        <v>0.48067312072162732</v>
      </c>
      <c r="J874" s="131"/>
      <c r="K874" s="121">
        <v>0.8</v>
      </c>
      <c r="L874" s="121">
        <f t="shared" si="28"/>
        <v>0.34079999999999999</v>
      </c>
      <c r="M874" s="124">
        <v>1310.6620129999999</v>
      </c>
      <c r="N874" s="124">
        <f t="shared" si="29"/>
        <v>630</v>
      </c>
      <c r="O874" s="116">
        <v>43193</v>
      </c>
      <c r="P874" s="108">
        <v>2018</v>
      </c>
      <c r="Q874" s="108" t="s">
        <v>88</v>
      </c>
    </row>
    <row r="875" spans="1:17" s="113" customFormat="1" x14ac:dyDescent="0.2">
      <c r="A875" s="114" t="s">
        <v>15</v>
      </c>
      <c r="B875" s="105" t="s">
        <v>69</v>
      </c>
      <c r="C875" s="211">
        <v>43208</v>
      </c>
      <c r="D875" s="115" t="s">
        <v>88</v>
      </c>
      <c r="E875" s="105" t="s">
        <v>13</v>
      </c>
      <c r="F875" s="105" t="s">
        <v>13</v>
      </c>
      <c r="G875" s="105">
        <v>988764</v>
      </c>
      <c r="H875" s="127">
        <v>0.42599999999999999</v>
      </c>
      <c r="I875" s="127">
        <v>0.48067312072162732</v>
      </c>
      <c r="J875" s="131"/>
      <c r="K875" s="121">
        <v>0.8</v>
      </c>
      <c r="L875" s="121">
        <f t="shared" si="28"/>
        <v>0.34079999999999999</v>
      </c>
      <c r="M875" s="124">
        <v>1310.6620129999999</v>
      </c>
      <c r="N875" s="124">
        <f t="shared" si="29"/>
        <v>630</v>
      </c>
      <c r="O875" s="116">
        <v>43187</v>
      </c>
      <c r="P875" s="108">
        <v>2018</v>
      </c>
      <c r="Q875" s="108" t="s">
        <v>88</v>
      </c>
    </row>
    <row r="876" spans="1:17" s="113" customFormat="1" x14ac:dyDescent="0.2">
      <c r="A876" s="114" t="s">
        <v>15</v>
      </c>
      <c r="B876" s="105" t="s">
        <v>69</v>
      </c>
      <c r="C876" s="211">
        <v>43208</v>
      </c>
      <c r="D876" s="115" t="s">
        <v>88</v>
      </c>
      <c r="E876" s="105" t="s">
        <v>13</v>
      </c>
      <c r="F876" s="105" t="s">
        <v>13</v>
      </c>
      <c r="G876" s="105">
        <v>989249</v>
      </c>
      <c r="H876" s="127">
        <v>0.42599999999999999</v>
      </c>
      <c r="I876" s="127">
        <v>0.48067312072162732</v>
      </c>
      <c r="J876" s="131"/>
      <c r="K876" s="121">
        <v>0.8</v>
      </c>
      <c r="L876" s="121">
        <f t="shared" si="28"/>
        <v>0.34079999999999999</v>
      </c>
      <c r="M876" s="124">
        <v>1310.6620129999999</v>
      </c>
      <c r="N876" s="124">
        <f t="shared" si="29"/>
        <v>630</v>
      </c>
      <c r="O876" s="116">
        <v>43199</v>
      </c>
      <c r="P876" s="108">
        <v>2018</v>
      </c>
      <c r="Q876" s="108" t="s">
        <v>88</v>
      </c>
    </row>
    <row r="877" spans="1:17" s="113" customFormat="1" x14ac:dyDescent="0.2">
      <c r="A877" s="114" t="s">
        <v>15</v>
      </c>
      <c r="B877" s="105" t="s">
        <v>69</v>
      </c>
      <c r="C877" s="211">
        <v>43243</v>
      </c>
      <c r="D877" s="115" t="s">
        <v>88</v>
      </c>
      <c r="E877" s="105" t="s">
        <v>13</v>
      </c>
      <c r="F877" s="105" t="s">
        <v>13</v>
      </c>
      <c r="G877" s="105">
        <v>989469</v>
      </c>
      <c r="H877" s="127">
        <v>0.78</v>
      </c>
      <c r="I877" s="127">
        <v>0.77999999999999992</v>
      </c>
      <c r="J877" s="131"/>
      <c r="K877" s="121">
        <v>0.38200000000000001</v>
      </c>
      <c r="L877" s="121">
        <f t="shared" si="28"/>
        <v>0.29796</v>
      </c>
      <c r="M877" s="124">
        <v>4832.9440000000004</v>
      </c>
      <c r="N877" s="124">
        <f t="shared" si="29"/>
        <v>3769.69632</v>
      </c>
      <c r="O877" s="116">
        <v>43179</v>
      </c>
      <c r="P877" s="108">
        <v>2018</v>
      </c>
      <c r="Q877" s="108" t="s">
        <v>88</v>
      </c>
    </row>
    <row r="878" spans="1:17" s="113" customFormat="1" x14ac:dyDescent="0.2">
      <c r="A878" s="114" t="s">
        <v>15</v>
      </c>
      <c r="B878" s="105" t="s">
        <v>69</v>
      </c>
      <c r="C878" s="211">
        <v>43243</v>
      </c>
      <c r="D878" s="115" t="s">
        <v>88</v>
      </c>
      <c r="E878" s="105" t="s">
        <v>13</v>
      </c>
      <c r="F878" s="105" t="s">
        <v>13</v>
      </c>
      <c r="G878" s="105">
        <v>989537</v>
      </c>
      <c r="H878" s="127">
        <v>0.42599999999999999</v>
      </c>
      <c r="I878" s="127">
        <v>0.48104476755925862</v>
      </c>
      <c r="J878" s="131"/>
      <c r="K878" s="121">
        <v>1</v>
      </c>
      <c r="L878" s="121">
        <f t="shared" si="28"/>
        <v>0.42599999999999999</v>
      </c>
      <c r="M878" s="124">
        <v>1475.494713</v>
      </c>
      <c r="N878" s="124">
        <f t="shared" si="29"/>
        <v>709.77901125000005</v>
      </c>
      <c r="O878" s="116">
        <v>43186</v>
      </c>
      <c r="P878" s="108">
        <v>2018</v>
      </c>
      <c r="Q878" s="108" t="s">
        <v>88</v>
      </c>
    </row>
    <row r="879" spans="1:17" s="113" customFormat="1" x14ac:dyDescent="0.2">
      <c r="A879" s="114" t="s">
        <v>15</v>
      </c>
      <c r="B879" s="105" t="s">
        <v>69</v>
      </c>
      <c r="C879" s="211">
        <v>43208</v>
      </c>
      <c r="D879" s="115" t="s">
        <v>88</v>
      </c>
      <c r="E879" s="105" t="s">
        <v>13</v>
      </c>
      <c r="F879" s="105" t="s">
        <v>13</v>
      </c>
      <c r="G879" s="105">
        <v>989670</v>
      </c>
      <c r="H879" s="127">
        <v>0.42599999999999999</v>
      </c>
      <c r="I879" s="127">
        <v>0.48067312072162732</v>
      </c>
      <c r="J879" s="131"/>
      <c r="K879" s="121">
        <v>0.8</v>
      </c>
      <c r="L879" s="121">
        <f t="shared" si="28"/>
        <v>0.34079999999999999</v>
      </c>
      <c r="M879" s="124">
        <v>1310.6620129999999</v>
      </c>
      <c r="N879" s="124">
        <f t="shared" si="29"/>
        <v>630</v>
      </c>
      <c r="O879" s="116">
        <v>43185</v>
      </c>
      <c r="P879" s="108">
        <v>2018</v>
      </c>
      <c r="Q879" s="108" t="s">
        <v>88</v>
      </c>
    </row>
    <row r="880" spans="1:17" s="113" customFormat="1" x14ac:dyDescent="0.2">
      <c r="A880" s="114" t="s">
        <v>15</v>
      </c>
      <c r="B880" s="105" t="s">
        <v>69</v>
      </c>
      <c r="C880" s="211">
        <v>43208</v>
      </c>
      <c r="D880" s="115" t="s">
        <v>88</v>
      </c>
      <c r="E880" s="105" t="s">
        <v>13</v>
      </c>
      <c r="F880" s="105" t="s">
        <v>13</v>
      </c>
      <c r="G880" s="105">
        <v>989822</v>
      </c>
      <c r="H880" s="127">
        <v>0.42599999999999999</v>
      </c>
      <c r="I880" s="127">
        <v>0.48067312072162732</v>
      </c>
      <c r="J880" s="131"/>
      <c r="K880" s="121">
        <v>0.8</v>
      </c>
      <c r="L880" s="121">
        <f t="shared" si="28"/>
        <v>0.34079999999999999</v>
      </c>
      <c r="M880" s="124">
        <v>1310.6620129999999</v>
      </c>
      <c r="N880" s="124">
        <f t="shared" si="29"/>
        <v>630</v>
      </c>
      <c r="O880" s="116">
        <v>43199</v>
      </c>
      <c r="P880" s="108">
        <v>2018</v>
      </c>
      <c r="Q880" s="108" t="s">
        <v>88</v>
      </c>
    </row>
    <row r="881" spans="1:17" s="113" customFormat="1" x14ac:dyDescent="0.2">
      <c r="A881" s="114" t="s">
        <v>15</v>
      </c>
      <c r="B881" s="105" t="s">
        <v>69</v>
      </c>
      <c r="C881" s="211">
        <v>43208</v>
      </c>
      <c r="D881" s="115" t="s">
        <v>88</v>
      </c>
      <c r="E881" s="105" t="s">
        <v>13</v>
      </c>
      <c r="F881" s="105" t="s">
        <v>13</v>
      </c>
      <c r="G881" s="105">
        <v>990155</v>
      </c>
      <c r="H881" s="127">
        <v>0.42599999999999999</v>
      </c>
      <c r="I881" s="127">
        <v>0.48067312072162732</v>
      </c>
      <c r="J881" s="131"/>
      <c r="K881" s="121">
        <v>0.8</v>
      </c>
      <c r="L881" s="121">
        <f t="shared" si="28"/>
        <v>0.34079999999999999</v>
      </c>
      <c r="M881" s="124">
        <v>1310.6620129999999</v>
      </c>
      <c r="N881" s="124">
        <f t="shared" si="29"/>
        <v>630</v>
      </c>
      <c r="O881" s="116">
        <v>43196</v>
      </c>
      <c r="P881" s="108">
        <v>2018</v>
      </c>
      <c r="Q881" s="108" t="s">
        <v>88</v>
      </c>
    </row>
    <row r="882" spans="1:17" s="113" customFormat="1" x14ac:dyDescent="0.2">
      <c r="A882" s="114" t="s">
        <v>15</v>
      </c>
      <c r="B882" s="105" t="s">
        <v>69</v>
      </c>
      <c r="C882" s="211">
        <v>43208</v>
      </c>
      <c r="D882" s="115" t="s">
        <v>88</v>
      </c>
      <c r="E882" s="105" t="s">
        <v>13</v>
      </c>
      <c r="F882" s="105" t="s">
        <v>13</v>
      </c>
      <c r="G882" s="105">
        <v>990545</v>
      </c>
      <c r="H882" s="127">
        <v>0.42599999999999999</v>
      </c>
      <c r="I882" s="127">
        <v>0.48067312072162732</v>
      </c>
      <c r="J882" s="131"/>
      <c r="K882" s="121">
        <v>0.8</v>
      </c>
      <c r="L882" s="121">
        <f t="shared" si="28"/>
        <v>0.34079999999999999</v>
      </c>
      <c r="M882" s="124">
        <v>1310.6620129999999</v>
      </c>
      <c r="N882" s="124">
        <f t="shared" si="29"/>
        <v>630</v>
      </c>
      <c r="O882" s="116">
        <v>43199</v>
      </c>
      <c r="P882" s="108">
        <v>2018</v>
      </c>
      <c r="Q882" s="108" t="s">
        <v>88</v>
      </c>
    </row>
    <row r="883" spans="1:17" s="113" customFormat="1" x14ac:dyDescent="0.2">
      <c r="A883" s="114" t="s">
        <v>15</v>
      </c>
      <c r="B883" s="105" t="s">
        <v>69</v>
      </c>
      <c r="C883" s="211">
        <v>43215</v>
      </c>
      <c r="D883" s="115" t="s">
        <v>88</v>
      </c>
      <c r="E883" s="105" t="s">
        <v>13</v>
      </c>
      <c r="F883" s="105" t="s">
        <v>13</v>
      </c>
      <c r="G883" s="105">
        <v>991979</v>
      </c>
      <c r="H883" s="127">
        <v>0.42599999999999999</v>
      </c>
      <c r="I883" s="127">
        <v>0.48067312072162732</v>
      </c>
      <c r="J883" s="131"/>
      <c r="K883" s="121">
        <v>0.8</v>
      </c>
      <c r="L883" s="121">
        <f t="shared" si="28"/>
        <v>0.34079999999999999</v>
      </c>
      <c r="M883" s="124">
        <v>1310.6620129999999</v>
      </c>
      <c r="N883" s="124">
        <f t="shared" si="29"/>
        <v>630</v>
      </c>
      <c r="O883" s="116">
        <v>43201</v>
      </c>
      <c r="P883" s="108">
        <v>2018</v>
      </c>
      <c r="Q883" s="108" t="s">
        <v>88</v>
      </c>
    </row>
    <row r="884" spans="1:17" s="113" customFormat="1" x14ac:dyDescent="0.2">
      <c r="A884" s="114" t="s">
        <v>15</v>
      </c>
      <c r="B884" s="105" t="s">
        <v>69</v>
      </c>
      <c r="C884" s="211">
        <v>43215</v>
      </c>
      <c r="D884" s="115" t="s">
        <v>88</v>
      </c>
      <c r="E884" s="105" t="s">
        <v>13</v>
      </c>
      <c r="F884" s="105" t="s">
        <v>13</v>
      </c>
      <c r="G884" s="105">
        <v>992787</v>
      </c>
      <c r="H884" s="127">
        <v>0.42599999999999999</v>
      </c>
      <c r="I884" s="127">
        <v>0.48067312072162732</v>
      </c>
      <c r="J884" s="131"/>
      <c r="K884" s="121">
        <v>0.8</v>
      </c>
      <c r="L884" s="121">
        <f t="shared" si="28"/>
        <v>0.34079999999999999</v>
      </c>
      <c r="M884" s="124">
        <v>1310.6620129999999</v>
      </c>
      <c r="N884" s="124">
        <f t="shared" si="29"/>
        <v>630</v>
      </c>
      <c r="O884" s="116">
        <v>43192</v>
      </c>
      <c r="P884" s="108">
        <v>2018</v>
      </c>
      <c r="Q884" s="108" t="s">
        <v>88</v>
      </c>
    </row>
    <row r="885" spans="1:17" s="113" customFormat="1" x14ac:dyDescent="0.2">
      <c r="A885" s="114" t="s">
        <v>15</v>
      </c>
      <c r="B885" s="105" t="s">
        <v>69</v>
      </c>
      <c r="C885" s="211">
        <v>43243</v>
      </c>
      <c r="D885" s="115" t="s">
        <v>88</v>
      </c>
      <c r="E885" s="105" t="s">
        <v>13</v>
      </c>
      <c r="F885" s="105" t="s">
        <v>13</v>
      </c>
      <c r="G885" s="105">
        <v>992802</v>
      </c>
      <c r="H885" s="127">
        <v>0.42599999999999999</v>
      </c>
      <c r="I885" s="127">
        <v>0.48067312072162732</v>
      </c>
      <c r="J885" s="131"/>
      <c r="K885" s="121">
        <v>0.8</v>
      </c>
      <c r="L885" s="121">
        <f t="shared" si="28"/>
        <v>0.34079999999999999</v>
      </c>
      <c r="M885" s="124">
        <v>1310.6620129999999</v>
      </c>
      <c r="N885" s="124">
        <f t="shared" si="29"/>
        <v>630</v>
      </c>
      <c r="O885" s="116">
        <v>43200</v>
      </c>
      <c r="P885" s="108">
        <v>2018</v>
      </c>
      <c r="Q885" s="108" t="s">
        <v>88</v>
      </c>
    </row>
    <row r="886" spans="1:17" s="113" customFormat="1" x14ac:dyDescent="0.2">
      <c r="A886" s="114" t="s">
        <v>15</v>
      </c>
      <c r="B886" s="105" t="s">
        <v>69</v>
      </c>
      <c r="C886" s="211">
        <v>43222</v>
      </c>
      <c r="D886" s="115" t="s">
        <v>88</v>
      </c>
      <c r="E886" s="105" t="s">
        <v>13</v>
      </c>
      <c r="F886" s="105" t="s">
        <v>13</v>
      </c>
      <c r="G886" s="105">
        <v>993425</v>
      </c>
      <c r="H886" s="127">
        <v>0.42599999999999999</v>
      </c>
      <c r="I886" s="127">
        <v>0.48067312072162732</v>
      </c>
      <c r="J886" s="131"/>
      <c r="K886" s="121">
        <v>0.8</v>
      </c>
      <c r="L886" s="121">
        <f t="shared" si="28"/>
        <v>0.34079999999999999</v>
      </c>
      <c r="M886" s="124">
        <v>1310.6620129999999</v>
      </c>
      <c r="N886" s="124">
        <f t="shared" si="29"/>
        <v>630</v>
      </c>
      <c r="O886" s="116">
        <v>43201</v>
      </c>
      <c r="P886" s="108">
        <v>2018</v>
      </c>
      <c r="Q886" s="108" t="s">
        <v>88</v>
      </c>
    </row>
    <row r="887" spans="1:17" s="113" customFormat="1" x14ac:dyDescent="0.2">
      <c r="A887" s="114" t="s">
        <v>15</v>
      </c>
      <c r="B887" s="105" t="s">
        <v>69</v>
      </c>
      <c r="C887" s="211">
        <v>43215</v>
      </c>
      <c r="D887" s="115" t="s">
        <v>88</v>
      </c>
      <c r="E887" s="105" t="s">
        <v>13</v>
      </c>
      <c r="F887" s="105" t="s">
        <v>13</v>
      </c>
      <c r="G887" s="105">
        <v>993922</v>
      </c>
      <c r="H887" s="127">
        <v>0.42599999999999999</v>
      </c>
      <c r="I887" s="127">
        <v>0.48067312072162732</v>
      </c>
      <c r="J887" s="131"/>
      <c r="K887" s="121">
        <v>0.8</v>
      </c>
      <c r="L887" s="121">
        <f t="shared" si="28"/>
        <v>0.34079999999999999</v>
      </c>
      <c r="M887" s="124">
        <v>1310.6620129999999</v>
      </c>
      <c r="N887" s="124">
        <f t="shared" si="29"/>
        <v>630</v>
      </c>
      <c r="O887" s="116">
        <v>43201</v>
      </c>
      <c r="P887" s="108">
        <v>2018</v>
      </c>
      <c r="Q887" s="108" t="s">
        <v>88</v>
      </c>
    </row>
    <row r="888" spans="1:17" s="113" customFormat="1" x14ac:dyDescent="0.2">
      <c r="A888" s="114" t="s">
        <v>15</v>
      </c>
      <c r="B888" s="105" t="s">
        <v>69</v>
      </c>
      <c r="C888" s="211">
        <v>43243</v>
      </c>
      <c r="D888" s="115" t="s">
        <v>88</v>
      </c>
      <c r="E888" s="105" t="s">
        <v>13</v>
      </c>
      <c r="F888" s="105" t="s">
        <v>13</v>
      </c>
      <c r="G888" s="105">
        <v>994061</v>
      </c>
      <c r="H888" s="127">
        <v>0.42599999999999999</v>
      </c>
      <c r="I888" s="127">
        <v>0.48067312072162732</v>
      </c>
      <c r="J888" s="131"/>
      <c r="K888" s="121">
        <v>0.8</v>
      </c>
      <c r="L888" s="121">
        <f t="shared" si="28"/>
        <v>0.34079999999999999</v>
      </c>
      <c r="M888" s="124">
        <v>1310.6620129999999</v>
      </c>
      <c r="N888" s="124">
        <f t="shared" si="29"/>
        <v>630</v>
      </c>
      <c r="O888" s="116">
        <v>43205</v>
      </c>
      <c r="P888" s="108">
        <v>2018</v>
      </c>
      <c r="Q888" s="108" t="s">
        <v>88</v>
      </c>
    </row>
    <row r="889" spans="1:17" s="113" customFormat="1" x14ac:dyDescent="0.2">
      <c r="A889" s="114" t="s">
        <v>15</v>
      </c>
      <c r="B889" s="105" t="s">
        <v>69</v>
      </c>
      <c r="C889" s="211">
        <v>43215</v>
      </c>
      <c r="D889" s="115" t="s">
        <v>88</v>
      </c>
      <c r="E889" s="105" t="s">
        <v>13</v>
      </c>
      <c r="F889" s="105" t="s">
        <v>13</v>
      </c>
      <c r="G889" s="105">
        <v>994422</v>
      </c>
      <c r="H889" s="127">
        <v>0.42599999999999999</v>
      </c>
      <c r="I889" s="127">
        <v>0.48067312072162732</v>
      </c>
      <c r="J889" s="131"/>
      <c r="K889" s="121">
        <v>0.8</v>
      </c>
      <c r="L889" s="121">
        <f t="shared" si="28"/>
        <v>0.34079999999999999</v>
      </c>
      <c r="M889" s="124">
        <v>1310.6620129999999</v>
      </c>
      <c r="N889" s="124">
        <f t="shared" si="29"/>
        <v>630</v>
      </c>
      <c r="O889" s="116">
        <v>43203</v>
      </c>
      <c r="P889" s="108">
        <v>2018</v>
      </c>
      <c r="Q889" s="108" t="s">
        <v>88</v>
      </c>
    </row>
    <row r="890" spans="1:17" s="113" customFormat="1" x14ac:dyDescent="0.2">
      <c r="A890" s="114" t="s">
        <v>15</v>
      </c>
      <c r="B890" s="105" t="s">
        <v>69</v>
      </c>
      <c r="C890" s="211">
        <v>43250</v>
      </c>
      <c r="D890" s="115" t="s">
        <v>88</v>
      </c>
      <c r="E890" s="105" t="s">
        <v>13</v>
      </c>
      <c r="F890" s="105" t="s">
        <v>13</v>
      </c>
      <c r="G890" s="105">
        <v>994595</v>
      </c>
      <c r="H890" s="127">
        <v>0.42599999999999999</v>
      </c>
      <c r="I890" s="127">
        <v>0.48067312072162732</v>
      </c>
      <c r="J890" s="131"/>
      <c r="K890" s="121">
        <v>0.8</v>
      </c>
      <c r="L890" s="121">
        <f t="shared" si="28"/>
        <v>0.34079999999999999</v>
      </c>
      <c r="M890" s="124">
        <v>1310.6620129999999</v>
      </c>
      <c r="N890" s="124">
        <f t="shared" si="29"/>
        <v>630</v>
      </c>
      <c r="O890" s="116">
        <v>43206</v>
      </c>
      <c r="P890" s="108">
        <v>2018</v>
      </c>
      <c r="Q890" s="108" t="s">
        <v>88</v>
      </c>
    </row>
    <row r="891" spans="1:17" s="113" customFormat="1" x14ac:dyDescent="0.2">
      <c r="A891" s="114" t="s">
        <v>15</v>
      </c>
      <c r="B891" s="105" t="s">
        <v>69</v>
      </c>
      <c r="C891" s="211">
        <v>43250</v>
      </c>
      <c r="D891" s="115" t="s">
        <v>88</v>
      </c>
      <c r="E891" s="105" t="s">
        <v>13</v>
      </c>
      <c r="F891" s="105" t="s">
        <v>13</v>
      </c>
      <c r="G891" s="105">
        <v>994727</v>
      </c>
      <c r="H891" s="127">
        <v>0.42599999999999999</v>
      </c>
      <c r="I891" s="127">
        <v>0.48104476755925862</v>
      </c>
      <c r="J891" s="131"/>
      <c r="K891" s="121">
        <v>1</v>
      </c>
      <c r="L891" s="121">
        <f t="shared" si="28"/>
        <v>0.42599999999999999</v>
      </c>
      <c r="M891" s="124">
        <v>1475.494713</v>
      </c>
      <c r="N891" s="124">
        <f t="shared" si="29"/>
        <v>709.77901125000005</v>
      </c>
      <c r="O891" s="116">
        <v>43194</v>
      </c>
      <c r="P891" s="108">
        <v>2018</v>
      </c>
      <c r="Q891" s="108" t="s">
        <v>88</v>
      </c>
    </row>
    <row r="892" spans="1:17" s="113" customFormat="1" x14ac:dyDescent="0.2">
      <c r="A892" s="114" t="s">
        <v>15</v>
      </c>
      <c r="B892" s="105" t="s">
        <v>69</v>
      </c>
      <c r="C892" s="211">
        <v>43271</v>
      </c>
      <c r="D892" s="115" t="s">
        <v>88</v>
      </c>
      <c r="E892" s="105" t="s">
        <v>13</v>
      </c>
      <c r="F892" s="105" t="s">
        <v>13</v>
      </c>
      <c r="G892" s="105">
        <v>994777</v>
      </c>
      <c r="H892" s="127">
        <v>0.42599999999999999</v>
      </c>
      <c r="I892" s="127">
        <v>0.48104476755925862</v>
      </c>
      <c r="J892" s="131"/>
      <c r="K892" s="121">
        <v>1</v>
      </c>
      <c r="L892" s="121">
        <f t="shared" si="28"/>
        <v>0.42599999999999999</v>
      </c>
      <c r="M892" s="124">
        <v>1475.494713</v>
      </c>
      <c r="N892" s="124">
        <f t="shared" si="29"/>
        <v>709.77901125000005</v>
      </c>
      <c r="O892" s="116">
        <v>43195</v>
      </c>
      <c r="P892" s="108">
        <v>2018</v>
      </c>
      <c r="Q892" s="108" t="s">
        <v>88</v>
      </c>
    </row>
    <row r="893" spans="1:17" s="113" customFormat="1" x14ac:dyDescent="0.2">
      <c r="A893" s="114" t="s">
        <v>15</v>
      </c>
      <c r="B893" s="105" t="s">
        <v>69</v>
      </c>
      <c r="C893" s="211">
        <v>43292</v>
      </c>
      <c r="D893" s="115" t="s">
        <v>88</v>
      </c>
      <c r="E893" s="105" t="s">
        <v>13</v>
      </c>
      <c r="F893" s="105" t="s">
        <v>13</v>
      </c>
      <c r="G893" s="105">
        <v>994845</v>
      </c>
      <c r="H893" s="127">
        <v>0.42599999999999999</v>
      </c>
      <c r="I893" s="127">
        <v>0.48104476755925862</v>
      </c>
      <c r="J893" s="131"/>
      <c r="K893" s="121">
        <v>1</v>
      </c>
      <c r="L893" s="121">
        <f t="shared" si="28"/>
        <v>0.42599999999999999</v>
      </c>
      <c r="M893" s="124">
        <v>1475.494713</v>
      </c>
      <c r="N893" s="124">
        <f t="shared" si="29"/>
        <v>709.77901125000005</v>
      </c>
      <c r="O893" s="116">
        <v>43195</v>
      </c>
      <c r="P893" s="108">
        <v>2018</v>
      </c>
      <c r="Q893" s="108" t="s">
        <v>88</v>
      </c>
    </row>
    <row r="894" spans="1:17" s="113" customFormat="1" x14ac:dyDescent="0.2">
      <c r="A894" s="114" t="s">
        <v>15</v>
      </c>
      <c r="B894" s="105" t="s">
        <v>69</v>
      </c>
      <c r="C894" s="211">
        <v>43250</v>
      </c>
      <c r="D894" s="115" t="s">
        <v>88</v>
      </c>
      <c r="E894" s="105" t="s">
        <v>13</v>
      </c>
      <c r="F894" s="105" t="s">
        <v>13</v>
      </c>
      <c r="G894" s="105">
        <v>994990</v>
      </c>
      <c r="H894" s="127">
        <v>0.42599999999999999</v>
      </c>
      <c r="I894" s="127">
        <v>0.48067312072162732</v>
      </c>
      <c r="J894" s="131"/>
      <c r="K894" s="121">
        <v>0.8</v>
      </c>
      <c r="L894" s="121">
        <f t="shared" si="28"/>
        <v>0.34079999999999999</v>
      </c>
      <c r="M894" s="124">
        <v>1310.6620129999999</v>
      </c>
      <c r="N894" s="124">
        <f t="shared" si="29"/>
        <v>630</v>
      </c>
      <c r="O894" s="116">
        <v>43207</v>
      </c>
      <c r="P894" s="108">
        <v>2018</v>
      </c>
      <c r="Q894" s="108" t="s">
        <v>88</v>
      </c>
    </row>
    <row r="895" spans="1:17" s="113" customFormat="1" x14ac:dyDescent="0.2">
      <c r="A895" s="114" t="s">
        <v>15</v>
      </c>
      <c r="B895" s="105" t="s">
        <v>69</v>
      </c>
      <c r="C895" s="211">
        <v>43250</v>
      </c>
      <c r="D895" s="115" t="s">
        <v>88</v>
      </c>
      <c r="E895" s="105" t="s">
        <v>13</v>
      </c>
      <c r="F895" s="105" t="s">
        <v>13</v>
      </c>
      <c r="G895" s="105">
        <v>995350</v>
      </c>
      <c r="H895" s="127">
        <v>0.42599999999999999</v>
      </c>
      <c r="I895" s="127">
        <v>0.48067312072162732</v>
      </c>
      <c r="J895" s="131"/>
      <c r="K895" s="121">
        <v>0.8</v>
      </c>
      <c r="L895" s="121">
        <f t="shared" si="28"/>
        <v>0.34079999999999999</v>
      </c>
      <c r="M895" s="124">
        <v>1310.6620129999999</v>
      </c>
      <c r="N895" s="124">
        <f t="shared" si="29"/>
        <v>630</v>
      </c>
      <c r="O895" s="116">
        <v>43208</v>
      </c>
      <c r="P895" s="108">
        <v>2018</v>
      </c>
      <c r="Q895" s="108" t="s">
        <v>88</v>
      </c>
    </row>
    <row r="896" spans="1:17" s="113" customFormat="1" x14ac:dyDescent="0.2">
      <c r="A896" s="114" t="s">
        <v>15</v>
      </c>
      <c r="B896" s="105" t="s">
        <v>69</v>
      </c>
      <c r="C896" s="211">
        <v>43250</v>
      </c>
      <c r="D896" s="115" t="s">
        <v>88</v>
      </c>
      <c r="E896" s="105" t="s">
        <v>13</v>
      </c>
      <c r="F896" s="105" t="s">
        <v>13</v>
      </c>
      <c r="G896" s="105">
        <v>995502</v>
      </c>
      <c r="H896" s="127">
        <v>0.42599999999999999</v>
      </c>
      <c r="I896" s="127">
        <v>0.48067312072162732</v>
      </c>
      <c r="J896" s="131"/>
      <c r="K896" s="121">
        <v>0.8</v>
      </c>
      <c r="L896" s="121">
        <f t="shared" si="28"/>
        <v>0.34079999999999999</v>
      </c>
      <c r="M896" s="124">
        <v>1310.6620129999999</v>
      </c>
      <c r="N896" s="124">
        <f t="shared" si="29"/>
        <v>630</v>
      </c>
      <c r="O896" s="116">
        <v>43207</v>
      </c>
      <c r="P896" s="108">
        <v>2018</v>
      </c>
      <c r="Q896" s="108" t="s">
        <v>88</v>
      </c>
    </row>
    <row r="897" spans="1:17" s="113" customFormat="1" x14ac:dyDescent="0.2">
      <c r="A897" s="114" t="s">
        <v>15</v>
      </c>
      <c r="B897" s="105" t="s">
        <v>69</v>
      </c>
      <c r="C897" s="211">
        <v>43222</v>
      </c>
      <c r="D897" s="115" t="s">
        <v>88</v>
      </c>
      <c r="E897" s="105" t="s">
        <v>13</v>
      </c>
      <c r="F897" s="105" t="s">
        <v>13</v>
      </c>
      <c r="G897" s="105">
        <v>995552</v>
      </c>
      <c r="H897" s="127">
        <v>0.42599999999999999</v>
      </c>
      <c r="I897" s="127">
        <v>0.48067312072162732</v>
      </c>
      <c r="J897" s="131"/>
      <c r="K897" s="121">
        <v>0.8</v>
      </c>
      <c r="L897" s="121">
        <f t="shared" si="28"/>
        <v>0.34079999999999999</v>
      </c>
      <c r="M897" s="124">
        <v>1310.6620129999999</v>
      </c>
      <c r="N897" s="124">
        <f t="shared" si="29"/>
        <v>630</v>
      </c>
      <c r="O897" s="116">
        <v>43207</v>
      </c>
      <c r="P897" s="108">
        <v>2018</v>
      </c>
      <c r="Q897" s="108" t="s">
        <v>88</v>
      </c>
    </row>
    <row r="898" spans="1:17" s="113" customFormat="1" x14ac:dyDescent="0.2">
      <c r="A898" s="114" t="s">
        <v>15</v>
      </c>
      <c r="B898" s="105" t="s">
        <v>69</v>
      </c>
      <c r="C898" s="211">
        <v>43250</v>
      </c>
      <c r="D898" s="115" t="s">
        <v>88</v>
      </c>
      <c r="E898" s="105" t="s">
        <v>13</v>
      </c>
      <c r="F898" s="105" t="s">
        <v>13</v>
      </c>
      <c r="G898" s="105">
        <v>995556</v>
      </c>
      <c r="H898" s="127">
        <v>0.42599999999999999</v>
      </c>
      <c r="I898" s="127">
        <v>0.48067312072162732</v>
      </c>
      <c r="J898" s="131"/>
      <c r="K898" s="121">
        <v>0.8</v>
      </c>
      <c r="L898" s="121">
        <f t="shared" si="28"/>
        <v>0.34079999999999999</v>
      </c>
      <c r="M898" s="124">
        <v>1310.6620129999999</v>
      </c>
      <c r="N898" s="124">
        <f t="shared" si="29"/>
        <v>630</v>
      </c>
      <c r="O898" s="116">
        <v>43195</v>
      </c>
      <c r="P898" s="108">
        <v>2018</v>
      </c>
      <c r="Q898" s="108" t="s">
        <v>88</v>
      </c>
    </row>
    <row r="899" spans="1:17" s="113" customFormat="1" x14ac:dyDescent="0.2">
      <c r="A899" s="114" t="s">
        <v>15</v>
      </c>
      <c r="B899" s="105" t="s">
        <v>69</v>
      </c>
      <c r="C899" s="211">
        <v>43250</v>
      </c>
      <c r="D899" s="115" t="s">
        <v>88</v>
      </c>
      <c r="E899" s="105" t="s">
        <v>13</v>
      </c>
      <c r="F899" s="105" t="s">
        <v>13</v>
      </c>
      <c r="G899" s="105">
        <v>995782</v>
      </c>
      <c r="H899" s="127">
        <v>0.42599999999999999</v>
      </c>
      <c r="I899" s="127">
        <v>0.48067312072162732</v>
      </c>
      <c r="J899" s="131"/>
      <c r="K899" s="121">
        <v>0.8</v>
      </c>
      <c r="L899" s="121">
        <f t="shared" si="28"/>
        <v>0.34079999999999999</v>
      </c>
      <c r="M899" s="124">
        <v>1310.6620129999999</v>
      </c>
      <c r="N899" s="124">
        <f t="shared" si="29"/>
        <v>630</v>
      </c>
      <c r="O899" s="116">
        <v>43206</v>
      </c>
      <c r="P899" s="108">
        <v>2018</v>
      </c>
      <c r="Q899" s="108" t="s">
        <v>88</v>
      </c>
    </row>
    <row r="900" spans="1:17" s="113" customFormat="1" x14ac:dyDescent="0.2">
      <c r="A900" s="114" t="s">
        <v>15</v>
      </c>
      <c r="B900" s="105" t="s">
        <v>69</v>
      </c>
      <c r="C900" s="211">
        <v>43250</v>
      </c>
      <c r="D900" s="115" t="s">
        <v>88</v>
      </c>
      <c r="E900" s="105" t="s">
        <v>13</v>
      </c>
      <c r="F900" s="105" t="s">
        <v>13</v>
      </c>
      <c r="G900" s="105">
        <v>996161</v>
      </c>
      <c r="H900" s="127">
        <v>0.42599999999999999</v>
      </c>
      <c r="I900" s="127">
        <v>0.48067312072162732</v>
      </c>
      <c r="J900" s="131"/>
      <c r="K900" s="121">
        <v>0.8</v>
      </c>
      <c r="L900" s="121">
        <f t="shared" si="28"/>
        <v>0.34079999999999999</v>
      </c>
      <c r="M900" s="124">
        <v>1310.6620129999999</v>
      </c>
      <c r="N900" s="124">
        <f t="shared" si="29"/>
        <v>630</v>
      </c>
      <c r="O900" s="116">
        <v>43208</v>
      </c>
      <c r="P900" s="108">
        <v>2018</v>
      </c>
      <c r="Q900" s="108" t="s">
        <v>88</v>
      </c>
    </row>
    <row r="901" spans="1:17" s="113" customFormat="1" x14ac:dyDescent="0.2">
      <c r="A901" s="114" t="s">
        <v>15</v>
      </c>
      <c r="B901" s="105" t="s">
        <v>69</v>
      </c>
      <c r="C901" s="211">
        <v>43271</v>
      </c>
      <c r="D901" s="115" t="s">
        <v>88</v>
      </c>
      <c r="E901" s="105" t="s">
        <v>13</v>
      </c>
      <c r="F901" s="105" t="s">
        <v>13</v>
      </c>
      <c r="G901" s="105">
        <v>996321</v>
      </c>
      <c r="H901" s="127">
        <v>0.42599999999999999</v>
      </c>
      <c r="I901" s="127">
        <v>0.48067312072162732</v>
      </c>
      <c r="J901" s="131"/>
      <c r="K901" s="121">
        <v>0.8</v>
      </c>
      <c r="L901" s="121">
        <f t="shared" si="28"/>
        <v>0.34079999999999999</v>
      </c>
      <c r="M901" s="124">
        <v>1310.6620129999999</v>
      </c>
      <c r="N901" s="124">
        <f t="shared" si="29"/>
        <v>630</v>
      </c>
      <c r="O901" s="116">
        <v>43209</v>
      </c>
      <c r="P901" s="108">
        <v>2018</v>
      </c>
      <c r="Q901" s="108" t="s">
        <v>88</v>
      </c>
    </row>
    <row r="902" spans="1:17" s="113" customFormat="1" x14ac:dyDescent="0.2">
      <c r="A902" s="114" t="s">
        <v>15</v>
      </c>
      <c r="B902" s="105" t="s">
        <v>69</v>
      </c>
      <c r="C902" s="211">
        <v>43222</v>
      </c>
      <c r="D902" s="115" t="s">
        <v>88</v>
      </c>
      <c r="E902" s="105" t="s">
        <v>13</v>
      </c>
      <c r="F902" s="105" t="s">
        <v>13</v>
      </c>
      <c r="G902" s="105">
        <v>997018</v>
      </c>
      <c r="H902" s="127">
        <v>0.42599999999999999</v>
      </c>
      <c r="I902" s="127">
        <v>0.48067312072162732</v>
      </c>
      <c r="J902" s="131"/>
      <c r="K902" s="121">
        <v>0.8</v>
      </c>
      <c r="L902" s="121">
        <f t="shared" si="28"/>
        <v>0.34079999999999999</v>
      </c>
      <c r="M902" s="124">
        <v>1310.6620129999999</v>
      </c>
      <c r="N902" s="124">
        <f t="shared" si="29"/>
        <v>630</v>
      </c>
      <c r="O902" s="116">
        <v>43210</v>
      </c>
      <c r="P902" s="108">
        <v>2018</v>
      </c>
      <c r="Q902" s="108" t="s">
        <v>88</v>
      </c>
    </row>
    <row r="903" spans="1:17" s="113" customFormat="1" x14ac:dyDescent="0.2">
      <c r="A903" s="114" t="s">
        <v>15</v>
      </c>
      <c r="B903" s="105" t="s">
        <v>69</v>
      </c>
      <c r="C903" s="211">
        <v>43271</v>
      </c>
      <c r="D903" s="115" t="s">
        <v>88</v>
      </c>
      <c r="E903" s="105" t="s">
        <v>13</v>
      </c>
      <c r="F903" s="105" t="s">
        <v>13</v>
      </c>
      <c r="G903" s="105">
        <v>997458</v>
      </c>
      <c r="H903" s="127">
        <v>0.42599999999999999</v>
      </c>
      <c r="I903" s="127">
        <v>0.48067312072162732</v>
      </c>
      <c r="J903" s="131"/>
      <c r="K903" s="121">
        <v>0.8</v>
      </c>
      <c r="L903" s="121">
        <f t="shared" si="28"/>
        <v>0.34079999999999999</v>
      </c>
      <c r="M903" s="124">
        <v>1310.6620129999999</v>
      </c>
      <c r="N903" s="124">
        <f t="shared" si="29"/>
        <v>630</v>
      </c>
      <c r="O903" s="116">
        <v>43213</v>
      </c>
      <c r="P903" s="108">
        <v>2018</v>
      </c>
      <c r="Q903" s="108" t="s">
        <v>88</v>
      </c>
    </row>
    <row r="904" spans="1:17" s="113" customFormat="1" x14ac:dyDescent="0.2">
      <c r="A904" s="114" t="s">
        <v>15</v>
      </c>
      <c r="B904" s="105" t="s">
        <v>69</v>
      </c>
      <c r="C904" s="211">
        <v>43271</v>
      </c>
      <c r="D904" s="115" t="s">
        <v>88</v>
      </c>
      <c r="E904" s="105" t="s">
        <v>13</v>
      </c>
      <c r="F904" s="105" t="s">
        <v>13</v>
      </c>
      <c r="G904" s="105">
        <v>997467</v>
      </c>
      <c r="H904" s="127">
        <v>0.42599999999999999</v>
      </c>
      <c r="I904" s="127">
        <v>0.48067312072162732</v>
      </c>
      <c r="J904" s="131"/>
      <c r="K904" s="121">
        <v>0.8</v>
      </c>
      <c r="L904" s="121">
        <f t="shared" si="28"/>
        <v>0.34079999999999999</v>
      </c>
      <c r="M904" s="124">
        <v>1310.6620129999999</v>
      </c>
      <c r="N904" s="124">
        <f t="shared" si="29"/>
        <v>630</v>
      </c>
      <c r="O904" s="116">
        <v>43209</v>
      </c>
      <c r="P904" s="108">
        <v>2018</v>
      </c>
      <c r="Q904" s="108" t="s">
        <v>88</v>
      </c>
    </row>
    <row r="905" spans="1:17" s="113" customFormat="1" x14ac:dyDescent="0.2">
      <c r="A905" s="114" t="s">
        <v>15</v>
      </c>
      <c r="B905" s="105" t="s">
        <v>69</v>
      </c>
      <c r="C905" s="211">
        <v>43222</v>
      </c>
      <c r="D905" s="115" t="s">
        <v>88</v>
      </c>
      <c r="E905" s="105" t="s">
        <v>13</v>
      </c>
      <c r="F905" s="105" t="s">
        <v>13</v>
      </c>
      <c r="G905" s="105">
        <v>997488</v>
      </c>
      <c r="H905" s="127">
        <v>0.42599999999999999</v>
      </c>
      <c r="I905" s="127">
        <v>0.48067312072162732</v>
      </c>
      <c r="J905" s="131"/>
      <c r="K905" s="121">
        <v>0.8</v>
      </c>
      <c r="L905" s="121">
        <f t="shared" si="28"/>
        <v>0.34079999999999999</v>
      </c>
      <c r="M905" s="124">
        <v>1310.6620129999999</v>
      </c>
      <c r="N905" s="124">
        <f t="shared" si="29"/>
        <v>630</v>
      </c>
      <c r="O905" s="116">
        <v>43210</v>
      </c>
      <c r="P905" s="108">
        <v>2018</v>
      </c>
      <c r="Q905" s="108" t="s">
        <v>88</v>
      </c>
    </row>
    <row r="906" spans="1:17" s="113" customFormat="1" x14ac:dyDescent="0.2">
      <c r="A906" s="114" t="s">
        <v>15</v>
      </c>
      <c r="B906" s="105" t="s">
        <v>69</v>
      </c>
      <c r="C906" s="211">
        <v>43271</v>
      </c>
      <c r="D906" s="115" t="s">
        <v>88</v>
      </c>
      <c r="E906" s="105" t="s">
        <v>13</v>
      </c>
      <c r="F906" s="105" t="s">
        <v>13</v>
      </c>
      <c r="G906" s="105">
        <v>997592</v>
      </c>
      <c r="H906" s="127">
        <v>0.42599999999999999</v>
      </c>
      <c r="I906" s="127">
        <v>0.48104476755925862</v>
      </c>
      <c r="J906" s="131"/>
      <c r="K906" s="121">
        <v>1</v>
      </c>
      <c r="L906" s="121">
        <f t="shared" si="28"/>
        <v>0.42599999999999999</v>
      </c>
      <c r="M906" s="124">
        <v>1475.494713</v>
      </c>
      <c r="N906" s="124">
        <f t="shared" si="29"/>
        <v>709.77901125000005</v>
      </c>
      <c r="O906" s="116">
        <v>43206</v>
      </c>
      <c r="P906" s="108">
        <v>2018</v>
      </c>
      <c r="Q906" s="108" t="s">
        <v>88</v>
      </c>
    </row>
    <row r="907" spans="1:17" s="113" customFormat="1" x14ac:dyDescent="0.2">
      <c r="A907" s="114" t="s">
        <v>15</v>
      </c>
      <c r="B907" s="105" t="s">
        <v>69</v>
      </c>
      <c r="C907" s="211">
        <v>43285</v>
      </c>
      <c r="D907" s="115" t="s">
        <v>88</v>
      </c>
      <c r="E907" s="105" t="s">
        <v>13</v>
      </c>
      <c r="F907" s="105" t="s">
        <v>13</v>
      </c>
      <c r="G907" s="105">
        <v>998450</v>
      </c>
      <c r="H907" s="127">
        <v>0.42599999999999999</v>
      </c>
      <c r="I907" s="127">
        <v>0.48104476755925862</v>
      </c>
      <c r="J907" s="131"/>
      <c r="K907" s="121">
        <v>1</v>
      </c>
      <c r="L907" s="121">
        <f t="shared" si="28"/>
        <v>0.42599999999999999</v>
      </c>
      <c r="M907" s="124">
        <v>1475.494713</v>
      </c>
      <c r="N907" s="124">
        <f t="shared" si="29"/>
        <v>709.77901125000005</v>
      </c>
      <c r="O907" s="116">
        <v>43193</v>
      </c>
      <c r="P907" s="108">
        <v>2018</v>
      </c>
      <c r="Q907" s="108" t="s">
        <v>88</v>
      </c>
    </row>
    <row r="908" spans="1:17" s="113" customFormat="1" x14ac:dyDescent="0.2">
      <c r="A908" s="114" t="s">
        <v>15</v>
      </c>
      <c r="B908" s="105" t="s">
        <v>69</v>
      </c>
      <c r="C908" s="211">
        <v>43271</v>
      </c>
      <c r="D908" s="115" t="s">
        <v>88</v>
      </c>
      <c r="E908" s="105" t="s">
        <v>13</v>
      </c>
      <c r="F908" s="105" t="s">
        <v>13</v>
      </c>
      <c r="G908" s="105">
        <v>998479</v>
      </c>
      <c r="H908" s="127">
        <v>0.78000000143106463</v>
      </c>
      <c r="I908" s="127">
        <v>0.77999999999999992</v>
      </c>
      <c r="J908" s="131"/>
      <c r="K908" s="121">
        <v>0.44721951199999999</v>
      </c>
      <c r="L908" s="121">
        <f t="shared" si="28"/>
        <v>0.34883122</v>
      </c>
      <c r="M908" s="124">
        <v>2589.6860000000001</v>
      </c>
      <c r="N908" s="124">
        <f t="shared" si="29"/>
        <v>2019.95508</v>
      </c>
      <c r="O908" s="116">
        <v>43193</v>
      </c>
      <c r="P908" s="108">
        <v>2018</v>
      </c>
      <c r="Q908" s="108" t="s">
        <v>88</v>
      </c>
    </row>
    <row r="909" spans="1:17" s="113" customFormat="1" x14ac:dyDescent="0.2">
      <c r="A909" s="114" t="s">
        <v>15</v>
      </c>
      <c r="B909" s="105" t="s">
        <v>69</v>
      </c>
      <c r="C909" s="211">
        <v>43271</v>
      </c>
      <c r="D909" s="115" t="s">
        <v>88</v>
      </c>
      <c r="E909" s="105" t="s">
        <v>13</v>
      </c>
      <c r="F909" s="105" t="s">
        <v>13</v>
      </c>
      <c r="G909" s="105">
        <v>998490</v>
      </c>
      <c r="H909" s="127">
        <v>0.78000000143106463</v>
      </c>
      <c r="I909" s="127">
        <v>0.77999999999999992</v>
      </c>
      <c r="J909" s="131"/>
      <c r="K909" s="121">
        <v>0.44721951199999999</v>
      </c>
      <c r="L909" s="121">
        <f t="shared" si="28"/>
        <v>0.34883122</v>
      </c>
      <c r="M909" s="124">
        <v>2589.6860000000001</v>
      </c>
      <c r="N909" s="124">
        <f t="shared" si="29"/>
        <v>2019.95508</v>
      </c>
      <c r="O909" s="116">
        <v>43193</v>
      </c>
      <c r="P909" s="108">
        <v>2018</v>
      </c>
      <c r="Q909" s="108" t="s">
        <v>88</v>
      </c>
    </row>
    <row r="910" spans="1:17" s="113" customFormat="1" x14ac:dyDescent="0.2">
      <c r="A910" s="114" t="s">
        <v>15</v>
      </c>
      <c r="B910" s="105" t="s">
        <v>69</v>
      </c>
      <c r="C910" s="211">
        <v>43271</v>
      </c>
      <c r="D910" s="115" t="s">
        <v>88</v>
      </c>
      <c r="E910" s="105" t="s">
        <v>13</v>
      </c>
      <c r="F910" s="105" t="s">
        <v>13</v>
      </c>
      <c r="G910" s="105">
        <v>998798</v>
      </c>
      <c r="H910" s="127">
        <v>0.42599999999999999</v>
      </c>
      <c r="I910" s="127">
        <v>0.48067312072162732</v>
      </c>
      <c r="J910" s="131"/>
      <c r="K910" s="121">
        <v>0.8</v>
      </c>
      <c r="L910" s="121">
        <f t="shared" si="28"/>
        <v>0.34079999999999999</v>
      </c>
      <c r="M910" s="124">
        <v>1310.6620129999999</v>
      </c>
      <c r="N910" s="124">
        <f t="shared" si="29"/>
        <v>630</v>
      </c>
      <c r="O910" s="116">
        <v>43209</v>
      </c>
      <c r="P910" s="108">
        <v>2018</v>
      </c>
      <c r="Q910" s="108" t="s">
        <v>88</v>
      </c>
    </row>
    <row r="911" spans="1:17" s="113" customFormat="1" x14ac:dyDescent="0.2">
      <c r="A911" s="114" t="s">
        <v>15</v>
      </c>
      <c r="B911" s="105" t="s">
        <v>69</v>
      </c>
      <c r="C911" s="211">
        <v>43278</v>
      </c>
      <c r="D911" s="115" t="s">
        <v>88</v>
      </c>
      <c r="E911" s="105" t="s">
        <v>13</v>
      </c>
      <c r="F911" s="105" t="s">
        <v>13</v>
      </c>
      <c r="G911" s="105">
        <v>999265</v>
      </c>
      <c r="H911" s="127">
        <v>0.42599999999999999</v>
      </c>
      <c r="I911" s="127">
        <v>0.48067312072162732</v>
      </c>
      <c r="J911" s="131"/>
      <c r="K911" s="121">
        <v>0.8</v>
      </c>
      <c r="L911" s="121">
        <f t="shared" si="28"/>
        <v>0.34079999999999999</v>
      </c>
      <c r="M911" s="124">
        <v>1310.6620129999999</v>
      </c>
      <c r="N911" s="124">
        <f t="shared" si="29"/>
        <v>630</v>
      </c>
      <c r="O911" s="116">
        <v>43214</v>
      </c>
      <c r="P911" s="108">
        <v>2018</v>
      </c>
      <c r="Q911" s="108" t="s">
        <v>88</v>
      </c>
    </row>
    <row r="912" spans="1:17" s="113" customFormat="1" x14ac:dyDescent="0.2">
      <c r="A912" s="114" t="s">
        <v>15</v>
      </c>
      <c r="B912" s="105" t="s">
        <v>69</v>
      </c>
      <c r="C912" s="211">
        <v>43306</v>
      </c>
      <c r="D912" s="115" t="s">
        <v>88</v>
      </c>
      <c r="E912" s="105" t="s">
        <v>13</v>
      </c>
      <c r="F912" s="105" t="s">
        <v>13</v>
      </c>
      <c r="G912" s="105">
        <v>1000240</v>
      </c>
      <c r="H912" s="127">
        <v>0.42599999999999999</v>
      </c>
      <c r="I912" s="127">
        <v>0.48067312072162732</v>
      </c>
      <c r="J912" s="131"/>
      <c r="K912" s="121">
        <v>0.8</v>
      </c>
      <c r="L912" s="121">
        <f t="shared" si="28"/>
        <v>0.34079999999999999</v>
      </c>
      <c r="M912" s="124">
        <v>1310.6620129999999</v>
      </c>
      <c r="N912" s="124">
        <f t="shared" si="29"/>
        <v>630</v>
      </c>
      <c r="O912" s="116">
        <v>43209</v>
      </c>
      <c r="P912" s="108">
        <v>2018</v>
      </c>
      <c r="Q912" s="108" t="s">
        <v>88</v>
      </c>
    </row>
    <row r="913" spans="1:17" s="113" customFormat="1" x14ac:dyDescent="0.2">
      <c r="A913" s="114" t="s">
        <v>15</v>
      </c>
      <c r="B913" s="105" t="s">
        <v>69</v>
      </c>
      <c r="C913" s="211">
        <v>43278</v>
      </c>
      <c r="D913" s="115" t="s">
        <v>88</v>
      </c>
      <c r="E913" s="105" t="s">
        <v>13</v>
      </c>
      <c r="F913" s="105" t="s">
        <v>13</v>
      </c>
      <c r="G913" s="105">
        <v>1000263</v>
      </c>
      <c r="H913" s="127">
        <v>0.42599999999999999</v>
      </c>
      <c r="I913" s="127">
        <v>0.48067312072162732</v>
      </c>
      <c r="J913" s="131"/>
      <c r="K913" s="121">
        <v>0.8</v>
      </c>
      <c r="L913" s="121">
        <f t="shared" si="28"/>
        <v>0.34079999999999999</v>
      </c>
      <c r="M913" s="124">
        <v>1310.6620129999999</v>
      </c>
      <c r="N913" s="124">
        <f t="shared" si="29"/>
        <v>630</v>
      </c>
      <c r="O913" s="116">
        <v>43185</v>
      </c>
      <c r="P913" s="108">
        <v>2018</v>
      </c>
      <c r="Q913" s="108" t="s">
        <v>88</v>
      </c>
    </row>
    <row r="914" spans="1:17" s="113" customFormat="1" x14ac:dyDescent="0.2">
      <c r="A914" s="114" t="s">
        <v>15</v>
      </c>
      <c r="B914" s="105" t="s">
        <v>69</v>
      </c>
      <c r="C914" s="211">
        <v>43271</v>
      </c>
      <c r="D914" s="115" t="s">
        <v>88</v>
      </c>
      <c r="E914" s="105" t="s">
        <v>13</v>
      </c>
      <c r="F914" s="105" t="s">
        <v>13</v>
      </c>
      <c r="G914" s="105">
        <v>1000777</v>
      </c>
      <c r="H914" s="127">
        <v>0.42599999999999999</v>
      </c>
      <c r="I914" s="127">
        <v>0.48067312072162732</v>
      </c>
      <c r="J914" s="131"/>
      <c r="K914" s="121">
        <v>0.8</v>
      </c>
      <c r="L914" s="121">
        <f t="shared" si="28"/>
        <v>0.34079999999999999</v>
      </c>
      <c r="M914" s="124">
        <v>1310.6620129999999</v>
      </c>
      <c r="N914" s="124">
        <f t="shared" si="29"/>
        <v>630</v>
      </c>
      <c r="O914" s="116">
        <v>43176</v>
      </c>
      <c r="P914" s="108">
        <v>2018</v>
      </c>
      <c r="Q914" s="108" t="s">
        <v>88</v>
      </c>
    </row>
    <row r="915" spans="1:17" s="113" customFormat="1" x14ac:dyDescent="0.2">
      <c r="A915" s="114" t="s">
        <v>15</v>
      </c>
      <c r="B915" s="105" t="s">
        <v>69</v>
      </c>
      <c r="C915" s="211">
        <v>43271</v>
      </c>
      <c r="D915" s="115" t="s">
        <v>88</v>
      </c>
      <c r="E915" s="105" t="s">
        <v>13</v>
      </c>
      <c r="F915" s="105" t="s">
        <v>13</v>
      </c>
      <c r="G915" s="105">
        <v>1000779</v>
      </c>
      <c r="H915" s="127">
        <v>0.42599999999999999</v>
      </c>
      <c r="I915" s="127">
        <v>0.48067312072162732</v>
      </c>
      <c r="J915" s="131"/>
      <c r="K915" s="121">
        <v>0.8</v>
      </c>
      <c r="L915" s="121">
        <f t="shared" si="28"/>
        <v>0.34079999999999999</v>
      </c>
      <c r="M915" s="124">
        <v>1310.6620129999999</v>
      </c>
      <c r="N915" s="124">
        <f t="shared" si="29"/>
        <v>630</v>
      </c>
      <c r="O915" s="116">
        <v>43218</v>
      </c>
      <c r="P915" s="108">
        <v>2018</v>
      </c>
      <c r="Q915" s="108" t="s">
        <v>88</v>
      </c>
    </row>
    <row r="916" spans="1:17" s="113" customFormat="1" x14ac:dyDescent="0.2">
      <c r="A916" s="114" t="s">
        <v>15</v>
      </c>
      <c r="B916" s="105" t="s">
        <v>69</v>
      </c>
      <c r="C916" s="211">
        <v>43278</v>
      </c>
      <c r="D916" s="115" t="s">
        <v>88</v>
      </c>
      <c r="E916" s="105" t="s">
        <v>13</v>
      </c>
      <c r="F916" s="105" t="s">
        <v>13</v>
      </c>
      <c r="G916" s="105">
        <v>1001270</v>
      </c>
      <c r="H916" s="127">
        <v>0.42599999999999999</v>
      </c>
      <c r="I916" s="127">
        <v>0.48067312072162732</v>
      </c>
      <c r="J916" s="131"/>
      <c r="K916" s="121">
        <v>0.8</v>
      </c>
      <c r="L916" s="121">
        <f t="shared" si="28"/>
        <v>0.34079999999999999</v>
      </c>
      <c r="M916" s="124">
        <v>1310.6620129999999</v>
      </c>
      <c r="N916" s="124">
        <f t="shared" si="29"/>
        <v>630</v>
      </c>
      <c r="O916" s="116">
        <v>43193</v>
      </c>
      <c r="P916" s="108">
        <v>2018</v>
      </c>
      <c r="Q916" s="108" t="s">
        <v>88</v>
      </c>
    </row>
    <row r="917" spans="1:17" s="113" customFormat="1" x14ac:dyDescent="0.2">
      <c r="A917" s="114" t="s">
        <v>15</v>
      </c>
      <c r="B917" s="105" t="s">
        <v>69</v>
      </c>
      <c r="C917" s="211">
        <v>43278</v>
      </c>
      <c r="D917" s="115" t="s">
        <v>88</v>
      </c>
      <c r="E917" s="105" t="s">
        <v>13</v>
      </c>
      <c r="F917" s="105" t="s">
        <v>13</v>
      </c>
      <c r="G917" s="105">
        <v>1001391</v>
      </c>
      <c r="H917" s="127">
        <v>0.42599999999999999</v>
      </c>
      <c r="I917" s="127">
        <v>0.48067312072162732</v>
      </c>
      <c r="J917" s="131"/>
      <c r="K917" s="121">
        <v>0.8</v>
      </c>
      <c r="L917" s="121">
        <f t="shared" si="28"/>
        <v>0.34079999999999999</v>
      </c>
      <c r="M917" s="124">
        <v>1310.6620129999999</v>
      </c>
      <c r="N917" s="124">
        <f t="shared" si="29"/>
        <v>630</v>
      </c>
      <c r="O917" s="116">
        <v>43194</v>
      </c>
      <c r="P917" s="108">
        <v>2018</v>
      </c>
      <c r="Q917" s="108" t="s">
        <v>88</v>
      </c>
    </row>
    <row r="918" spans="1:17" s="113" customFormat="1" x14ac:dyDescent="0.2">
      <c r="A918" s="114" t="s">
        <v>15</v>
      </c>
      <c r="B918" s="105" t="s">
        <v>69</v>
      </c>
      <c r="C918" s="211">
        <v>43306</v>
      </c>
      <c r="D918" s="115" t="s">
        <v>88</v>
      </c>
      <c r="E918" s="105" t="s">
        <v>13</v>
      </c>
      <c r="F918" s="105" t="s">
        <v>13</v>
      </c>
      <c r="G918" s="105">
        <v>1001478</v>
      </c>
      <c r="H918" s="127">
        <v>0.42599999999999999</v>
      </c>
      <c r="I918" s="127">
        <v>0.48104476755925862</v>
      </c>
      <c r="J918" s="131"/>
      <c r="K918" s="121">
        <v>1</v>
      </c>
      <c r="L918" s="121">
        <f t="shared" si="28"/>
        <v>0.42599999999999999</v>
      </c>
      <c r="M918" s="124">
        <v>1475.494713</v>
      </c>
      <c r="N918" s="124">
        <f t="shared" si="29"/>
        <v>709.77901125000005</v>
      </c>
      <c r="O918" s="116">
        <v>43216</v>
      </c>
      <c r="P918" s="108">
        <v>2018</v>
      </c>
      <c r="Q918" s="108" t="s">
        <v>88</v>
      </c>
    </row>
    <row r="919" spans="1:17" s="113" customFormat="1" x14ac:dyDescent="0.2">
      <c r="A919" s="114" t="s">
        <v>15</v>
      </c>
      <c r="B919" s="105" t="s">
        <v>69</v>
      </c>
      <c r="C919" s="211">
        <v>43278</v>
      </c>
      <c r="D919" s="115" t="s">
        <v>88</v>
      </c>
      <c r="E919" s="105" t="s">
        <v>13</v>
      </c>
      <c r="F919" s="105" t="s">
        <v>13</v>
      </c>
      <c r="G919" s="105">
        <v>1001481</v>
      </c>
      <c r="H919" s="127">
        <v>0.42599999999999999</v>
      </c>
      <c r="I919" s="127">
        <v>0.48067312072162732</v>
      </c>
      <c r="J919" s="131"/>
      <c r="K919" s="121">
        <v>0.8</v>
      </c>
      <c r="L919" s="121">
        <f t="shared" ref="L919:L982" si="30">K919*H919</f>
        <v>0.34079999999999999</v>
      </c>
      <c r="M919" s="124">
        <v>1310.6620129999999</v>
      </c>
      <c r="N919" s="124">
        <f t="shared" si="29"/>
        <v>630</v>
      </c>
      <c r="O919" s="116">
        <v>43147</v>
      </c>
      <c r="P919" s="108">
        <v>2018</v>
      </c>
      <c r="Q919" s="108" t="s">
        <v>88</v>
      </c>
    </row>
    <row r="920" spans="1:17" s="113" customFormat="1" x14ac:dyDescent="0.2">
      <c r="A920" s="114" t="s">
        <v>15</v>
      </c>
      <c r="B920" s="105" t="s">
        <v>69</v>
      </c>
      <c r="C920" s="211">
        <v>43278</v>
      </c>
      <c r="D920" s="115" t="s">
        <v>88</v>
      </c>
      <c r="E920" s="105" t="s">
        <v>13</v>
      </c>
      <c r="F920" s="105" t="s">
        <v>13</v>
      </c>
      <c r="G920" s="105">
        <v>1001750</v>
      </c>
      <c r="H920" s="127">
        <v>0.42599999999999999</v>
      </c>
      <c r="I920" s="127">
        <v>0.48067312072162732</v>
      </c>
      <c r="J920" s="131"/>
      <c r="K920" s="121">
        <v>0.8</v>
      </c>
      <c r="L920" s="121">
        <f t="shared" si="30"/>
        <v>0.34079999999999999</v>
      </c>
      <c r="M920" s="124">
        <v>1310.6620129999999</v>
      </c>
      <c r="N920" s="124">
        <f t="shared" si="29"/>
        <v>630</v>
      </c>
      <c r="O920" s="116">
        <v>43195</v>
      </c>
      <c r="P920" s="108">
        <v>2018</v>
      </c>
      <c r="Q920" s="108" t="s">
        <v>88</v>
      </c>
    </row>
    <row r="921" spans="1:17" s="113" customFormat="1" x14ac:dyDescent="0.2">
      <c r="A921" s="114" t="s">
        <v>15</v>
      </c>
      <c r="B921" s="105" t="s">
        <v>69</v>
      </c>
      <c r="C921" s="211">
        <v>43334</v>
      </c>
      <c r="D921" s="115" t="s">
        <v>88</v>
      </c>
      <c r="E921" s="105" t="s">
        <v>13</v>
      </c>
      <c r="F921" s="105" t="s">
        <v>13</v>
      </c>
      <c r="G921" s="105">
        <v>1002145</v>
      </c>
      <c r="H921" s="127">
        <v>0.42599999999999999</v>
      </c>
      <c r="I921" s="127">
        <v>0.48067312072162732</v>
      </c>
      <c r="J921" s="131"/>
      <c r="K921" s="121">
        <v>0.8</v>
      </c>
      <c r="L921" s="121">
        <f t="shared" si="30"/>
        <v>0.34079999999999999</v>
      </c>
      <c r="M921" s="124">
        <v>1310.6620129999999</v>
      </c>
      <c r="N921" s="124">
        <f t="shared" si="29"/>
        <v>630</v>
      </c>
      <c r="O921" s="116">
        <v>43213</v>
      </c>
      <c r="P921" s="108">
        <v>2018</v>
      </c>
      <c r="Q921" s="108" t="s">
        <v>88</v>
      </c>
    </row>
    <row r="922" spans="1:17" s="113" customFormat="1" x14ac:dyDescent="0.2">
      <c r="A922" s="114" t="s">
        <v>15</v>
      </c>
      <c r="B922" s="105" t="s">
        <v>69</v>
      </c>
      <c r="C922" s="211">
        <v>43278</v>
      </c>
      <c r="D922" s="115" t="s">
        <v>88</v>
      </c>
      <c r="E922" s="105" t="s">
        <v>13</v>
      </c>
      <c r="F922" s="105" t="s">
        <v>13</v>
      </c>
      <c r="G922" s="105">
        <v>1002397</v>
      </c>
      <c r="H922" s="127">
        <v>0.42599999999999999</v>
      </c>
      <c r="I922" s="127">
        <v>0.48067312072162732</v>
      </c>
      <c r="J922" s="131"/>
      <c r="K922" s="121">
        <v>0.8</v>
      </c>
      <c r="L922" s="121">
        <f t="shared" si="30"/>
        <v>0.34079999999999999</v>
      </c>
      <c r="M922" s="124">
        <v>1310.6620129999999</v>
      </c>
      <c r="N922" s="124">
        <f t="shared" si="29"/>
        <v>630</v>
      </c>
      <c r="O922" s="116">
        <v>43215</v>
      </c>
      <c r="P922" s="108">
        <v>2018</v>
      </c>
      <c r="Q922" s="108" t="s">
        <v>88</v>
      </c>
    </row>
    <row r="923" spans="1:17" s="113" customFormat="1" x14ac:dyDescent="0.2">
      <c r="A923" s="114" t="s">
        <v>15</v>
      </c>
      <c r="B923" s="105" t="s">
        <v>69</v>
      </c>
      <c r="C923" s="211">
        <v>43271</v>
      </c>
      <c r="D923" s="115" t="s">
        <v>88</v>
      </c>
      <c r="E923" s="105" t="s">
        <v>13</v>
      </c>
      <c r="F923" s="105" t="s">
        <v>13</v>
      </c>
      <c r="G923" s="105">
        <v>1002904</v>
      </c>
      <c r="H923" s="127">
        <v>0.42599999999999999</v>
      </c>
      <c r="I923" s="127">
        <v>0.48067312072162732</v>
      </c>
      <c r="J923" s="131"/>
      <c r="K923" s="121">
        <v>0.8</v>
      </c>
      <c r="L923" s="121">
        <f t="shared" si="30"/>
        <v>0.34079999999999999</v>
      </c>
      <c r="M923" s="124">
        <v>1310.6620129999999</v>
      </c>
      <c r="N923" s="124">
        <f t="shared" si="29"/>
        <v>630</v>
      </c>
      <c r="O923" s="116">
        <v>43222</v>
      </c>
      <c r="P923" s="108">
        <v>2018</v>
      </c>
      <c r="Q923" s="108" t="s">
        <v>88</v>
      </c>
    </row>
    <row r="924" spans="1:17" s="113" customFormat="1" x14ac:dyDescent="0.2">
      <c r="A924" s="114" t="s">
        <v>15</v>
      </c>
      <c r="B924" s="105" t="s">
        <v>69</v>
      </c>
      <c r="C924" s="211">
        <v>43236</v>
      </c>
      <c r="D924" s="115" t="s">
        <v>88</v>
      </c>
      <c r="E924" s="105" t="s">
        <v>13</v>
      </c>
      <c r="F924" s="105" t="s">
        <v>13</v>
      </c>
      <c r="G924" s="105">
        <v>1003240</v>
      </c>
      <c r="H924" s="127">
        <v>0.42599999999999999</v>
      </c>
      <c r="I924" s="127">
        <v>0.48067312072162732</v>
      </c>
      <c r="J924" s="131"/>
      <c r="K924" s="121">
        <v>0.8</v>
      </c>
      <c r="L924" s="121">
        <f t="shared" si="30"/>
        <v>0.34079999999999999</v>
      </c>
      <c r="M924" s="124">
        <v>1310.6620129999999</v>
      </c>
      <c r="N924" s="124">
        <f t="shared" ref="N924:N987" si="31">I924*M924</f>
        <v>630</v>
      </c>
      <c r="O924" s="116">
        <v>43222</v>
      </c>
      <c r="P924" s="108">
        <v>2018</v>
      </c>
      <c r="Q924" s="108" t="s">
        <v>88</v>
      </c>
    </row>
    <row r="925" spans="1:17" s="113" customFormat="1" x14ac:dyDescent="0.2">
      <c r="A925" s="114" t="s">
        <v>15</v>
      </c>
      <c r="B925" s="105" t="s">
        <v>69</v>
      </c>
      <c r="C925" s="211">
        <v>43271</v>
      </c>
      <c r="D925" s="115" t="s">
        <v>88</v>
      </c>
      <c r="E925" s="105" t="s">
        <v>13</v>
      </c>
      <c r="F925" s="105" t="s">
        <v>13</v>
      </c>
      <c r="G925" s="105">
        <v>1003425</v>
      </c>
      <c r="H925" s="127">
        <v>0.42599999999999999</v>
      </c>
      <c r="I925" s="127">
        <v>0.48104476755925862</v>
      </c>
      <c r="J925" s="131"/>
      <c r="K925" s="121">
        <v>1</v>
      </c>
      <c r="L925" s="121">
        <f t="shared" si="30"/>
        <v>0.42599999999999999</v>
      </c>
      <c r="M925" s="124">
        <v>1475.494713</v>
      </c>
      <c r="N925" s="124">
        <f t="shared" si="31"/>
        <v>709.77901125000005</v>
      </c>
      <c r="O925" s="116">
        <v>43221</v>
      </c>
      <c r="P925" s="108">
        <v>2018</v>
      </c>
      <c r="Q925" s="108" t="s">
        <v>88</v>
      </c>
    </row>
    <row r="926" spans="1:17" s="113" customFormat="1" x14ac:dyDescent="0.2">
      <c r="A926" s="114" t="s">
        <v>15</v>
      </c>
      <c r="B926" s="105" t="s">
        <v>69</v>
      </c>
      <c r="C926" s="211">
        <v>43285</v>
      </c>
      <c r="D926" s="115" t="s">
        <v>88</v>
      </c>
      <c r="E926" s="105" t="s">
        <v>13</v>
      </c>
      <c r="F926" s="105" t="s">
        <v>13</v>
      </c>
      <c r="G926" s="105">
        <v>1003432</v>
      </c>
      <c r="H926" s="127">
        <v>0.42599999999999999</v>
      </c>
      <c r="I926" s="127">
        <v>0.48067312072162732</v>
      </c>
      <c r="J926" s="131"/>
      <c r="K926" s="121">
        <v>0.8</v>
      </c>
      <c r="L926" s="121">
        <f t="shared" si="30"/>
        <v>0.34079999999999999</v>
      </c>
      <c r="M926" s="124">
        <v>1310.6620129999999</v>
      </c>
      <c r="N926" s="124">
        <f t="shared" si="31"/>
        <v>630</v>
      </c>
      <c r="O926" s="116">
        <v>43214</v>
      </c>
      <c r="P926" s="108">
        <v>2018</v>
      </c>
      <c r="Q926" s="108" t="s">
        <v>88</v>
      </c>
    </row>
    <row r="927" spans="1:17" s="113" customFormat="1" x14ac:dyDescent="0.2">
      <c r="A927" s="114" t="s">
        <v>15</v>
      </c>
      <c r="B927" s="105" t="s">
        <v>69</v>
      </c>
      <c r="C927" s="211">
        <v>43285</v>
      </c>
      <c r="D927" s="115" t="s">
        <v>88</v>
      </c>
      <c r="E927" s="105" t="s">
        <v>13</v>
      </c>
      <c r="F927" s="105" t="s">
        <v>13</v>
      </c>
      <c r="G927" s="105">
        <v>1003436</v>
      </c>
      <c r="H927" s="127">
        <v>0.42599999999999999</v>
      </c>
      <c r="I927" s="127">
        <v>0.48067312072162732</v>
      </c>
      <c r="J927" s="131"/>
      <c r="K927" s="121">
        <v>0.8</v>
      </c>
      <c r="L927" s="121">
        <f t="shared" si="30"/>
        <v>0.34079999999999999</v>
      </c>
      <c r="M927" s="124">
        <v>1310.6620129999999</v>
      </c>
      <c r="N927" s="124">
        <f t="shared" si="31"/>
        <v>630</v>
      </c>
      <c r="O927" s="116">
        <v>43224</v>
      </c>
      <c r="P927" s="108">
        <v>2018</v>
      </c>
      <c r="Q927" s="108" t="s">
        <v>88</v>
      </c>
    </row>
    <row r="928" spans="1:17" s="113" customFormat="1" x14ac:dyDescent="0.2">
      <c r="A928" s="114" t="s">
        <v>15</v>
      </c>
      <c r="B928" s="105" t="s">
        <v>69</v>
      </c>
      <c r="C928" s="211">
        <v>43285</v>
      </c>
      <c r="D928" s="115" t="s">
        <v>88</v>
      </c>
      <c r="E928" s="105" t="s">
        <v>13</v>
      </c>
      <c r="F928" s="105" t="s">
        <v>13</v>
      </c>
      <c r="G928" s="105">
        <v>1003447</v>
      </c>
      <c r="H928" s="127">
        <v>0.42599999999999999</v>
      </c>
      <c r="I928" s="127">
        <v>0.48067312072162732</v>
      </c>
      <c r="J928" s="131"/>
      <c r="K928" s="121">
        <v>0.8</v>
      </c>
      <c r="L928" s="121">
        <f t="shared" si="30"/>
        <v>0.34079999999999999</v>
      </c>
      <c r="M928" s="124">
        <v>1310.6620129999999</v>
      </c>
      <c r="N928" s="124">
        <f t="shared" si="31"/>
        <v>630</v>
      </c>
      <c r="O928" s="116">
        <v>43214</v>
      </c>
      <c r="P928" s="108">
        <v>2018</v>
      </c>
      <c r="Q928" s="108" t="s">
        <v>88</v>
      </c>
    </row>
    <row r="929" spans="1:17" s="113" customFormat="1" x14ac:dyDescent="0.2">
      <c r="A929" s="114" t="s">
        <v>15</v>
      </c>
      <c r="B929" s="105" t="s">
        <v>69</v>
      </c>
      <c r="C929" s="211">
        <v>43343</v>
      </c>
      <c r="D929" s="115" t="s">
        <v>88</v>
      </c>
      <c r="E929" s="105" t="s">
        <v>13</v>
      </c>
      <c r="F929" s="105" t="s">
        <v>13</v>
      </c>
      <c r="G929" s="105">
        <v>1003461</v>
      </c>
      <c r="H929" s="127">
        <v>0.42599999999999999</v>
      </c>
      <c r="I929" s="127">
        <v>0.48104476755925862</v>
      </c>
      <c r="J929" s="131"/>
      <c r="K929" s="121">
        <v>1</v>
      </c>
      <c r="L929" s="121">
        <f t="shared" si="30"/>
        <v>0.42599999999999999</v>
      </c>
      <c r="M929" s="124">
        <v>1475.494713</v>
      </c>
      <c r="N929" s="124">
        <f t="shared" si="31"/>
        <v>709.77901125000005</v>
      </c>
      <c r="O929" s="116">
        <v>43221</v>
      </c>
      <c r="P929" s="108">
        <v>2018</v>
      </c>
      <c r="Q929" s="108" t="s">
        <v>88</v>
      </c>
    </row>
    <row r="930" spans="1:17" s="113" customFormat="1" x14ac:dyDescent="0.2">
      <c r="A930" s="114" t="s">
        <v>15</v>
      </c>
      <c r="B930" s="105" t="s">
        <v>69</v>
      </c>
      <c r="C930" s="211">
        <v>43285</v>
      </c>
      <c r="D930" s="115" t="s">
        <v>88</v>
      </c>
      <c r="E930" s="105" t="s">
        <v>13</v>
      </c>
      <c r="F930" s="105" t="s">
        <v>13</v>
      </c>
      <c r="G930" s="105">
        <v>1003600</v>
      </c>
      <c r="H930" s="127">
        <v>0.42599999999999999</v>
      </c>
      <c r="I930" s="127">
        <v>0.48067312072162732</v>
      </c>
      <c r="J930" s="131"/>
      <c r="K930" s="121">
        <v>0.8</v>
      </c>
      <c r="L930" s="121">
        <f t="shared" si="30"/>
        <v>0.34079999999999999</v>
      </c>
      <c r="M930" s="124">
        <v>1310.6620129999999</v>
      </c>
      <c r="N930" s="124">
        <f t="shared" si="31"/>
        <v>630</v>
      </c>
      <c r="O930" s="116">
        <v>43223</v>
      </c>
      <c r="P930" s="108">
        <v>2018</v>
      </c>
      <c r="Q930" s="108" t="s">
        <v>88</v>
      </c>
    </row>
    <row r="931" spans="1:17" s="113" customFormat="1" x14ac:dyDescent="0.2">
      <c r="A931" s="114" t="s">
        <v>15</v>
      </c>
      <c r="B931" s="105" t="s">
        <v>69</v>
      </c>
      <c r="C931" s="211">
        <v>43285</v>
      </c>
      <c r="D931" s="115" t="s">
        <v>88</v>
      </c>
      <c r="E931" s="105" t="s">
        <v>13</v>
      </c>
      <c r="F931" s="105" t="s">
        <v>13</v>
      </c>
      <c r="G931" s="105">
        <v>1004472</v>
      </c>
      <c r="H931" s="127">
        <v>0.42599999999999999</v>
      </c>
      <c r="I931" s="127">
        <v>0.48067312072162732</v>
      </c>
      <c r="J931" s="131"/>
      <c r="K931" s="121">
        <v>0.8</v>
      </c>
      <c r="L931" s="121">
        <f t="shared" si="30"/>
        <v>0.34079999999999999</v>
      </c>
      <c r="M931" s="124">
        <v>1310.6620129999999</v>
      </c>
      <c r="N931" s="124">
        <f t="shared" si="31"/>
        <v>630</v>
      </c>
      <c r="O931" s="116">
        <v>43223</v>
      </c>
      <c r="P931" s="108">
        <v>2018</v>
      </c>
      <c r="Q931" s="108" t="s">
        <v>88</v>
      </c>
    </row>
    <row r="932" spans="1:17" s="113" customFormat="1" x14ac:dyDescent="0.2">
      <c r="A932" s="114" t="s">
        <v>15</v>
      </c>
      <c r="B932" s="105" t="s">
        <v>69</v>
      </c>
      <c r="C932" s="211">
        <v>43292</v>
      </c>
      <c r="D932" s="115" t="s">
        <v>88</v>
      </c>
      <c r="E932" s="105" t="s">
        <v>13</v>
      </c>
      <c r="F932" s="105" t="s">
        <v>13</v>
      </c>
      <c r="G932" s="105">
        <v>1005360</v>
      </c>
      <c r="H932" s="127">
        <v>0.42599999999999999</v>
      </c>
      <c r="I932" s="127">
        <v>0.48104476755925862</v>
      </c>
      <c r="J932" s="131"/>
      <c r="K932" s="121">
        <v>1</v>
      </c>
      <c r="L932" s="121">
        <f t="shared" si="30"/>
        <v>0.42599999999999999</v>
      </c>
      <c r="M932" s="124">
        <v>1475.494713</v>
      </c>
      <c r="N932" s="124">
        <f t="shared" si="31"/>
        <v>709.77901125000005</v>
      </c>
      <c r="O932" s="116">
        <v>43228</v>
      </c>
      <c r="P932" s="108">
        <v>2018</v>
      </c>
      <c r="Q932" s="108" t="s">
        <v>88</v>
      </c>
    </row>
    <row r="933" spans="1:17" s="113" customFormat="1" x14ac:dyDescent="0.2">
      <c r="A933" s="114" t="s">
        <v>15</v>
      </c>
      <c r="B933" s="105" t="s">
        <v>69</v>
      </c>
      <c r="C933" s="211">
        <v>43285</v>
      </c>
      <c r="D933" s="115" t="s">
        <v>88</v>
      </c>
      <c r="E933" s="105" t="s">
        <v>13</v>
      </c>
      <c r="F933" s="105" t="s">
        <v>13</v>
      </c>
      <c r="G933" s="105">
        <v>1005694</v>
      </c>
      <c r="H933" s="127">
        <v>0.42599999999999999</v>
      </c>
      <c r="I933" s="127">
        <v>0.48067312072162732</v>
      </c>
      <c r="J933" s="131"/>
      <c r="K933" s="121">
        <v>0.8</v>
      </c>
      <c r="L933" s="121">
        <f t="shared" si="30"/>
        <v>0.34079999999999999</v>
      </c>
      <c r="M933" s="124">
        <v>1310.6620129999999</v>
      </c>
      <c r="N933" s="124">
        <f t="shared" si="31"/>
        <v>630</v>
      </c>
      <c r="O933" s="116">
        <v>43228</v>
      </c>
      <c r="P933" s="108">
        <v>2018</v>
      </c>
      <c r="Q933" s="108" t="s">
        <v>88</v>
      </c>
    </row>
    <row r="934" spans="1:17" s="113" customFormat="1" x14ac:dyDescent="0.2">
      <c r="A934" s="114" t="s">
        <v>15</v>
      </c>
      <c r="B934" s="105" t="s">
        <v>69</v>
      </c>
      <c r="C934" s="211">
        <v>43278</v>
      </c>
      <c r="D934" s="115" t="s">
        <v>88</v>
      </c>
      <c r="E934" s="105" t="s">
        <v>13</v>
      </c>
      <c r="F934" s="105" t="s">
        <v>13</v>
      </c>
      <c r="G934" s="105">
        <v>1007341</v>
      </c>
      <c r="H934" s="127">
        <v>0.42599999999999999</v>
      </c>
      <c r="I934" s="127">
        <v>0.48067312072162732</v>
      </c>
      <c r="J934" s="131"/>
      <c r="K934" s="121">
        <v>0.8</v>
      </c>
      <c r="L934" s="121">
        <f t="shared" si="30"/>
        <v>0.34079999999999999</v>
      </c>
      <c r="M934" s="124">
        <v>1310.6620129999999</v>
      </c>
      <c r="N934" s="124">
        <f t="shared" si="31"/>
        <v>630</v>
      </c>
      <c r="O934" s="116">
        <v>43216</v>
      </c>
      <c r="P934" s="108">
        <v>2018</v>
      </c>
      <c r="Q934" s="108" t="s">
        <v>88</v>
      </c>
    </row>
    <row r="935" spans="1:17" s="113" customFormat="1" x14ac:dyDescent="0.2">
      <c r="A935" s="114" t="s">
        <v>15</v>
      </c>
      <c r="B935" s="105" t="s">
        <v>69</v>
      </c>
      <c r="C935" s="211">
        <v>43285</v>
      </c>
      <c r="D935" s="115" t="s">
        <v>88</v>
      </c>
      <c r="E935" s="105" t="s">
        <v>13</v>
      </c>
      <c r="F935" s="105" t="s">
        <v>13</v>
      </c>
      <c r="G935" s="105">
        <v>1008262</v>
      </c>
      <c r="H935" s="127">
        <v>0.42599999999999999</v>
      </c>
      <c r="I935" s="127">
        <v>0.48067312072162732</v>
      </c>
      <c r="J935" s="131"/>
      <c r="K935" s="121">
        <v>0.8</v>
      </c>
      <c r="L935" s="121">
        <f t="shared" si="30"/>
        <v>0.34079999999999999</v>
      </c>
      <c r="M935" s="124">
        <v>1310.6620129999999</v>
      </c>
      <c r="N935" s="124">
        <f t="shared" si="31"/>
        <v>630</v>
      </c>
      <c r="O935" s="116">
        <v>43231</v>
      </c>
      <c r="P935" s="108">
        <v>2018</v>
      </c>
      <c r="Q935" s="108" t="s">
        <v>88</v>
      </c>
    </row>
    <row r="936" spans="1:17" s="113" customFormat="1" x14ac:dyDescent="0.2">
      <c r="A936" s="114" t="s">
        <v>15</v>
      </c>
      <c r="B936" s="105" t="s">
        <v>69</v>
      </c>
      <c r="C936" s="211">
        <v>43243</v>
      </c>
      <c r="D936" s="115" t="s">
        <v>88</v>
      </c>
      <c r="E936" s="105" t="s">
        <v>13</v>
      </c>
      <c r="F936" s="105" t="s">
        <v>13</v>
      </c>
      <c r="G936" s="105">
        <v>1008434</v>
      </c>
      <c r="H936" s="127">
        <v>0.42599999999999999</v>
      </c>
      <c r="I936" s="127">
        <v>0.48067312072162732</v>
      </c>
      <c r="J936" s="131"/>
      <c r="K936" s="121">
        <v>0.8</v>
      </c>
      <c r="L936" s="121">
        <f t="shared" si="30"/>
        <v>0.34079999999999999</v>
      </c>
      <c r="M936" s="124">
        <v>1310.6620129999999</v>
      </c>
      <c r="N936" s="124">
        <f t="shared" si="31"/>
        <v>630</v>
      </c>
      <c r="O936" s="116">
        <v>43231</v>
      </c>
      <c r="P936" s="108">
        <v>2018</v>
      </c>
      <c r="Q936" s="108" t="s">
        <v>88</v>
      </c>
    </row>
    <row r="937" spans="1:17" s="113" customFormat="1" x14ac:dyDescent="0.2">
      <c r="A937" s="114" t="s">
        <v>15</v>
      </c>
      <c r="B937" s="105" t="s">
        <v>69</v>
      </c>
      <c r="C937" s="211">
        <v>43292</v>
      </c>
      <c r="D937" s="115" t="s">
        <v>88</v>
      </c>
      <c r="E937" s="105" t="s">
        <v>13</v>
      </c>
      <c r="F937" s="105" t="s">
        <v>13</v>
      </c>
      <c r="G937" s="105">
        <v>1008618</v>
      </c>
      <c r="H937" s="127">
        <v>0.42599999999999999</v>
      </c>
      <c r="I937" s="127">
        <v>0.48067312072162732</v>
      </c>
      <c r="J937" s="131"/>
      <c r="K937" s="121">
        <v>0.8</v>
      </c>
      <c r="L937" s="121">
        <f t="shared" si="30"/>
        <v>0.34079999999999999</v>
      </c>
      <c r="M937" s="124">
        <v>1310.6620129999999</v>
      </c>
      <c r="N937" s="124">
        <f t="shared" si="31"/>
        <v>630</v>
      </c>
      <c r="O937" s="116">
        <v>43234</v>
      </c>
      <c r="P937" s="108">
        <v>2018</v>
      </c>
      <c r="Q937" s="108" t="s">
        <v>88</v>
      </c>
    </row>
    <row r="938" spans="1:17" s="113" customFormat="1" x14ac:dyDescent="0.2">
      <c r="A938" s="114" t="s">
        <v>15</v>
      </c>
      <c r="B938" s="105" t="s">
        <v>69</v>
      </c>
      <c r="C938" s="211">
        <v>43271</v>
      </c>
      <c r="D938" s="115" t="s">
        <v>88</v>
      </c>
      <c r="E938" s="105" t="s">
        <v>13</v>
      </c>
      <c r="F938" s="105" t="s">
        <v>13</v>
      </c>
      <c r="G938" s="105">
        <v>1008640</v>
      </c>
      <c r="H938" s="127">
        <v>0.42599999999999999</v>
      </c>
      <c r="I938" s="127">
        <v>0.48067312072162732</v>
      </c>
      <c r="J938" s="131"/>
      <c r="K938" s="121">
        <v>0.8</v>
      </c>
      <c r="L938" s="121">
        <f t="shared" si="30"/>
        <v>0.34079999999999999</v>
      </c>
      <c r="M938" s="124">
        <v>1310.6620129999999</v>
      </c>
      <c r="N938" s="124">
        <f t="shared" si="31"/>
        <v>630</v>
      </c>
      <c r="O938" s="116">
        <v>43235</v>
      </c>
      <c r="P938" s="108">
        <v>2018</v>
      </c>
      <c r="Q938" s="108" t="s">
        <v>88</v>
      </c>
    </row>
    <row r="939" spans="1:17" s="113" customFormat="1" x14ac:dyDescent="0.2">
      <c r="A939" s="114" t="s">
        <v>15</v>
      </c>
      <c r="B939" s="105" t="s">
        <v>69</v>
      </c>
      <c r="C939" s="211">
        <v>43292</v>
      </c>
      <c r="D939" s="115" t="s">
        <v>88</v>
      </c>
      <c r="E939" s="105" t="s">
        <v>13</v>
      </c>
      <c r="F939" s="105" t="s">
        <v>13</v>
      </c>
      <c r="G939" s="105">
        <v>1009209</v>
      </c>
      <c r="H939" s="127">
        <v>0.42599999999999999</v>
      </c>
      <c r="I939" s="127">
        <v>0.48104476755925862</v>
      </c>
      <c r="J939" s="131"/>
      <c r="K939" s="121">
        <v>1</v>
      </c>
      <c r="L939" s="121">
        <f t="shared" si="30"/>
        <v>0.42599999999999999</v>
      </c>
      <c r="M939" s="124">
        <v>1475.494713</v>
      </c>
      <c r="N939" s="124">
        <f t="shared" si="31"/>
        <v>709.77901125000005</v>
      </c>
      <c r="O939" s="116">
        <v>43224</v>
      </c>
      <c r="P939" s="108">
        <v>2018</v>
      </c>
      <c r="Q939" s="108" t="s">
        <v>88</v>
      </c>
    </row>
    <row r="940" spans="1:17" s="113" customFormat="1" x14ac:dyDescent="0.2">
      <c r="A940" s="114" t="s">
        <v>15</v>
      </c>
      <c r="B940" s="105" t="s">
        <v>69</v>
      </c>
      <c r="C940" s="211">
        <v>43292</v>
      </c>
      <c r="D940" s="115" t="s">
        <v>88</v>
      </c>
      <c r="E940" s="105" t="s">
        <v>13</v>
      </c>
      <c r="F940" s="105" t="s">
        <v>13</v>
      </c>
      <c r="G940" s="105">
        <v>1009403</v>
      </c>
      <c r="H940" s="127">
        <v>0.42599999999999999</v>
      </c>
      <c r="I940" s="127">
        <v>0.48104476755925862</v>
      </c>
      <c r="J940" s="131"/>
      <c r="K940" s="121">
        <v>1</v>
      </c>
      <c r="L940" s="121">
        <f t="shared" si="30"/>
        <v>0.42599999999999999</v>
      </c>
      <c r="M940" s="124">
        <v>1475.494713</v>
      </c>
      <c r="N940" s="124">
        <f t="shared" si="31"/>
        <v>709.77901125000005</v>
      </c>
      <c r="O940" s="116">
        <v>43234</v>
      </c>
      <c r="P940" s="108">
        <v>2018</v>
      </c>
      <c r="Q940" s="108" t="s">
        <v>88</v>
      </c>
    </row>
    <row r="941" spans="1:17" s="113" customFormat="1" x14ac:dyDescent="0.2">
      <c r="A941" s="114" t="s">
        <v>15</v>
      </c>
      <c r="B941" s="105" t="s">
        <v>69</v>
      </c>
      <c r="C941" s="211">
        <v>43292</v>
      </c>
      <c r="D941" s="115" t="s">
        <v>88</v>
      </c>
      <c r="E941" s="105" t="s">
        <v>13</v>
      </c>
      <c r="F941" s="105" t="s">
        <v>13</v>
      </c>
      <c r="G941" s="105">
        <v>1011193</v>
      </c>
      <c r="H941" s="127">
        <v>0.42599999999999999</v>
      </c>
      <c r="I941" s="127">
        <v>0.48104476755925862</v>
      </c>
      <c r="J941" s="131"/>
      <c r="K941" s="121">
        <v>1</v>
      </c>
      <c r="L941" s="121">
        <f t="shared" si="30"/>
        <v>0.42599999999999999</v>
      </c>
      <c r="M941" s="124">
        <v>1475.494713</v>
      </c>
      <c r="N941" s="124">
        <f t="shared" si="31"/>
        <v>709.77901125000005</v>
      </c>
      <c r="O941" s="116">
        <v>43237</v>
      </c>
      <c r="P941" s="108">
        <v>2018</v>
      </c>
      <c r="Q941" s="108" t="s">
        <v>88</v>
      </c>
    </row>
    <row r="942" spans="1:17" s="113" customFormat="1" x14ac:dyDescent="0.2">
      <c r="A942" s="114" t="s">
        <v>15</v>
      </c>
      <c r="B942" s="105" t="s">
        <v>69</v>
      </c>
      <c r="C942" s="211">
        <v>43306</v>
      </c>
      <c r="D942" s="115" t="s">
        <v>88</v>
      </c>
      <c r="E942" s="105" t="s">
        <v>13</v>
      </c>
      <c r="F942" s="105" t="s">
        <v>13</v>
      </c>
      <c r="G942" s="105">
        <v>1013048</v>
      </c>
      <c r="H942" s="127">
        <v>0.78000000143106463</v>
      </c>
      <c r="I942" s="127">
        <v>0.77999999999999992</v>
      </c>
      <c r="J942" s="131"/>
      <c r="K942" s="121">
        <v>0.44721951199999999</v>
      </c>
      <c r="L942" s="121">
        <f t="shared" si="30"/>
        <v>0.34883122</v>
      </c>
      <c r="M942" s="124">
        <v>4832.9440000000004</v>
      </c>
      <c r="N942" s="124">
        <f t="shared" si="31"/>
        <v>3769.69632</v>
      </c>
      <c r="O942" s="116">
        <v>43238</v>
      </c>
      <c r="P942" s="108">
        <v>2018</v>
      </c>
      <c r="Q942" s="108" t="s">
        <v>88</v>
      </c>
    </row>
    <row r="943" spans="1:17" s="113" customFormat="1" x14ac:dyDescent="0.2">
      <c r="A943" s="114" t="s">
        <v>15</v>
      </c>
      <c r="B943" s="105" t="s">
        <v>69</v>
      </c>
      <c r="C943" s="211">
        <v>43271</v>
      </c>
      <c r="D943" s="115" t="s">
        <v>88</v>
      </c>
      <c r="E943" s="105" t="s">
        <v>13</v>
      </c>
      <c r="F943" s="105" t="s">
        <v>13</v>
      </c>
      <c r="G943" s="105">
        <v>1013562</v>
      </c>
      <c r="H943" s="127">
        <v>0.42599999999999999</v>
      </c>
      <c r="I943" s="127">
        <v>0.48067312072162732</v>
      </c>
      <c r="J943" s="131"/>
      <c r="K943" s="121">
        <v>0.8</v>
      </c>
      <c r="L943" s="121">
        <f t="shared" si="30"/>
        <v>0.34079999999999999</v>
      </c>
      <c r="M943" s="124">
        <v>1310.6620129999999</v>
      </c>
      <c r="N943" s="124">
        <f t="shared" si="31"/>
        <v>630</v>
      </c>
      <c r="O943" s="116">
        <v>43244</v>
      </c>
      <c r="P943" s="108">
        <v>2018</v>
      </c>
      <c r="Q943" s="108" t="s">
        <v>88</v>
      </c>
    </row>
    <row r="944" spans="1:17" s="113" customFormat="1" x14ac:dyDescent="0.2">
      <c r="A944" s="114" t="s">
        <v>15</v>
      </c>
      <c r="B944" s="105" t="s">
        <v>69</v>
      </c>
      <c r="C944" s="211">
        <v>43334</v>
      </c>
      <c r="D944" s="115" t="s">
        <v>88</v>
      </c>
      <c r="E944" s="105" t="s">
        <v>13</v>
      </c>
      <c r="F944" s="105" t="s">
        <v>13</v>
      </c>
      <c r="G944" s="105">
        <v>1013638</v>
      </c>
      <c r="H944" s="127">
        <v>0.42599999999999999</v>
      </c>
      <c r="I944" s="127">
        <v>0.48067312072162732</v>
      </c>
      <c r="J944" s="131"/>
      <c r="K944" s="121">
        <v>0.8</v>
      </c>
      <c r="L944" s="121">
        <f t="shared" si="30"/>
        <v>0.34079999999999999</v>
      </c>
      <c r="M944" s="124">
        <v>1310.6620129999999</v>
      </c>
      <c r="N944" s="124">
        <f t="shared" si="31"/>
        <v>630</v>
      </c>
      <c r="O944" s="116">
        <v>43227</v>
      </c>
      <c r="P944" s="108">
        <v>2018</v>
      </c>
      <c r="Q944" s="108" t="s">
        <v>88</v>
      </c>
    </row>
    <row r="945" spans="1:17" s="113" customFormat="1" x14ac:dyDescent="0.2">
      <c r="A945" s="114" t="s">
        <v>15</v>
      </c>
      <c r="B945" s="105" t="s">
        <v>69</v>
      </c>
      <c r="C945" s="211">
        <v>43306</v>
      </c>
      <c r="D945" s="115" t="s">
        <v>88</v>
      </c>
      <c r="E945" s="105" t="s">
        <v>13</v>
      </c>
      <c r="F945" s="105" t="s">
        <v>13</v>
      </c>
      <c r="G945" s="105">
        <v>1014080</v>
      </c>
      <c r="H945" s="127">
        <v>0.42599999999999999</v>
      </c>
      <c r="I945" s="127">
        <v>0.48104476755925862</v>
      </c>
      <c r="J945" s="131"/>
      <c r="K945" s="121">
        <v>1</v>
      </c>
      <c r="L945" s="121">
        <f t="shared" si="30"/>
        <v>0.42599999999999999</v>
      </c>
      <c r="M945" s="124">
        <v>1475.494713</v>
      </c>
      <c r="N945" s="124">
        <f t="shared" si="31"/>
        <v>709.77901125000005</v>
      </c>
      <c r="O945" s="116">
        <v>43235</v>
      </c>
      <c r="P945" s="108">
        <v>2018</v>
      </c>
      <c r="Q945" s="108" t="s">
        <v>88</v>
      </c>
    </row>
    <row r="946" spans="1:17" s="113" customFormat="1" x14ac:dyDescent="0.2">
      <c r="A946" s="114" t="s">
        <v>15</v>
      </c>
      <c r="B946" s="105" t="s">
        <v>69</v>
      </c>
      <c r="C946" s="211">
        <v>43306</v>
      </c>
      <c r="D946" s="115" t="s">
        <v>88</v>
      </c>
      <c r="E946" s="105" t="s">
        <v>13</v>
      </c>
      <c r="F946" s="105" t="s">
        <v>13</v>
      </c>
      <c r="G946" s="105">
        <v>1015816</v>
      </c>
      <c r="H946" s="127">
        <v>0.42599999999999999</v>
      </c>
      <c r="I946" s="127">
        <v>0.48067312072162732</v>
      </c>
      <c r="J946" s="131"/>
      <c r="K946" s="121">
        <v>0.8</v>
      </c>
      <c r="L946" s="121">
        <f t="shared" si="30"/>
        <v>0.34079999999999999</v>
      </c>
      <c r="M946" s="124">
        <v>1310.6620129999999</v>
      </c>
      <c r="N946" s="124">
        <f t="shared" si="31"/>
        <v>630</v>
      </c>
      <c r="O946" s="116">
        <v>43242</v>
      </c>
      <c r="P946" s="108">
        <v>2018</v>
      </c>
      <c r="Q946" s="108" t="s">
        <v>88</v>
      </c>
    </row>
    <row r="947" spans="1:17" s="113" customFormat="1" x14ac:dyDescent="0.2">
      <c r="A947" s="114" t="s">
        <v>15</v>
      </c>
      <c r="B947" s="105" t="s">
        <v>69</v>
      </c>
      <c r="C947" s="211">
        <v>43306</v>
      </c>
      <c r="D947" s="115" t="s">
        <v>88</v>
      </c>
      <c r="E947" s="105" t="s">
        <v>13</v>
      </c>
      <c r="F947" s="105" t="s">
        <v>13</v>
      </c>
      <c r="G947" s="105">
        <v>1015911</v>
      </c>
      <c r="H947" s="127">
        <v>0.42599999999999999</v>
      </c>
      <c r="I947" s="127">
        <v>0.48067312072162732</v>
      </c>
      <c r="J947" s="131"/>
      <c r="K947" s="121">
        <v>0.8</v>
      </c>
      <c r="L947" s="121">
        <f t="shared" si="30"/>
        <v>0.34079999999999999</v>
      </c>
      <c r="M947" s="124">
        <v>1310.6620129999999</v>
      </c>
      <c r="N947" s="124">
        <f t="shared" si="31"/>
        <v>630</v>
      </c>
      <c r="O947" s="116">
        <v>43245</v>
      </c>
      <c r="P947" s="108">
        <v>2018</v>
      </c>
      <c r="Q947" s="108" t="s">
        <v>88</v>
      </c>
    </row>
    <row r="948" spans="1:17" s="113" customFormat="1" x14ac:dyDescent="0.2">
      <c r="A948" s="114" t="s">
        <v>15</v>
      </c>
      <c r="B948" s="105" t="s">
        <v>69</v>
      </c>
      <c r="C948" s="211">
        <v>43306</v>
      </c>
      <c r="D948" s="115" t="s">
        <v>88</v>
      </c>
      <c r="E948" s="105" t="s">
        <v>13</v>
      </c>
      <c r="F948" s="105" t="s">
        <v>13</v>
      </c>
      <c r="G948" s="105">
        <v>1016126</v>
      </c>
      <c r="H948" s="127">
        <v>0.42599999999999999</v>
      </c>
      <c r="I948" s="127">
        <v>0.48067312072162732</v>
      </c>
      <c r="J948" s="131"/>
      <c r="K948" s="121">
        <v>0.8</v>
      </c>
      <c r="L948" s="121">
        <f t="shared" si="30"/>
        <v>0.34079999999999999</v>
      </c>
      <c r="M948" s="124">
        <v>1310.6620129999999</v>
      </c>
      <c r="N948" s="124">
        <f t="shared" si="31"/>
        <v>630</v>
      </c>
      <c r="O948" s="116">
        <v>43245</v>
      </c>
      <c r="P948" s="108">
        <v>2018</v>
      </c>
      <c r="Q948" s="108" t="s">
        <v>88</v>
      </c>
    </row>
    <row r="949" spans="1:17" s="113" customFormat="1" x14ac:dyDescent="0.2">
      <c r="A949" s="114" t="s">
        <v>15</v>
      </c>
      <c r="B949" s="105" t="s">
        <v>69</v>
      </c>
      <c r="C949" s="211">
        <v>43271</v>
      </c>
      <c r="D949" s="115" t="s">
        <v>88</v>
      </c>
      <c r="E949" s="105" t="s">
        <v>13</v>
      </c>
      <c r="F949" s="105" t="s">
        <v>13</v>
      </c>
      <c r="G949" s="105">
        <v>1016480</v>
      </c>
      <c r="H949" s="127">
        <v>0.42599999999999999</v>
      </c>
      <c r="I949" s="127">
        <v>0.48067312072162732</v>
      </c>
      <c r="J949" s="131"/>
      <c r="K949" s="121">
        <v>0.8</v>
      </c>
      <c r="L949" s="121">
        <f t="shared" si="30"/>
        <v>0.34079999999999999</v>
      </c>
      <c r="M949" s="124">
        <v>1310.6620129999999</v>
      </c>
      <c r="N949" s="124">
        <f t="shared" si="31"/>
        <v>630</v>
      </c>
      <c r="O949" s="116">
        <v>43250</v>
      </c>
      <c r="P949" s="108">
        <v>2018</v>
      </c>
      <c r="Q949" s="108" t="s">
        <v>88</v>
      </c>
    </row>
    <row r="950" spans="1:17" s="113" customFormat="1" x14ac:dyDescent="0.2">
      <c r="A950" s="114" t="s">
        <v>15</v>
      </c>
      <c r="B950" s="105" t="s">
        <v>69</v>
      </c>
      <c r="C950" s="211">
        <v>43306</v>
      </c>
      <c r="D950" s="115" t="s">
        <v>88</v>
      </c>
      <c r="E950" s="105" t="s">
        <v>13</v>
      </c>
      <c r="F950" s="105" t="s">
        <v>13</v>
      </c>
      <c r="G950" s="105">
        <v>1018017</v>
      </c>
      <c r="H950" s="127">
        <v>0.42599999999999999</v>
      </c>
      <c r="I950" s="127">
        <v>0.48067312072162732</v>
      </c>
      <c r="J950" s="131"/>
      <c r="K950" s="121">
        <v>0.8</v>
      </c>
      <c r="L950" s="121">
        <f t="shared" si="30"/>
        <v>0.34079999999999999</v>
      </c>
      <c r="M950" s="124">
        <v>1310.6620129999999</v>
      </c>
      <c r="N950" s="124">
        <f t="shared" si="31"/>
        <v>630</v>
      </c>
      <c r="O950" s="116">
        <v>43250</v>
      </c>
      <c r="P950" s="108">
        <v>2018</v>
      </c>
      <c r="Q950" s="108" t="s">
        <v>88</v>
      </c>
    </row>
    <row r="951" spans="1:17" s="113" customFormat="1" x14ac:dyDescent="0.2">
      <c r="A951" s="114" t="s">
        <v>15</v>
      </c>
      <c r="B951" s="105" t="s">
        <v>69</v>
      </c>
      <c r="C951" s="211">
        <v>43313</v>
      </c>
      <c r="D951" s="115" t="s">
        <v>88</v>
      </c>
      <c r="E951" s="105" t="s">
        <v>13</v>
      </c>
      <c r="F951" s="105" t="s">
        <v>13</v>
      </c>
      <c r="G951" s="105">
        <v>1019228</v>
      </c>
      <c r="H951" s="127">
        <v>0.42599999999999999</v>
      </c>
      <c r="I951" s="127">
        <v>0.48104476755925862</v>
      </c>
      <c r="J951" s="131"/>
      <c r="K951" s="121">
        <v>1</v>
      </c>
      <c r="L951" s="121">
        <f t="shared" si="30"/>
        <v>0.42599999999999999</v>
      </c>
      <c r="M951" s="124">
        <v>1475.494713</v>
      </c>
      <c r="N951" s="124">
        <f t="shared" si="31"/>
        <v>709.77901125000005</v>
      </c>
      <c r="O951" s="116">
        <v>43244</v>
      </c>
      <c r="P951" s="108">
        <v>2018</v>
      </c>
      <c r="Q951" s="108" t="s">
        <v>88</v>
      </c>
    </row>
    <row r="952" spans="1:17" s="113" customFormat="1" x14ac:dyDescent="0.2">
      <c r="A952" s="114" t="s">
        <v>15</v>
      </c>
      <c r="B952" s="105" t="s">
        <v>69</v>
      </c>
      <c r="C952" s="211">
        <v>43313</v>
      </c>
      <c r="D952" s="115" t="s">
        <v>88</v>
      </c>
      <c r="E952" s="105" t="s">
        <v>13</v>
      </c>
      <c r="F952" s="105" t="s">
        <v>13</v>
      </c>
      <c r="G952" s="105">
        <v>1019276</v>
      </c>
      <c r="H952" s="127">
        <v>0.42599999999999999</v>
      </c>
      <c r="I952" s="127">
        <v>0.48067312072162732</v>
      </c>
      <c r="J952" s="131"/>
      <c r="K952" s="121">
        <v>0.8</v>
      </c>
      <c r="L952" s="121">
        <f t="shared" si="30"/>
        <v>0.34079999999999999</v>
      </c>
      <c r="M952" s="124">
        <v>1310.6620129999999</v>
      </c>
      <c r="N952" s="124">
        <f t="shared" si="31"/>
        <v>630</v>
      </c>
      <c r="O952" s="116">
        <v>43243</v>
      </c>
      <c r="P952" s="108">
        <v>2018</v>
      </c>
      <c r="Q952" s="108" t="s">
        <v>88</v>
      </c>
    </row>
    <row r="953" spans="1:17" s="113" customFormat="1" x14ac:dyDescent="0.2">
      <c r="A953" s="114" t="s">
        <v>15</v>
      </c>
      <c r="B953" s="105" t="s">
        <v>69</v>
      </c>
      <c r="C953" s="211">
        <v>43271</v>
      </c>
      <c r="D953" s="115" t="s">
        <v>88</v>
      </c>
      <c r="E953" s="105" t="s">
        <v>13</v>
      </c>
      <c r="F953" s="105" t="s">
        <v>13</v>
      </c>
      <c r="G953" s="105">
        <v>1020091</v>
      </c>
      <c r="H953" s="127">
        <v>0.42599999999999999</v>
      </c>
      <c r="I953" s="127">
        <v>0.48067312072162732</v>
      </c>
      <c r="J953" s="131"/>
      <c r="K953" s="121">
        <v>0.8</v>
      </c>
      <c r="L953" s="121">
        <f t="shared" si="30"/>
        <v>0.34079999999999999</v>
      </c>
      <c r="M953" s="124">
        <v>1310.6620129999999</v>
      </c>
      <c r="N953" s="124">
        <f t="shared" si="31"/>
        <v>630</v>
      </c>
      <c r="O953" s="116">
        <v>43250</v>
      </c>
      <c r="P953" s="108">
        <v>2018</v>
      </c>
      <c r="Q953" s="108" t="s">
        <v>88</v>
      </c>
    </row>
    <row r="954" spans="1:17" s="113" customFormat="1" x14ac:dyDescent="0.2">
      <c r="A954" s="114" t="s">
        <v>15</v>
      </c>
      <c r="B954" s="105" t="s">
        <v>69</v>
      </c>
      <c r="C954" s="211">
        <v>43313</v>
      </c>
      <c r="D954" s="115" t="s">
        <v>88</v>
      </c>
      <c r="E954" s="105" t="s">
        <v>13</v>
      </c>
      <c r="F954" s="105" t="s">
        <v>13</v>
      </c>
      <c r="G954" s="105">
        <v>1020553</v>
      </c>
      <c r="H954" s="127">
        <v>0.42599999999999999</v>
      </c>
      <c r="I954" s="127">
        <v>0.48067312072162732</v>
      </c>
      <c r="J954" s="131"/>
      <c r="K954" s="121">
        <v>0.8</v>
      </c>
      <c r="L954" s="121">
        <f t="shared" si="30"/>
        <v>0.34079999999999999</v>
      </c>
      <c r="M954" s="124">
        <v>1310.6620129999999</v>
      </c>
      <c r="N954" s="124">
        <f t="shared" si="31"/>
        <v>630</v>
      </c>
      <c r="O954" s="116">
        <v>43251</v>
      </c>
      <c r="P954" s="108">
        <v>2018</v>
      </c>
      <c r="Q954" s="108" t="s">
        <v>88</v>
      </c>
    </row>
    <row r="955" spans="1:17" s="113" customFormat="1" x14ac:dyDescent="0.2">
      <c r="A955" s="114" t="s">
        <v>15</v>
      </c>
      <c r="B955" s="105" t="s">
        <v>69</v>
      </c>
      <c r="C955" s="211">
        <v>43313</v>
      </c>
      <c r="D955" s="115" t="s">
        <v>88</v>
      </c>
      <c r="E955" s="105" t="s">
        <v>13</v>
      </c>
      <c r="F955" s="105" t="s">
        <v>13</v>
      </c>
      <c r="G955" s="105">
        <v>1020906</v>
      </c>
      <c r="H955" s="127">
        <v>0.42599999999999999</v>
      </c>
      <c r="I955" s="127">
        <v>0.48067312072162732</v>
      </c>
      <c r="J955" s="131"/>
      <c r="K955" s="121">
        <v>0.8</v>
      </c>
      <c r="L955" s="121">
        <f t="shared" si="30"/>
        <v>0.34079999999999999</v>
      </c>
      <c r="M955" s="124">
        <v>1310.6620129999999</v>
      </c>
      <c r="N955" s="124">
        <f t="shared" si="31"/>
        <v>630</v>
      </c>
      <c r="O955" s="116">
        <v>43252</v>
      </c>
      <c r="P955" s="108">
        <v>2018</v>
      </c>
      <c r="Q955" s="108" t="s">
        <v>88</v>
      </c>
    </row>
    <row r="956" spans="1:17" s="113" customFormat="1" x14ac:dyDescent="0.2">
      <c r="A956" s="114" t="s">
        <v>15</v>
      </c>
      <c r="B956" s="105" t="s">
        <v>69</v>
      </c>
      <c r="C956" s="211">
        <v>43313</v>
      </c>
      <c r="D956" s="115" t="s">
        <v>88</v>
      </c>
      <c r="E956" s="105" t="s">
        <v>13</v>
      </c>
      <c r="F956" s="105" t="s">
        <v>13</v>
      </c>
      <c r="G956" s="105">
        <v>1021055</v>
      </c>
      <c r="H956" s="127">
        <v>0.42599999999999999</v>
      </c>
      <c r="I956" s="127">
        <v>0.48104476755925862</v>
      </c>
      <c r="J956" s="131"/>
      <c r="K956" s="121">
        <v>1</v>
      </c>
      <c r="L956" s="121">
        <f t="shared" si="30"/>
        <v>0.42599999999999999</v>
      </c>
      <c r="M956" s="124">
        <v>1475.494713</v>
      </c>
      <c r="N956" s="124">
        <f t="shared" si="31"/>
        <v>709.77901125000005</v>
      </c>
      <c r="O956" s="116">
        <v>43251</v>
      </c>
      <c r="P956" s="108">
        <v>2018</v>
      </c>
      <c r="Q956" s="108" t="s">
        <v>88</v>
      </c>
    </row>
    <row r="957" spans="1:17" s="113" customFormat="1" x14ac:dyDescent="0.2">
      <c r="A957" s="114" t="s">
        <v>15</v>
      </c>
      <c r="B957" s="105" t="s">
        <v>69</v>
      </c>
      <c r="C957" s="211">
        <v>43271</v>
      </c>
      <c r="D957" s="115" t="s">
        <v>88</v>
      </c>
      <c r="E957" s="105" t="s">
        <v>13</v>
      </c>
      <c r="F957" s="105" t="s">
        <v>13</v>
      </c>
      <c r="G957" s="105">
        <v>1021363</v>
      </c>
      <c r="H957" s="127">
        <v>0.42599999999999999</v>
      </c>
      <c r="I957" s="127">
        <v>0.48067312072162732</v>
      </c>
      <c r="J957" s="131"/>
      <c r="K957" s="121">
        <v>0.8</v>
      </c>
      <c r="L957" s="121">
        <f t="shared" si="30"/>
        <v>0.34079999999999999</v>
      </c>
      <c r="M957" s="124">
        <v>1310.6620129999999</v>
      </c>
      <c r="N957" s="124">
        <f t="shared" si="31"/>
        <v>630</v>
      </c>
      <c r="O957" s="116">
        <v>43256</v>
      </c>
      <c r="P957" s="108">
        <v>2018</v>
      </c>
      <c r="Q957" s="108" t="s">
        <v>88</v>
      </c>
    </row>
    <row r="958" spans="1:17" s="113" customFormat="1" x14ac:dyDescent="0.2">
      <c r="A958" s="114" t="s">
        <v>15</v>
      </c>
      <c r="B958" s="105" t="s">
        <v>69</v>
      </c>
      <c r="C958" s="211">
        <v>43313</v>
      </c>
      <c r="D958" s="115" t="s">
        <v>88</v>
      </c>
      <c r="E958" s="105" t="s">
        <v>13</v>
      </c>
      <c r="F958" s="105" t="s">
        <v>13</v>
      </c>
      <c r="G958" s="105">
        <v>1022152</v>
      </c>
      <c r="H958" s="127">
        <v>0.42599999999999999</v>
      </c>
      <c r="I958" s="127">
        <v>0.48067312072162732</v>
      </c>
      <c r="J958" s="131"/>
      <c r="K958" s="121">
        <v>0.8</v>
      </c>
      <c r="L958" s="121">
        <f t="shared" si="30"/>
        <v>0.34079999999999999</v>
      </c>
      <c r="M958" s="124">
        <v>1310.6620129999999</v>
      </c>
      <c r="N958" s="124">
        <f t="shared" si="31"/>
        <v>630</v>
      </c>
      <c r="O958" s="116">
        <v>43257</v>
      </c>
      <c r="P958" s="108">
        <v>2018</v>
      </c>
      <c r="Q958" s="108" t="s">
        <v>88</v>
      </c>
    </row>
    <row r="959" spans="1:17" s="113" customFormat="1" x14ac:dyDescent="0.2">
      <c r="A959" s="114" t="s">
        <v>15</v>
      </c>
      <c r="B959" s="105" t="s">
        <v>69</v>
      </c>
      <c r="C959" s="211">
        <v>43321</v>
      </c>
      <c r="D959" s="115" t="s">
        <v>88</v>
      </c>
      <c r="E959" s="105" t="s">
        <v>13</v>
      </c>
      <c r="F959" s="105" t="s">
        <v>13</v>
      </c>
      <c r="G959" s="105">
        <v>1022153</v>
      </c>
      <c r="H959" s="127">
        <v>0.42599999999999999</v>
      </c>
      <c r="I959" s="127">
        <v>0.48104476755925862</v>
      </c>
      <c r="J959" s="131"/>
      <c r="K959" s="121">
        <v>1</v>
      </c>
      <c r="L959" s="121">
        <f t="shared" si="30"/>
        <v>0.42599999999999999</v>
      </c>
      <c r="M959" s="124">
        <v>1475.494713</v>
      </c>
      <c r="N959" s="124">
        <f t="shared" si="31"/>
        <v>709.77901125000005</v>
      </c>
      <c r="O959" s="116">
        <v>43248</v>
      </c>
      <c r="P959" s="108">
        <v>2018</v>
      </c>
      <c r="Q959" s="108" t="s">
        <v>88</v>
      </c>
    </row>
    <row r="960" spans="1:17" s="113" customFormat="1" x14ac:dyDescent="0.2">
      <c r="A960" s="114" t="s">
        <v>15</v>
      </c>
      <c r="B960" s="105" t="s">
        <v>69</v>
      </c>
      <c r="C960" s="211">
        <v>43321</v>
      </c>
      <c r="D960" s="115" t="s">
        <v>88</v>
      </c>
      <c r="E960" s="105" t="s">
        <v>13</v>
      </c>
      <c r="F960" s="105" t="s">
        <v>13</v>
      </c>
      <c r="G960" s="105">
        <v>1022246</v>
      </c>
      <c r="H960" s="127">
        <v>0.42599999999999999</v>
      </c>
      <c r="I960" s="127">
        <v>0.48104476755925862</v>
      </c>
      <c r="J960" s="131"/>
      <c r="K960" s="121">
        <v>1</v>
      </c>
      <c r="L960" s="121">
        <f t="shared" si="30"/>
        <v>0.42599999999999999</v>
      </c>
      <c r="M960" s="124">
        <v>1475.494713</v>
      </c>
      <c r="N960" s="124">
        <f t="shared" si="31"/>
        <v>709.77901125000005</v>
      </c>
      <c r="O960" s="116">
        <v>43255</v>
      </c>
      <c r="P960" s="108">
        <v>2018</v>
      </c>
      <c r="Q960" s="108" t="s">
        <v>88</v>
      </c>
    </row>
    <row r="961" spans="1:17" s="113" customFormat="1" x14ac:dyDescent="0.2">
      <c r="A961" s="114" t="s">
        <v>15</v>
      </c>
      <c r="B961" s="105" t="s">
        <v>69</v>
      </c>
      <c r="C961" s="211">
        <v>43321</v>
      </c>
      <c r="D961" s="115" t="s">
        <v>88</v>
      </c>
      <c r="E961" s="105" t="s">
        <v>13</v>
      </c>
      <c r="F961" s="105" t="s">
        <v>13</v>
      </c>
      <c r="G961" s="105">
        <v>1022269</v>
      </c>
      <c r="H961" s="127">
        <v>0.42599999999999999</v>
      </c>
      <c r="I961" s="127">
        <v>0.48104476755925862</v>
      </c>
      <c r="J961" s="131"/>
      <c r="K961" s="121">
        <v>1</v>
      </c>
      <c r="L961" s="121">
        <f t="shared" si="30"/>
        <v>0.42599999999999999</v>
      </c>
      <c r="M961" s="124">
        <v>1475.494713</v>
      </c>
      <c r="N961" s="124">
        <f t="shared" si="31"/>
        <v>709.77901125000005</v>
      </c>
      <c r="O961" s="116">
        <v>43255</v>
      </c>
      <c r="P961" s="108">
        <v>2018</v>
      </c>
      <c r="Q961" s="108" t="s">
        <v>88</v>
      </c>
    </row>
    <row r="962" spans="1:17" s="113" customFormat="1" x14ac:dyDescent="0.2">
      <c r="A962" s="114" t="s">
        <v>15</v>
      </c>
      <c r="B962" s="105" t="s">
        <v>69</v>
      </c>
      <c r="C962" s="211">
        <v>43321</v>
      </c>
      <c r="D962" s="115" t="s">
        <v>88</v>
      </c>
      <c r="E962" s="105" t="s">
        <v>13</v>
      </c>
      <c r="F962" s="105" t="s">
        <v>13</v>
      </c>
      <c r="G962" s="105">
        <v>1022446</v>
      </c>
      <c r="H962" s="127">
        <v>0.42599999999999999</v>
      </c>
      <c r="I962" s="127">
        <v>0.48104476755925862</v>
      </c>
      <c r="J962" s="131"/>
      <c r="K962" s="121">
        <v>1</v>
      </c>
      <c r="L962" s="121">
        <f t="shared" si="30"/>
        <v>0.42599999999999999</v>
      </c>
      <c r="M962" s="124">
        <v>1475.494713</v>
      </c>
      <c r="N962" s="124">
        <f t="shared" si="31"/>
        <v>709.77901125000005</v>
      </c>
      <c r="O962" s="116">
        <v>43249</v>
      </c>
      <c r="P962" s="108">
        <v>2018</v>
      </c>
      <c r="Q962" s="108" t="s">
        <v>88</v>
      </c>
    </row>
    <row r="963" spans="1:17" s="113" customFormat="1" x14ac:dyDescent="0.2">
      <c r="A963" s="114" t="s">
        <v>15</v>
      </c>
      <c r="B963" s="105" t="s">
        <v>69</v>
      </c>
      <c r="C963" s="211">
        <v>43321</v>
      </c>
      <c r="D963" s="115" t="s">
        <v>88</v>
      </c>
      <c r="E963" s="105" t="s">
        <v>13</v>
      </c>
      <c r="F963" s="105" t="s">
        <v>13</v>
      </c>
      <c r="G963" s="105">
        <v>1022670</v>
      </c>
      <c r="H963" s="127">
        <v>0.42599999999999999</v>
      </c>
      <c r="I963" s="127">
        <v>0.48067312072162732</v>
      </c>
      <c r="J963" s="131"/>
      <c r="K963" s="121">
        <v>0.8</v>
      </c>
      <c r="L963" s="121">
        <f t="shared" si="30"/>
        <v>0.34079999999999999</v>
      </c>
      <c r="M963" s="124">
        <v>1310.6620129999999</v>
      </c>
      <c r="N963" s="124">
        <f t="shared" si="31"/>
        <v>630</v>
      </c>
      <c r="O963" s="116">
        <v>43251</v>
      </c>
      <c r="P963" s="108">
        <v>2018</v>
      </c>
      <c r="Q963" s="108" t="s">
        <v>88</v>
      </c>
    </row>
    <row r="964" spans="1:17" s="113" customFormat="1" x14ac:dyDescent="0.2">
      <c r="A964" s="114" t="s">
        <v>15</v>
      </c>
      <c r="B964" s="105" t="s">
        <v>69</v>
      </c>
      <c r="C964" s="211">
        <v>43321</v>
      </c>
      <c r="D964" s="115" t="s">
        <v>88</v>
      </c>
      <c r="E964" s="105" t="s">
        <v>13</v>
      </c>
      <c r="F964" s="105" t="s">
        <v>13</v>
      </c>
      <c r="G964" s="105">
        <v>1024671</v>
      </c>
      <c r="H964" s="127">
        <v>0.42599999999999999</v>
      </c>
      <c r="I964" s="127">
        <v>0.48067312072162732</v>
      </c>
      <c r="J964" s="131"/>
      <c r="K964" s="121">
        <v>0.8</v>
      </c>
      <c r="L964" s="121">
        <f t="shared" si="30"/>
        <v>0.34079999999999999</v>
      </c>
      <c r="M964" s="124">
        <v>1310.6620129999999</v>
      </c>
      <c r="N964" s="124">
        <f t="shared" si="31"/>
        <v>630</v>
      </c>
      <c r="O964" s="116">
        <v>43259</v>
      </c>
      <c r="P964" s="108">
        <v>2018</v>
      </c>
      <c r="Q964" s="108" t="s">
        <v>88</v>
      </c>
    </row>
    <row r="965" spans="1:17" s="113" customFormat="1" x14ac:dyDescent="0.2">
      <c r="A965" s="114" t="s">
        <v>15</v>
      </c>
      <c r="B965" s="105" t="s">
        <v>69</v>
      </c>
      <c r="C965" s="211">
        <v>43334</v>
      </c>
      <c r="D965" s="115" t="s">
        <v>88</v>
      </c>
      <c r="E965" s="105" t="s">
        <v>13</v>
      </c>
      <c r="F965" s="105" t="s">
        <v>13</v>
      </c>
      <c r="G965" s="105">
        <v>1025297</v>
      </c>
      <c r="H965" s="127">
        <v>0.42599999999999999</v>
      </c>
      <c r="I965" s="127">
        <v>0.48067312072162732</v>
      </c>
      <c r="J965" s="131"/>
      <c r="K965" s="121">
        <v>0.8</v>
      </c>
      <c r="L965" s="121">
        <f t="shared" si="30"/>
        <v>0.34079999999999999</v>
      </c>
      <c r="M965" s="124">
        <v>1310.6620129999999</v>
      </c>
      <c r="N965" s="124">
        <f t="shared" si="31"/>
        <v>630</v>
      </c>
      <c r="O965" s="116">
        <v>43249</v>
      </c>
      <c r="P965" s="108">
        <v>2018</v>
      </c>
      <c r="Q965" s="108" t="s">
        <v>88</v>
      </c>
    </row>
    <row r="966" spans="1:17" s="113" customFormat="1" x14ac:dyDescent="0.2">
      <c r="A966" s="114" t="s">
        <v>15</v>
      </c>
      <c r="B966" s="105" t="s">
        <v>69</v>
      </c>
      <c r="C966" s="211">
        <v>43334</v>
      </c>
      <c r="D966" s="115" t="s">
        <v>88</v>
      </c>
      <c r="E966" s="105" t="s">
        <v>13</v>
      </c>
      <c r="F966" s="105" t="s">
        <v>13</v>
      </c>
      <c r="G966" s="105">
        <v>1025325</v>
      </c>
      <c r="H966" s="127">
        <v>0.42599999999999999</v>
      </c>
      <c r="I966" s="127">
        <v>0.48067312072162732</v>
      </c>
      <c r="J966" s="131"/>
      <c r="K966" s="121">
        <v>0.8</v>
      </c>
      <c r="L966" s="121">
        <f t="shared" si="30"/>
        <v>0.34079999999999999</v>
      </c>
      <c r="M966" s="124">
        <v>1310.6620129999999</v>
      </c>
      <c r="N966" s="124">
        <f t="shared" si="31"/>
        <v>630</v>
      </c>
      <c r="O966" s="116">
        <v>43244</v>
      </c>
      <c r="P966" s="108">
        <v>2018</v>
      </c>
      <c r="Q966" s="108" t="s">
        <v>88</v>
      </c>
    </row>
    <row r="967" spans="1:17" s="113" customFormat="1" x14ac:dyDescent="0.2">
      <c r="A967" s="114" t="s">
        <v>15</v>
      </c>
      <c r="B967" s="105" t="s">
        <v>69</v>
      </c>
      <c r="C967" s="211">
        <v>43334</v>
      </c>
      <c r="D967" s="115" t="s">
        <v>88</v>
      </c>
      <c r="E967" s="105" t="s">
        <v>13</v>
      </c>
      <c r="F967" s="105" t="s">
        <v>13</v>
      </c>
      <c r="G967" s="105">
        <v>1025425</v>
      </c>
      <c r="H967" s="127">
        <v>0.42599999999999999</v>
      </c>
      <c r="I967" s="127">
        <v>0.48067312072162732</v>
      </c>
      <c r="J967" s="131"/>
      <c r="K967" s="121">
        <v>0.8</v>
      </c>
      <c r="L967" s="121">
        <f t="shared" si="30"/>
        <v>0.34079999999999999</v>
      </c>
      <c r="M967" s="124">
        <v>1310.6620129999999</v>
      </c>
      <c r="N967" s="124">
        <f t="shared" si="31"/>
        <v>630</v>
      </c>
      <c r="O967" s="116">
        <v>43250</v>
      </c>
      <c r="P967" s="108">
        <v>2018</v>
      </c>
      <c r="Q967" s="108" t="s">
        <v>88</v>
      </c>
    </row>
    <row r="968" spans="1:17" s="113" customFormat="1" x14ac:dyDescent="0.2">
      <c r="A968" s="114" t="s">
        <v>15</v>
      </c>
      <c r="B968" s="105" t="s">
        <v>69</v>
      </c>
      <c r="C968" s="211">
        <v>43334</v>
      </c>
      <c r="D968" s="115" t="s">
        <v>88</v>
      </c>
      <c r="E968" s="105" t="s">
        <v>13</v>
      </c>
      <c r="F968" s="105" t="s">
        <v>13</v>
      </c>
      <c r="G968" s="105">
        <v>1026058</v>
      </c>
      <c r="H968" s="127">
        <v>0.42599999999999999</v>
      </c>
      <c r="I968" s="127">
        <v>0.48067312072162732</v>
      </c>
      <c r="J968" s="131"/>
      <c r="K968" s="121">
        <v>0.8</v>
      </c>
      <c r="L968" s="121">
        <f t="shared" si="30"/>
        <v>0.34079999999999999</v>
      </c>
      <c r="M968" s="124">
        <v>1310.6620129999999</v>
      </c>
      <c r="N968" s="124">
        <f t="shared" si="31"/>
        <v>630</v>
      </c>
      <c r="O968" s="116">
        <v>43262</v>
      </c>
      <c r="P968" s="108">
        <v>2018</v>
      </c>
      <c r="Q968" s="108" t="s">
        <v>88</v>
      </c>
    </row>
    <row r="969" spans="1:17" s="113" customFormat="1" x14ac:dyDescent="0.2">
      <c r="A969" s="114" t="s">
        <v>15</v>
      </c>
      <c r="B969" s="105" t="s">
        <v>69</v>
      </c>
      <c r="C969" s="211">
        <v>43334</v>
      </c>
      <c r="D969" s="115" t="s">
        <v>88</v>
      </c>
      <c r="E969" s="105" t="s">
        <v>13</v>
      </c>
      <c r="F969" s="105" t="s">
        <v>13</v>
      </c>
      <c r="G969" s="105">
        <v>1026583</v>
      </c>
      <c r="H969" s="127">
        <v>0.42599999999999999</v>
      </c>
      <c r="I969" s="127">
        <v>0.48104476755925862</v>
      </c>
      <c r="J969" s="131"/>
      <c r="K969" s="121">
        <v>1</v>
      </c>
      <c r="L969" s="121">
        <f t="shared" si="30"/>
        <v>0.42599999999999999</v>
      </c>
      <c r="M969" s="124">
        <v>1475.494713</v>
      </c>
      <c r="N969" s="124">
        <f t="shared" si="31"/>
        <v>709.77901125000005</v>
      </c>
      <c r="O969" s="116">
        <v>43249</v>
      </c>
      <c r="P969" s="108">
        <v>2018</v>
      </c>
      <c r="Q969" s="108" t="s">
        <v>88</v>
      </c>
    </row>
    <row r="970" spans="1:17" s="113" customFormat="1" x14ac:dyDescent="0.2">
      <c r="A970" s="114" t="s">
        <v>15</v>
      </c>
      <c r="B970" s="105" t="s">
        <v>69</v>
      </c>
      <c r="C970" s="211">
        <v>43313</v>
      </c>
      <c r="D970" s="115" t="s">
        <v>88</v>
      </c>
      <c r="E970" s="105" t="s">
        <v>13</v>
      </c>
      <c r="F970" s="105" t="s">
        <v>13</v>
      </c>
      <c r="G970" s="105">
        <v>1027424</v>
      </c>
      <c r="H970" s="127">
        <v>0.42599999999999999</v>
      </c>
      <c r="I970" s="127">
        <v>0.48067312072162732</v>
      </c>
      <c r="J970" s="131"/>
      <c r="K970" s="121">
        <v>0.8</v>
      </c>
      <c r="L970" s="121">
        <f t="shared" si="30"/>
        <v>0.34079999999999999</v>
      </c>
      <c r="M970" s="124">
        <v>1310.6620129999999</v>
      </c>
      <c r="N970" s="124">
        <f t="shared" si="31"/>
        <v>630</v>
      </c>
      <c r="O970" s="116">
        <v>43266</v>
      </c>
      <c r="P970" s="108">
        <v>2018</v>
      </c>
      <c r="Q970" s="108" t="s">
        <v>88</v>
      </c>
    </row>
    <row r="971" spans="1:17" s="113" customFormat="1" x14ac:dyDescent="0.2">
      <c r="A971" s="114" t="s">
        <v>15</v>
      </c>
      <c r="B971" s="105" t="s">
        <v>69</v>
      </c>
      <c r="C971" s="211">
        <v>43334</v>
      </c>
      <c r="D971" s="115" t="s">
        <v>88</v>
      </c>
      <c r="E971" s="105" t="s">
        <v>13</v>
      </c>
      <c r="F971" s="105" t="s">
        <v>13</v>
      </c>
      <c r="G971" s="105">
        <v>1027715</v>
      </c>
      <c r="H971" s="127">
        <v>0.42599999999999999</v>
      </c>
      <c r="I971" s="127">
        <v>0.48067312072162732</v>
      </c>
      <c r="J971" s="131"/>
      <c r="K971" s="121">
        <v>0.8</v>
      </c>
      <c r="L971" s="121">
        <f t="shared" si="30"/>
        <v>0.34079999999999999</v>
      </c>
      <c r="M971" s="124">
        <v>1310.6620129999999</v>
      </c>
      <c r="N971" s="124">
        <f t="shared" si="31"/>
        <v>630</v>
      </c>
      <c r="O971" s="116">
        <v>43265</v>
      </c>
      <c r="P971" s="108">
        <v>2018</v>
      </c>
      <c r="Q971" s="108" t="s">
        <v>88</v>
      </c>
    </row>
    <row r="972" spans="1:17" s="113" customFormat="1" x14ac:dyDescent="0.2">
      <c r="A972" s="114" t="s">
        <v>15</v>
      </c>
      <c r="B972" s="105" t="s">
        <v>69</v>
      </c>
      <c r="C972" s="211">
        <v>43334</v>
      </c>
      <c r="D972" s="115" t="s">
        <v>88</v>
      </c>
      <c r="E972" s="105" t="s">
        <v>13</v>
      </c>
      <c r="F972" s="105" t="s">
        <v>13</v>
      </c>
      <c r="G972" s="105">
        <v>1028989</v>
      </c>
      <c r="H972" s="127">
        <v>0.42599999999999999</v>
      </c>
      <c r="I972" s="127">
        <v>0.48104476755925862</v>
      </c>
      <c r="J972" s="131"/>
      <c r="K972" s="121">
        <v>1</v>
      </c>
      <c r="L972" s="121">
        <f t="shared" si="30"/>
        <v>0.42599999999999999</v>
      </c>
      <c r="M972" s="124">
        <v>1475.494713</v>
      </c>
      <c r="N972" s="124">
        <f t="shared" si="31"/>
        <v>709.77901125000005</v>
      </c>
      <c r="O972" s="116">
        <v>43251</v>
      </c>
      <c r="P972" s="108">
        <v>2018</v>
      </c>
      <c r="Q972" s="108" t="s">
        <v>88</v>
      </c>
    </row>
    <row r="973" spans="1:17" s="113" customFormat="1" x14ac:dyDescent="0.2">
      <c r="A973" s="114" t="s">
        <v>15</v>
      </c>
      <c r="B973" s="105" t="s">
        <v>69</v>
      </c>
      <c r="C973" s="211">
        <v>43334</v>
      </c>
      <c r="D973" s="115" t="s">
        <v>88</v>
      </c>
      <c r="E973" s="105" t="s">
        <v>13</v>
      </c>
      <c r="F973" s="105" t="s">
        <v>13</v>
      </c>
      <c r="G973" s="105">
        <v>1029132</v>
      </c>
      <c r="H973" s="127">
        <v>0.42599999999999999</v>
      </c>
      <c r="I973" s="127">
        <v>0.48104476755925862</v>
      </c>
      <c r="J973" s="131"/>
      <c r="K973" s="121">
        <v>1</v>
      </c>
      <c r="L973" s="121">
        <f t="shared" si="30"/>
        <v>0.42599999999999999</v>
      </c>
      <c r="M973" s="124">
        <v>1475.494713</v>
      </c>
      <c r="N973" s="124">
        <f t="shared" si="31"/>
        <v>709.77901125000005</v>
      </c>
      <c r="O973" s="116">
        <v>43248</v>
      </c>
      <c r="P973" s="108">
        <v>2018</v>
      </c>
      <c r="Q973" s="108" t="s">
        <v>88</v>
      </c>
    </row>
    <row r="974" spans="1:17" s="113" customFormat="1" x14ac:dyDescent="0.2">
      <c r="A974" s="114" t="s">
        <v>15</v>
      </c>
      <c r="B974" s="105" t="s">
        <v>69</v>
      </c>
      <c r="C974" s="211">
        <v>43313</v>
      </c>
      <c r="D974" s="115" t="s">
        <v>88</v>
      </c>
      <c r="E974" s="105" t="s">
        <v>13</v>
      </c>
      <c r="F974" s="105" t="s">
        <v>13</v>
      </c>
      <c r="G974" s="105">
        <v>1029228</v>
      </c>
      <c r="H974" s="127">
        <v>0.42599999999999999</v>
      </c>
      <c r="I974" s="127">
        <v>0.48067312072162732</v>
      </c>
      <c r="J974" s="131"/>
      <c r="K974" s="121">
        <v>0.8</v>
      </c>
      <c r="L974" s="121">
        <f t="shared" si="30"/>
        <v>0.34079999999999999</v>
      </c>
      <c r="M974" s="124">
        <v>1310.6620129999999</v>
      </c>
      <c r="N974" s="124">
        <f t="shared" si="31"/>
        <v>630</v>
      </c>
      <c r="O974" s="116">
        <v>43253</v>
      </c>
      <c r="P974" s="108">
        <v>2018</v>
      </c>
      <c r="Q974" s="108" t="s">
        <v>88</v>
      </c>
    </row>
    <row r="975" spans="1:17" s="113" customFormat="1" x14ac:dyDescent="0.2">
      <c r="A975" s="114" t="s">
        <v>15</v>
      </c>
      <c r="B975" s="105" t="s">
        <v>69</v>
      </c>
      <c r="C975" s="211">
        <v>43334</v>
      </c>
      <c r="D975" s="115" t="s">
        <v>88</v>
      </c>
      <c r="E975" s="105" t="s">
        <v>13</v>
      </c>
      <c r="F975" s="105" t="s">
        <v>13</v>
      </c>
      <c r="G975" s="105">
        <v>1030287</v>
      </c>
      <c r="H975" s="127">
        <v>0.42599999999999999</v>
      </c>
      <c r="I975" s="127">
        <v>0.48067312072162732</v>
      </c>
      <c r="J975" s="131"/>
      <c r="K975" s="121">
        <v>0.8</v>
      </c>
      <c r="L975" s="121">
        <f t="shared" si="30"/>
        <v>0.34079999999999999</v>
      </c>
      <c r="M975" s="124">
        <v>1310.6620129999999</v>
      </c>
      <c r="N975" s="124">
        <f t="shared" si="31"/>
        <v>630</v>
      </c>
      <c r="O975" s="116">
        <v>43258</v>
      </c>
      <c r="P975" s="108">
        <v>2018</v>
      </c>
      <c r="Q975" s="108" t="s">
        <v>88</v>
      </c>
    </row>
    <row r="976" spans="1:17" s="113" customFormat="1" x14ac:dyDescent="0.2">
      <c r="A976" s="114" t="s">
        <v>15</v>
      </c>
      <c r="B976" s="105" t="s">
        <v>69</v>
      </c>
      <c r="C976" s="211">
        <v>43334</v>
      </c>
      <c r="D976" s="115" t="s">
        <v>88</v>
      </c>
      <c r="E976" s="105" t="s">
        <v>13</v>
      </c>
      <c r="F976" s="105" t="s">
        <v>13</v>
      </c>
      <c r="G976" s="105">
        <v>1030367</v>
      </c>
      <c r="H976" s="127">
        <v>0.42599999999999999</v>
      </c>
      <c r="I976" s="127">
        <v>0.48067312072162732</v>
      </c>
      <c r="J976" s="131"/>
      <c r="K976" s="121">
        <v>0.8</v>
      </c>
      <c r="L976" s="121">
        <f t="shared" si="30"/>
        <v>0.34079999999999999</v>
      </c>
      <c r="M976" s="124">
        <v>1310.6620129999999</v>
      </c>
      <c r="N976" s="124">
        <f t="shared" si="31"/>
        <v>630</v>
      </c>
      <c r="O976" s="116">
        <v>43266</v>
      </c>
      <c r="P976" s="108">
        <v>2018</v>
      </c>
      <c r="Q976" s="108" t="s">
        <v>88</v>
      </c>
    </row>
    <row r="977" spans="1:17" s="113" customFormat="1" x14ac:dyDescent="0.2">
      <c r="A977" s="114" t="s">
        <v>15</v>
      </c>
      <c r="B977" s="105" t="s">
        <v>69</v>
      </c>
      <c r="C977" s="211">
        <v>43285</v>
      </c>
      <c r="D977" s="115" t="s">
        <v>88</v>
      </c>
      <c r="E977" s="105" t="s">
        <v>13</v>
      </c>
      <c r="F977" s="105" t="s">
        <v>13</v>
      </c>
      <c r="G977" s="105">
        <v>1030383</v>
      </c>
      <c r="H977" s="127">
        <v>0.42599999999999999</v>
      </c>
      <c r="I977" s="127">
        <v>0.48067312072162732</v>
      </c>
      <c r="J977" s="131"/>
      <c r="K977" s="121">
        <v>0.8</v>
      </c>
      <c r="L977" s="121">
        <f t="shared" si="30"/>
        <v>0.34079999999999999</v>
      </c>
      <c r="M977" s="124">
        <v>1310.6620129999999</v>
      </c>
      <c r="N977" s="124">
        <f t="shared" si="31"/>
        <v>630</v>
      </c>
      <c r="O977" s="116">
        <v>43262</v>
      </c>
      <c r="P977" s="108">
        <v>2018</v>
      </c>
      <c r="Q977" s="108" t="s">
        <v>88</v>
      </c>
    </row>
    <row r="978" spans="1:17" s="113" customFormat="1" x14ac:dyDescent="0.2">
      <c r="A978" s="114" t="s">
        <v>15</v>
      </c>
      <c r="B978" s="105" t="s">
        <v>69</v>
      </c>
      <c r="C978" s="211">
        <v>43334</v>
      </c>
      <c r="D978" s="115" t="s">
        <v>88</v>
      </c>
      <c r="E978" s="105" t="s">
        <v>13</v>
      </c>
      <c r="F978" s="105" t="s">
        <v>13</v>
      </c>
      <c r="G978" s="105">
        <v>1031120</v>
      </c>
      <c r="H978" s="127">
        <v>0.42599999999999999</v>
      </c>
      <c r="I978" s="127">
        <v>0.48104476755925862</v>
      </c>
      <c r="J978" s="131"/>
      <c r="K978" s="121">
        <v>1</v>
      </c>
      <c r="L978" s="121">
        <f t="shared" si="30"/>
        <v>0.42599999999999999</v>
      </c>
      <c r="M978" s="124">
        <v>1475.494713</v>
      </c>
      <c r="N978" s="124">
        <f t="shared" si="31"/>
        <v>709.77901125000005</v>
      </c>
      <c r="O978" s="116">
        <v>43262</v>
      </c>
      <c r="P978" s="108">
        <v>2018</v>
      </c>
      <c r="Q978" s="108" t="s">
        <v>88</v>
      </c>
    </row>
    <row r="979" spans="1:17" s="113" customFormat="1" x14ac:dyDescent="0.2">
      <c r="A979" s="114" t="s">
        <v>15</v>
      </c>
      <c r="B979" s="105" t="s">
        <v>69</v>
      </c>
      <c r="C979" s="211">
        <v>43343</v>
      </c>
      <c r="D979" s="115" t="s">
        <v>88</v>
      </c>
      <c r="E979" s="105" t="s">
        <v>13</v>
      </c>
      <c r="F979" s="105" t="s">
        <v>13</v>
      </c>
      <c r="G979" s="105">
        <v>1031565</v>
      </c>
      <c r="H979" s="127">
        <v>0.42599999999999999</v>
      </c>
      <c r="I979" s="127">
        <v>0.48067312072162732</v>
      </c>
      <c r="J979" s="131"/>
      <c r="K979" s="121">
        <v>0.8</v>
      </c>
      <c r="L979" s="121">
        <f t="shared" si="30"/>
        <v>0.34079999999999999</v>
      </c>
      <c r="M979" s="124">
        <v>1310.6620129999999</v>
      </c>
      <c r="N979" s="124">
        <f t="shared" si="31"/>
        <v>630</v>
      </c>
      <c r="O979" s="116">
        <v>43271</v>
      </c>
      <c r="P979" s="108">
        <v>2018</v>
      </c>
      <c r="Q979" s="108" t="s">
        <v>88</v>
      </c>
    </row>
    <row r="980" spans="1:17" s="113" customFormat="1" x14ac:dyDescent="0.2">
      <c r="A980" s="114" t="s">
        <v>15</v>
      </c>
      <c r="B980" s="105" t="s">
        <v>69</v>
      </c>
      <c r="C980" s="211">
        <v>43334</v>
      </c>
      <c r="D980" s="115" t="s">
        <v>88</v>
      </c>
      <c r="E980" s="105" t="s">
        <v>13</v>
      </c>
      <c r="F980" s="105" t="s">
        <v>13</v>
      </c>
      <c r="G980" s="105">
        <v>1032137</v>
      </c>
      <c r="H980" s="127">
        <v>0.42599999999999999</v>
      </c>
      <c r="I980" s="127">
        <v>0.48104476755925862</v>
      </c>
      <c r="J980" s="131"/>
      <c r="K980" s="121">
        <v>1</v>
      </c>
      <c r="L980" s="121">
        <f t="shared" si="30"/>
        <v>0.42599999999999999</v>
      </c>
      <c r="M980" s="124">
        <v>1475.494713</v>
      </c>
      <c r="N980" s="124">
        <f t="shared" si="31"/>
        <v>709.77901125000005</v>
      </c>
      <c r="O980" s="116">
        <v>43258</v>
      </c>
      <c r="P980" s="108">
        <v>2018</v>
      </c>
      <c r="Q980" s="108" t="s">
        <v>88</v>
      </c>
    </row>
    <row r="981" spans="1:17" s="113" customFormat="1" x14ac:dyDescent="0.2">
      <c r="A981" s="114" t="s">
        <v>15</v>
      </c>
      <c r="B981" s="105" t="s">
        <v>69</v>
      </c>
      <c r="C981" s="211">
        <v>43334</v>
      </c>
      <c r="D981" s="115" t="s">
        <v>88</v>
      </c>
      <c r="E981" s="105" t="s">
        <v>13</v>
      </c>
      <c r="F981" s="105" t="s">
        <v>13</v>
      </c>
      <c r="G981" s="105">
        <v>1032202</v>
      </c>
      <c r="H981" s="127">
        <v>0.42599999999999999</v>
      </c>
      <c r="I981" s="127">
        <v>0.48104476755925862</v>
      </c>
      <c r="J981" s="131"/>
      <c r="K981" s="121">
        <v>1</v>
      </c>
      <c r="L981" s="121">
        <f t="shared" si="30"/>
        <v>0.42599999999999999</v>
      </c>
      <c r="M981" s="124">
        <v>1475.494713</v>
      </c>
      <c r="N981" s="124">
        <f t="shared" si="31"/>
        <v>709.77901125000005</v>
      </c>
      <c r="O981" s="116">
        <v>43257</v>
      </c>
      <c r="P981" s="108">
        <v>2018</v>
      </c>
      <c r="Q981" s="108" t="s">
        <v>88</v>
      </c>
    </row>
    <row r="982" spans="1:17" s="113" customFormat="1" x14ac:dyDescent="0.2">
      <c r="A982" s="114" t="s">
        <v>15</v>
      </c>
      <c r="B982" s="105" t="s">
        <v>69</v>
      </c>
      <c r="C982" s="211">
        <v>43343</v>
      </c>
      <c r="D982" s="115" t="s">
        <v>88</v>
      </c>
      <c r="E982" s="105" t="s">
        <v>13</v>
      </c>
      <c r="F982" s="105" t="s">
        <v>13</v>
      </c>
      <c r="G982" s="105">
        <v>1033024</v>
      </c>
      <c r="H982" s="127">
        <v>0.42599999999999999</v>
      </c>
      <c r="I982" s="127">
        <v>0.48067312072162732</v>
      </c>
      <c r="J982" s="131"/>
      <c r="K982" s="121">
        <v>0.8</v>
      </c>
      <c r="L982" s="121">
        <f t="shared" si="30"/>
        <v>0.34079999999999999</v>
      </c>
      <c r="M982" s="124">
        <v>1310.6620129999999</v>
      </c>
      <c r="N982" s="124">
        <f t="shared" si="31"/>
        <v>630</v>
      </c>
      <c r="O982" s="116">
        <v>43269</v>
      </c>
      <c r="P982" s="108">
        <v>2018</v>
      </c>
      <c r="Q982" s="108" t="s">
        <v>88</v>
      </c>
    </row>
    <row r="983" spans="1:17" s="113" customFormat="1" x14ac:dyDescent="0.2">
      <c r="A983" s="114" t="s">
        <v>15</v>
      </c>
      <c r="B983" s="105" t="s">
        <v>69</v>
      </c>
      <c r="C983" s="211">
        <v>43334</v>
      </c>
      <c r="D983" s="115" t="s">
        <v>88</v>
      </c>
      <c r="E983" s="105" t="s">
        <v>13</v>
      </c>
      <c r="F983" s="105" t="s">
        <v>13</v>
      </c>
      <c r="G983" s="105">
        <v>1033218</v>
      </c>
      <c r="H983" s="127">
        <v>0.42599999999999999</v>
      </c>
      <c r="I983" s="127">
        <v>0.48104476755925862</v>
      </c>
      <c r="J983" s="131"/>
      <c r="K983" s="121">
        <v>1</v>
      </c>
      <c r="L983" s="121">
        <f t="shared" ref="L983:L1046" si="32">K983*H983</f>
        <v>0.42599999999999999</v>
      </c>
      <c r="M983" s="124">
        <v>1475.494713</v>
      </c>
      <c r="N983" s="124">
        <f t="shared" si="31"/>
        <v>709.77901125000005</v>
      </c>
      <c r="O983" s="116">
        <v>43269</v>
      </c>
      <c r="P983" s="108">
        <v>2018</v>
      </c>
      <c r="Q983" s="108" t="s">
        <v>88</v>
      </c>
    </row>
    <row r="984" spans="1:17" s="113" customFormat="1" x14ac:dyDescent="0.2">
      <c r="A984" s="114" t="s">
        <v>15</v>
      </c>
      <c r="B984" s="105" t="s">
        <v>69</v>
      </c>
      <c r="C984" s="211">
        <v>43343</v>
      </c>
      <c r="D984" s="115" t="s">
        <v>88</v>
      </c>
      <c r="E984" s="105" t="s">
        <v>13</v>
      </c>
      <c r="F984" s="105" t="s">
        <v>13</v>
      </c>
      <c r="G984" s="105">
        <v>1033255</v>
      </c>
      <c r="H984" s="127">
        <v>0.42599999999999999</v>
      </c>
      <c r="I984" s="127">
        <v>0.48067312072162732</v>
      </c>
      <c r="J984" s="131"/>
      <c r="K984" s="121">
        <v>0.8</v>
      </c>
      <c r="L984" s="121">
        <f t="shared" si="32"/>
        <v>0.34079999999999999</v>
      </c>
      <c r="M984" s="124">
        <v>1310.6620129999999</v>
      </c>
      <c r="N984" s="124">
        <f t="shared" si="31"/>
        <v>630</v>
      </c>
      <c r="O984" s="116">
        <v>43276</v>
      </c>
      <c r="P984" s="108">
        <v>2018</v>
      </c>
      <c r="Q984" s="108" t="s">
        <v>88</v>
      </c>
    </row>
    <row r="985" spans="1:17" s="113" customFormat="1" x14ac:dyDescent="0.2">
      <c r="A985" s="114" t="s">
        <v>15</v>
      </c>
      <c r="B985" s="105" t="s">
        <v>69</v>
      </c>
      <c r="C985" s="211">
        <v>43334</v>
      </c>
      <c r="D985" s="115" t="s">
        <v>88</v>
      </c>
      <c r="E985" s="105" t="s">
        <v>13</v>
      </c>
      <c r="F985" s="105" t="s">
        <v>13</v>
      </c>
      <c r="G985" s="105">
        <v>1033364</v>
      </c>
      <c r="H985" s="127">
        <v>0.42599999999999999</v>
      </c>
      <c r="I985" s="127">
        <v>0.48067312072162732</v>
      </c>
      <c r="J985" s="131"/>
      <c r="K985" s="121">
        <v>0.8</v>
      </c>
      <c r="L985" s="121">
        <f t="shared" si="32"/>
        <v>0.34079999999999999</v>
      </c>
      <c r="M985" s="124">
        <v>1310.6620129999999</v>
      </c>
      <c r="N985" s="124">
        <f t="shared" si="31"/>
        <v>630</v>
      </c>
      <c r="O985" s="116">
        <v>43266</v>
      </c>
      <c r="P985" s="108">
        <v>2018</v>
      </c>
      <c r="Q985" s="108" t="s">
        <v>88</v>
      </c>
    </row>
    <row r="986" spans="1:17" s="113" customFormat="1" x14ac:dyDescent="0.2">
      <c r="A986" s="114" t="s">
        <v>15</v>
      </c>
      <c r="B986" s="105" t="s">
        <v>69</v>
      </c>
      <c r="C986" s="211">
        <v>43334</v>
      </c>
      <c r="D986" s="115" t="s">
        <v>88</v>
      </c>
      <c r="E986" s="105" t="s">
        <v>13</v>
      </c>
      <c r="F986" s="105" t="s">
        <v>13</v>
      </c>
      <c r="G986" s="105">
        <v>1033404</v>
      </c>
      <c r="H986" s="127">
        <v>0.42599999999999999</v>
      </c>
      <c r="I986" s="127">
        <v>0.48067312072162732</v>
      </c>
      <c r="J986" s="131"/>
      <c r="K986" s="121">
        <v>0.8</v>
      </c>
      <c r="L986" s="121">
        <f t="shared" si="32"/>
        <v>0.34079999999999999</v>
      </c>
      <c r="M986" s="124">
        <v>1310.6620129999999</v>
      </c>
      <c r="N986" s="124">
        <f t="shared" si="31"/>
        <v>630</v>
      </c>
      <c r="O986" s="116">
        <v>43272</v>
      </c>
      <c r="P986" s="108">
        <v>2018</v>
      </c>
      <c r="Q986" s="108" t="s">
        <v>88</v>
      </c>
    </row>
    <row r="987" spans="1:17" s="113" customFormat="1" x14ac:dyDescent="0.2">
      <c r="A987" s="114" t="s">
        <v>15</v>
      </c>
      <c r="B987" s="105" t="s">
        <v>69</v>
      </c>
      <c r="C987" s="211">
        <v>43343</v>
      </c>
      <c r="D987" s="115" t="s">
        <v>88</v>
      </c>
      <c r="E987" s="105" t="s">
        <v>13</v>
      </c>
      <c r="F987" s="105" t="s">
        <v>13</v>
      </c>
      <c r="G987" s="105">
        <v>1033830</v>
      </c>
      <c r="H987" s="127">
        <v>0.42599999999999999</v>
      </c>
      <c r="I987" s="127">
        <v>0.48067312072162732</v>
      </c>
      <c r="J987" s="131"/>
      <c r="K987" s="121">
        <v>0.8</v>
      </c>
      <c r="L987" s="121">
        <f t="shared" si="32"/>
        <v>0.34079999999999999</v>
      </c>
      <c r="M987" s="124">
        <v>1310.6620129999999</v>
      </c>
      <c r="N987" s="124">
        <f t="shared" si="31"/>
        <v>630</v>
      </c>
      <c r="O987" s="116">
        <v>43272</v>
      </c>
      <c r="P987" s="108">
        <v>2018</v>
      </c>
      <c r="Q987" s="108" t="s">
        <v>88</v>
      </c>
    </row>
    <row r="988" spans="1:17" s="113" customFormat="1" x14ac:dyDescent="0.2">
      <c r="A988" s="114" t="s">
        <v>15</v>
      </c>
      <c r="B988" s="105" t="s">
        <v>69</v>
      </c>
      <c r="C988" s="211">
        <v>43343</v>
      </c>
      <c r="D988" s="115" t="s">
        <v>88</v>
      </c>
      <c r="E988" s="105" t="s">
        <v>13</v>
      </c>
      <c r="F988" s="105" t="s">
        <v>13</v>
      </c>
      <c r="G988" s="105">
        <v>1034586</v>
      </c>
      <c r="H988" s="127">
        <v>0.42599999999999999</v>
      </c>
      <c r="I988" s="127">
        <v>0.48067312072162732</v>
      </c>
      <c r="J988" s="131"/>
      <c r="K988" s="121">
        <v>0.8</v>
      </c>
      <c r="L988" s="121">
        <f t="shared" si="32"/>
        <v>0.34079999999999999</v>
      </c>
      <c r="M988" s="124">
        <v>1310.6620129999999</v>
      </c>
      <c r="N988" s="124">
        <f t="shared" ref="N988:N1051" si="33">I988*M988</f>
        <v>630</v>
      </c>
      <c r="O988" s="116">
        <v>43264</v>
      </c>
      <c r="P988" s="108">
        <v>2018</v>
      </c>
      <c r="Q988" s="108" t="s">
        <v>88</v>
      </c>
    </row>
    <row r="989" spans="1:17" s="113" customFormat="1" x14ac:dyDescent="0.2">
      <c r="A989" s="114" t="s">
        <v>15</v>
      </c>
      <c r="B989" s="105" t="s">
        <v>69</v>
      </c>
      <c r="C989" s="211">
        <v>43343</v>
      </c>
      <c r="D989" s="115" t="s">
        <v>88</v>
      </c>
      <c r="E989" s="105" t="s">
        <v>13</v>
      </c>
      <c r="F989" s="105" t="s">
        <v>13</v>
      </c>
      <c r="G989" s="105">
        <v>1034605</v>
      </c>
      <c r="H989" s="127">
        <v>0.42599999999999999</v>
      </c>
      <c r="I989" s="127">
        <v>0.48067312072162732</v>
      </c>
      <c r="J989" s="131"/>
      <c r="K989" s="121">
        <v>0.8</v>
      </c>
      <c r="L989" s="121">
        <f t="shared" si="32"/>
        <v>0.34079999999999999</v>
      </c>
      <c r="M989" s="124">
        <v>1310.6620129999999</v>
      </c>
      <c r="N989" s="124">
        <f t="shared" si="33"/>
        <v>630</v>
      </c>
      <c r="O989" s="116">
        <v>43265</v>
      </c>
      <c r="P989" s="108">
        <v>2018</v>
      </c>
      <c r="Q989" s="108" t="s">
        <v>88</v>
      </c>
    </row>
    <row r="990" spans="1:17" s="113" customFormat="1" x14ac:dyDescent="0.2">
      <c r="A990" s="114" t="s">
        <v>15</v>
      </c>
      <c r="B990" s="105" t="s">
        <v>69</v>
      </c>
      <c r="C990" s="211">
        <v>43343</v>
      </c>
      <c r="D990" s="115" t="s">
        <v>88</v>
      </c>
      <c r="E990" s="105" t="s">
        <v>13</v>
      </c>
      <c r="F990" s="105" t="s">
        <v>13</v>
      </c>
      <c r="G990" s="105">
        <v>1035040</v>
      </c>
      <c r="H990" s="127">
        <v>0.42599999999999999</v>
      </c>
      <c r="I990" s="127">
        <v>0.48067312072162732</v>
      </c>
      <c r="J990" s="131"/>
      <c r="K990" s="121">
        <v>0.8</v>
      </c>
      <c r="L990" s="121">
        <f t="shared" si="32"/>
        <v>0.34079999999999999</v>
      </c>
      <c r="M990" s="124">
        <v>1310.6620129999999</v>
      </c>
      <c r="N990" s="124">
        <f t="shared" si="33"/>
        <v>630</v>
      </c>
      <c r="O990" s="116">
        <v>43277</v>
      </c>
      <c r="P990" s="108">
        <v>2018</v>
      </c>
      <c r="Q990" s="108" t="s">
        <v>88</v>
      </c>
    </row>
    <row r="991" spans="1:17" s="113" customFormat="1" x14ac:dyDescent="0.2">
      <c r="A991" s="114" t="s">
        <v>15</v>
      </c>
      <c r="B991" s="105" t="s">
        <v>69</v>
      </c>
      <c r="C991" s="211">
        <v>43343</v>
      </c>
      <c r="D991" s="115" t="s">
        <v>88</v>
      </c>
      <c r="E991" s="105" t="s">
        <v>13</v>
      </c>
      <c r="F991" s="105" t="s">
        <v>13</v>
      </c>
      <c r="G991" s="105">
        <v>1035476</v>
      </c>
      <c r="H991" s="127">
        <v>0.42599999999999999</v>
      </c>
      <c r="I991" s="127">
        <v>0.48067312072162732</v>
      </c>
      <c r="J991" s="131"/>
      <c r="K991" s="121">
        <v>0.8</v>
      </c>
      <c r="L991" s="121">
        <f t="shared" si="32"/>
        <v>0.34079999999999999</v>
      </c>
      <c r="M991" s="124">
        <v>1310.6620129999999</v>
      </c>
      <c r="N991" s="124">
        <f t="shared" si="33"/>
        <v>630</v>
      </c>
      <c r="O991" s="116">
        <v>43273</v>
      </c>
      <c r="P991" s="108">
        <v>2018</v>
      </c>
      <c r="Q991" s="108" t="s">
        <v>88</v>
      </c>
    </row>
    <row r="992" spans="1:17" s="113" customFormat="1" x14ac:dyDescent="0.2">
      <c r="A992" s="114" t="s">
        <v>15</v>
      </c>
      <c r="B992" s="105" t="s">
        <v>69</v>
      </c>
      <c r="C992" s="211">
        <v>43343</v>
      </c>
      <c r="D992" s="115" t="s">
        <v>88</v>
      </c>
      <c r="E992" s="105" t="s">
        <v>13</v>
      </c>
      <c r="F992" s="105" t="s">
        <v>13</v>
      </c>
      <c r="G992" s="105">
        <v>1037918</v>
      </c>
      <c r="H992" s="127">
        <v>0.42599999999999999</v>
      </c>
      <c r="I992" s="127">
        <v>0.48067312072162732</v>
      </c>
      <c r="J992" s="131"/>
      <c r="K992" s="121">
        <v>0.8</v>
      </c>
      <c r="L992" s="121">
        <f t="shared" si="32"/>
        <v>0.34079999999999999</v>
      </c>
      <c r="M992" s="124">
        <v>1310.6620129999999</v>
      </c>
      <c r="N992" s="124">
        <f t="shared" si="33"/>
        <v>630</v>
      </c>
      <c r="O992" s="116">
        <v>43269</v>
      </c>
      <c r="P992" s="108">
        <v>2018</v>
      </c>
      <c r="Q992" s="108" t="s">
        <v>88</v>
      </c>
    </row>
    <row r="993" spans="1:17" s="113" customFormat="1" x14ac:dyDescent="0.2">
      <c r="A993" s="114" t="s">
        <v>15</v>
      </c>
      <c r="B993" s="105" t="s">
        <v>69</v>
      </c>
      <c r="C993" s="211">
        <v>43343</v>
      </c>
      <c r="D993" s="115" t="s">
        <v>88</v>
      </c>
      <c r="E993" s="105" t="s">
        <v>13</v>
      </c>
      <c r="F993" s="105" t="s">
        <v>13</v>
      </c>
      <c r="G993" s="105">
        <v>1038736</v>
      </c>
      <c r="H993" s="127">
        <v>0.42599999999999999</v>
      </c>
      <c r="I993" s="127">
        <v>0.48067312072162732</v>
      </c>
      <c r="J993" s="131"/>
      <c r="K993" s="121">
        <v>0.8</v>
      </c>
      <c r="L993" s="121">
        <f t="shared" si="32"/>
        <v>0.34079999999999999</v>
      </c>
      <c r="M993" s="124">
        <v>1310.6620129999999</v>
      </c>
      <c r="N993" s="124">
        <f t="shared" si="33"/>
        <v>630</v>
      </c>
      <c r="O993" s="116">
        <v>43280</v>
      </c>
      <c r="P993" s="108">
        <v>2018</v>
      </c>
      <c r="Q993" s="108" t="s">
        <v>88</v>
      </c>
    </row>
    <row r="994" spans="1:17" s="113" customFormat="1" x14ac:dyDescent="0.2">
      <c r="A994" s="114" t="s">
        <v>15</v>
      </c>
      <c r="B994" s="105" t="s">
        <v>69</v>
      </c>
      <c r="C994" s="211">
        <v>43343</v>
      </c>
      <c r="D994" s="115" t="s">
        <v>88</v>
      </c>
      <c r="E994" s="105" t="s">
        <v>13</v>
      </c>
      <c r="F994" s="105" t="s">
        <v>13</v>
      </c>
      <c r="G994" s="105">
        <v>1039931</v>
      </c>
      <c r="H994" s="127">
        <v>0.42599999999999999</v>
      </c>
      <c r="I994" s="127">
        <v>0.48067312072162732</v>
      </c>
      <c r="J994" s="131"/>
      <c r="K994" s="121">
        <v>0.8</v>
      </c>
      <c r="L994" s="121">
        <f t="shared" si="32"/>
        <v>0.34079999999999999</v>
      </c>
      <c r="M994" s="124">
        <v>1310.6620129999999</v>
      </c>
      <c r="N994" s="124">
        <f t="shared" si="33"/>
        <v>630</v>
      </c>
      <c r="O994" s="116">
        <v>43280</v>
      </c>
      <c r="P994" s="108">
        <v>2018</v>
      </c>
      <c r="Q994" s="108" t="s">
        <v>88</v>
      </c>
    </row>
    <row r="995" spans="1:17" s="113" customFormat="1" x14ac:dyDescent="0.2">
      <c r="A995" s="114" t="s">
        <v>15</v>
      </c>
      <c r="B995" s="105" t="s">
        <v>69</v>
      </c>
      <c r="C995" s="211">
        <v>43343</v>
      </c>
      <c r="D995" s="115" t="s">
        <v>88</v>
      </c>
      <c r="E995" s="105" t="s">
        <v>13</v>
      </c>
      <c r="F995" s="105" t="s">
        <v>13</v>
      </c>
      <c r="G995" s="105">
        <v>1042899</v>
      </c>
      <c r="H995" s="127">
        <v>0.42599999999999999</v>
      </c>
      <c r="I995" s="127">
        <v>0.48104476755925862</v>
      </c>
      <c r="J995" s="131"/>
      <c r="K995" s="121">
        <v>1</v>
      </c>
      <c r="L995" s="121">
        <f t="shared" si="32"/>
        <v>0.42599999999999999</v>
      </c>
      <c r="M995" s="124">
        <v>1475.494713</v>
      </c>
      <c r="N995" s="124">
        <f t="shared" si="33"/>
        <v>709.77901125000005</v>
      </c>
      <c r="O995" s="116">
        <v>43287</v>
      </c>
      <c r="P995" s="108">
        <v>2018</v>
      </c>
      <c r="Q995" s="108" t="s">
        <v>88</v>
      </c>
    </row>
    <row r="996" spans="1:17" s="113" customFormat="1" x14ac:dyDescent="0.2">
      <c r="A996" s="114" t="s">
        <v>15</v>
      </c>
      <c r="B996" s="105" t="s">
        <v>69</v>
      </c>
      <c r="C996" s="211">
        <v>43343</v>
      </c>
      <c r="D996" s="115" t="s">
        <v>88</v>
      </c>
      <c r="E996" s="105" t="s">
        <v>13</v>
      </c>
      <c r="F996" s="105" t="s">
        <v>13</v>
      </c>
      <c r="G996" s="105">
        <v>1042986</v>
      </c>
      <c r="H996" s="127">
        <v>0.42599999999999999</v>
      </c>
      <c r="I996" s="127">
        <v>0.48104476755925862</v>
      </c>
      <c r="J996" s="131"/>
      <c r="K996" s="121">
        <v>1</v>
      </c>
      <c r="L996" s="121">
        <f t="shared" si="32"/>
        <v>0.42599999999999999</v>
      </c>
      <c r="M996" s="124">
        <v>1475.494713</v>
      </c>
      <c r="N996" s="124">
        <f t="shared" si="33"/>
        <v>709.77901125000005</v>
      </c>
      <c r="O996" s="116">
        <v>43284</v>
      </c>
      <c r="P996" s="108">
        <v>2018</v>
      </c>
      <c r="Q996" s="108" t="s">
        <v>88</v>
      </c>
    </row>
    <row r="997" spans="1:17" s="113" customFormat="1" x14ac:dyDescent="0.2">
      <c r="A997" s="114" t="s">
        <v>15</v>
      </c>
      <c r="B997" s="105" t="s">
        <v>69</v>
      </c>
      <c r="C997" s="211">
        <v>43343</v>
      </c>
      <c r="D997" s="115" t="s">
        <v>88</v>
      </c>
      <c r="E997" s="105" t="s">
        <v>13</v>
      </c>
      <c r="F997" s="105" t="s">
        <v>13</v>
      </c>
      <c r="G997" s="105">
        <v>1043045</v>
      </c>
      <c r="H997" s="127">
        <v>0.42599999999999999</v>
      </c>
      <c r="I997" s="127">
        <v>0.48067312072162732</v>
      </c>
      <c r="J997" s="131"/>
      <c r="K997" s="121">
        <v>0.8</v>
      </c>
      <c r="L997" s="121">
        <f t="shared" si="32"/>
        <v>0.34079999999999999</v>
      </c>
      <c r="M997" s="124">
        <v>1310.6620129999999</v>
      </c>
      <c r="N997" s="124">
        <f t="shared" si="33"/>
        <v>630</v>
      </c>
      <c r="O997" s="116">
        <v>43193</v>
      </c>
      <c r="P997" s="108">
        <v>2018</v>
      </c>
      <c r="Q997" s="108" t="s">
        <v>88</v>
      </c>
    </row>
    <row r="998" spans="1:17" s="113" customFormat="1" x14ac:dyDescent="0.2">
      <c r="A998" s="114" t="s">
        <v>15</v>
      </c>
      <c r="B998" s="105" t="s">
        <v>69</v>
      </c>
      <c r="C998" s="211">
        <v>43343</v>
      </c>
      <c r="D998" s="115" t="s">
        <v>88</v>
      </c>
      <c r="E998" s="105" t="s">
        <v>13</v>
      </c>
      <c r="F998" s="105" t="s">
        <v>13</v>
      </c>
      <c r="G998" s="105">
        <v>1043841</v>
      </c>
      <c r="H998" s="127">
        <v>0.42599999999999999</v>
      </c>
      <c r="I998" s="127">
        <v>0.48104476755925862</v>
      </c>
      <c r="J998" s="131"/>
      <c r="K998" s="121">
        <v>1</v>
      </c>
      <c r="L998" s="121">
        <f t="shared" si="32"/>
        <v>0.42599999999999999</v>
      </c>
      <c r="M998" s="124">
        <v>1475.494713</v>
      </c>
      <c r="N998" s="124">
        <f t="shared" si="33"/>
        <v>709.77901125000005</v>
      </c>
      <c r="O998" s="116">
        <v>43291</v>
      </c>
      <c r="P998" s="108">
        <v>2018</v>
      </c>
      <c r="Q998" s="108" t="s">
        <v>88</v>
      </c>
    </row>
    <row r="999" spans="1:17" s="113" customFormat="1" x14ac:dyDescent="0.2">
      <c r="A999" s="114" t="s">
        <v>15</v>
      </c>
      <c r="B999" s="105" t="s">
        <v>69</v>
      </c>
      <c r="C999" s="211">
        <v>43343</v>
      </c>
      <c r="D999" s="115" t="s">
        <v>88</v>
      </c>
      <c r="E999" s="105" t="s">
        <v>13</v>
      </c>
      <c r="F999" s="105" t="s">
        <v>13</v>
      </c>
      <c r="G999" s="105">
        <v>1044871</v>
      </c>
      <c r="H999" s="127">
        <v>0.42599999999999999</v>
      </c>
      <c r="I999" s="127">
        <v>0.48104476755925862</v>
      </c>
      <c r="J999" s="131"/>
      <c r="K999" s="121">
        <v>1</v>
      </c>
      <c r="L999" s="121">
        <f t="shared" si="32"/>
        <v>0.42599999999999999</v>
      </c>
      <c r="M999" s="124">
        <v>1475.494713</v>
      </c>
      <c r="N999" s="124">
        <f t="shared" si="33"/>
        <v>709.77901125000005</v>
      </c>
      <c r="O999" s="116">
        <v>43290</v>
      </c>
      <c r="P999" s="108">
        <v>2018</v>
      </c>
      <c r="Q999" s="108" t="s">
        <v>88</v>
      </c>
    </row>
    <row r="1000" spans="1:17" s="113" customFormat="1" x14ac:dyDescent="0.2">
      <c r="A1000" s="114" t="s">
        <v>15</v>
      </c>
      <c r="B1000" s="105" t="s">
        <v>69</v>
      </c>
      <c r="C1000" s="211">
        <v>43343</v>
      </c>
      <c r="D1000" s="115" t="s">
        <v>88</v>
      </c>
      <c r="E1000" s="105" t="s">
        <v>13</v>
      </c>
      <c r="F1000" s="105" t="s">
        <v>13</v>
      </c>
      <c r="G1000" s="105">
        <v>1044936</v>
      </c>
      <c r="H1000" s="127">
        <v>0.42599999999999999</v>
      </c>
      <c r="I1000" s="127">
        <v>0.48104476755925862</v>
      </c>
      <c r="J1000" s="131"/>
      <c r="K1000" s="121">
        <v>1</v>
      </c>
      <c r="L1000" s="121">
        <f t="shared" si="32"/>
        <v>0.42599999999999999</v>
      </c>
      <c r="M1000" s="124">
        <v>1475.494713</v>
      </c>
      <c r="N1000" s="124">
        <f t="shared" si="33"/>
        <v>709.77901125000005</v>
      </c>
      <c r="O1000" s="116">
        <v>43292</v>
      </c>
      <c r="P1000" s="108">
        <v>2018</v>
      </c>
      <c r="Q1000" s="108" t="s">
        <v>88</v>
      </c>
    </row>
    <row r="1001" spans="1:17" s="113" customFormat="1" x14ac:dyDescent="0.2">
      <c r="A1001" s="114" t="s">
        <v>15</v>
      </c>
      <c r="B1001" s="105" t="s">
        <v>69</v>
      </c>
      <c r="C1001" s="211">
        <v>43343</v>
      </c>
      <c r="D1001" s="115" t="s">
        <v>88</v>
      </c>
      <c r="E1001" s="105" t="s">
        <v>13</v>
      </c>
      <c r="F1001" s="105" t="s">
        <v>13</v>
      </c>
      <c r="G1001" s="105">
        <v>1044962</v>
      </c>
      <c r="H1001" s="127">
        <v>0.42599999999999999</v>
      </c>
      <c r="I1001" s="127">
        <v>0.48104476755925862</v>
      </c>
      <c r="J1001" s="131"/>
      <c r="K1001" s="121">
        <v>1</v>
      </c>
      <c r="L1001" s="121">
        <f t="shared" si="32"/>
        <v>0.42599999999999999</v>
      </c>
      <c r="M1001" s="124">
        <v>1475.494713</v>
      </c>
      <c r="N1001" s="124">
        <f t="shared" si="33"/>
        <v>709.77901125000005</v>
      </c>
      <c r="O1001" s="116">
        <v>43291</v>
      </c>
      <c r="P1001" s="108">
        <v>2018</v>
      </c>
      <c r="Q1001" s="108" t="s">
        <v>88</v>
      </c>
    </row>
    <row r="1002" spans="1:17" s="113" customFormat="1" x14ac:dyDescent="0.2">
      <c r="A1002" s="114" t="s">
        <v>15</v>
      </c>
      <c r="B1002" s="105" t="s">
        <v>69</v>
      </c>
      <c r="C1002" s="211">
        <v>43334</v>
      </c>
      <c r="D1002" s="115" t="s">
        <v>88</v>
      </c>
      <c r="E1002" s="105" t="s">
        <v>13</v>
      </c>
      <c r="F1002" s="105" t="s">
        <v>13</v>
      </c>
      <c r="G1002" s="105">
        <v>1045005</v>
      </c>
      <c r="H1002" s="127">
        <v>0.42599999999999999</v>
      </c>
      <c r="I1002" s="127">
        <v>0.48067312072162732</v>
      </c>
      <c r="J1002" s="131"/>
      <c r="K1002" s="121">
        <v>0.8</v>
      </c>
      <c r="L1002" s="121">
        <f t="shared" si="32"/>
        <v>0.34079999999999999</v>
      </c>
      <c r="M1002" s="124">
        <v>1310.6620129999999</v>
      </c>
      <c r="N1002" s="124">
        <f t="shared" si="33"/>
        <v>630</v>
      </c>
      <c r="O1002" s="116">
        <v>43292</v>
      </c>
      <c r="P1002" s="108">
        <v>2018</v>
      </c>
      <c r="Q1002" s="108" t="s">
        <v>88</v>
      </c>
    </row>
    <row r="1003" spans="1:17" s="113" customFormat="1" x14ac:dyDescent="0.2">
      <c r="A1003" s="114" t="s">
        <v>15</v>
      </c>
      <c r="B1003" s="105" t="s">
        <v>69</v>
      </c>
      <c r="C1003" s="211">
        <v>43343</v>
      </c>
      <c r="D1003" s="115" t="s">
        <v>88</v>
      </c>
      <c r="E1003" s="105" t="s">
        <v>13</v>
      </c>
      <c r="F1003" s="105" t="s">
        <v>13</v>
      </c>
      <c r="G1003" s="105">
        <v>1045421</v>
      </c>
      <c r="H1003" s="127">
        <v>0.42599999999999999</v>
      </c>
      <c r="I1003" s="127">
        <v>0.48104476755925862</v>
      </c>
      <c r="J1003" s="131"/>
      <c r="K1003" s="121">
        <v>1</v>
      </c>
      <c r="L1003" s="121">
        <f t="shared" si="32"/>
        <v>0.42599999999999999</v>
      </c>
      <c r="M1003" s="124">
        <v>1475.494713</v>
      </c>
      <c r="N1003" s="124">
        <f t="shared" si="33"/>
        <v>709.77901125000005</v>
      </c>
      <c r="O1003" s="116">
        <v>43256</v>
      </c>
      <c r="P1003" s="108">
        <v>2018</v>
      </c>
      <c r="Q1003" s="108" t="s">
        <v>88</v>
      </c>
    </row>
    <row r="1004" spans="1:17" s="113" customFormat="1" x14ac:dyDescent="0.2">
      <c r="A1004" s="114" t="s">
        <v>15</v>
      </c>
      <c r="B1004" s="105" t="s">
        <v>69</v>
      </c>
      <c r="C1004" s="211">
        <v>43343</v>
      </c>
      <c r="D1004" s="115" t="s">
        <v>88</v>
      </c>
      <c r="E1004" s="105" t="s">
        <v>13</v>
      </c>
      <c r="F1004" s="105" t="s">
        <v>13</v>
      </c>
      <c r="G1004" s="105">
        <v>1045634</v>
      </c>
      <c r="H1004" s="127">
        <v>0.42599999999999999</v>
      </c>
      <c r="I1004" s="127">
        <v>0.48104476755925862</v>
      </c>
      <c r="J1004" s="131"/>
      <c r="K1004" s="121">
        <v>1</v>
      </c>
      <c r="L1004" s="121">
        <f t="shared" si="32"/>
        <v>0.42599999999999999</v>
      </c>
      <c r="M1004" s="124">
        <v>1475.494713</v>
      </c>
      <c r="N1004" s="124">
        <f t="shared" si="33"/>
        <v>709.77901125000005</v>
      </c>
      <c r="O1004" s="116">
        <v>43279</v>
      </c>
      <c r="P1004" s="108">
        <v>2018</v>
      </c>
      <c r="Q1004" s="108" t="s">
        <v>88</v>
      </c>
    </row>
    <row r="1005" spans="1:17" s="113" customFormat="1" x14ac:dyDescent="0.2">
      <c r="A1005" s="114" t="s">
        <v>15</v>
      </c>
      <c r="B1005" s="105" t="s">
        <v>69</v>
      </c>
      <c r="C1005" s="211">
        <v>43343</v>
      </c>
      <c r="D1005" s="115" t="s">
        <v>88</v>
      </c>
      <c r="E1005" s="105" t="s">
        <v>13</v>
      </c>
      <c r="F1005" s="105" t="s">
        <v>13</v>
      </c>
      <c r="G1005" s="105">
        <v>1045753</v>
      </c>
      <c r="H1005" s="127">
        <v>0.42599999999999999</v>
      </c>
      <c r="I1005" s="127">
        <v>0.48104476755925862</v>
      </c>
      <c r="J1005" s="131"/>
      <c r="K1005" s="121">
        <v>1</v>
      </c>
      <c r="L1005" s="121">
        <f t="shared" si="32"/>
        <v>0.42599999999999999</v>
      </c>
      <c r="M1005" s="124">
        <v>1475.494713</v>
      </c>
      <c r="N1005" s="124">
        <f t="shared" si="33"/>
        <v>709.77901125000005</v>
      </c>
      <c r="O1005" s="116">
        <v>43284</v>
      </c>
      <c r="P1005" s="108">
        <v>2018</v>
      </c>
      <c r="Q1005" s="108" t="s">
        <v>88</v>
      </c>
    </row>
    <row r="1006" spans="1:17" s="113" customFormat="1" x14ac:dyDescent="0.2">
      <c r="A1006" s="114" t="s">
        <v>15</v>
      </c>
      <c r="B1006" s="105" t="s">
        <v>69</v>
      </c>
      <c r="C1006" s="211">
        <v>43313</v>
      </c>
      <c r="D1006" s="115" t="s">
        <v>88</v>
      </c>
      <c r="E1006" s="105" t="s">
        <v>13</v>
      </c>
      <c r="F1006" s="105" t="s">
        <v>13</v>
      </c>
      <c r="G1006" s="105">
        <v>1045782</v>
      </c>
      <c r="H1006" s="127">
        <v>0.42599999999999999</v>
      </c>
      <c r="I1006" s="127">
        <v>0.48067312072162732</v>
      </c>
      <c r="J1006" s="131"/>
      <c r="K1006" s="121">
        <v>0.8</v>
      </c>
      <c r="L1006" s="121">
        <f t="shared" si="32"/>
        <v>0.34079999999999999</v>
      </c>
      <c r="M1006" s="124">
        <v>1310.6620129999999</v>
      </c>
      <c r="N1006" s="124">
        <f t="shared" si="33"/>
        <v>630</v>
      </c>
      <c r="O1006" s="116">
        <v>43292</v>
      </c>
      <c r="P1006" s="108">
        <v>2018</v>
      </c>
      <c r="Q1006" s="108" t="s">
        <v>88</v>
      </c>
    </row>
    <row r="1007" spans="1:17" s="113" customFormat="1" x14ac:dyDescent="0.2">
      <c r="A1007" s="114" t="s">
        <v>15</v>
      </c>
      <c r="B1007" s="105" t="s">
        <v>69</v>
      </c>
      <c r="C1007" s="211">
        <v>43334</v>
      </c>
      <c r="D1007" s="115" t="s">
        <v>88</v>
      </c>
      <c r="E1007" s="105" t="s">
        <v>13</v>
      </c>
      <c r="F1007" s="105" t="s">
        <v>13</v>
      </c>
      <c r="G1007" s="105">
        <v>1046708</v>
      </c>
      <c r="H1007" s="127">
        <v>0.42599999999999999</v>
      </c>
      <c r="I1007" s="127">
        <v>0.48067312072162732</v>
      </c>
      <c r="J1007" s="131"/>
      <c r="K1007" s="121">
        <v>0.8</v>
      </c>
      <c r="L1007" s="121">
        <f t="shared" si="32"/>
        <v>0.34079999999999999</v>
      </c>
      <c r="M1007" s="124">
        <v>1310.6620129999999</v>
      </c>
      <c r="N1007" s="124">
        <f t="shared" si="33"/>
        <v>630</v>
      </c>
      <c r="O1007" s="116">
        <v>43256</v>
      </c>
      <c r="P1007" s="108">
        <v>2018</v>
      </c>
      <c r="Q1007" s="108" t="s">
        <v>88</v>
      </c>
    </row>
    <row r="1008" spans="1:17" s="113" customFormat="1" x14ac:dyDescent="0.2">
      <c r="A1008" s="114" t="s">
        <v>15</v>
      </c>
      <c r="B1008" s="105" t="s">
        <v>69</v>
      </c>
      <c r="C1008" s="211">
        <v>43334</v>
      </c>
      <c r="D1008" s="115" t="s">
        <v>88</v>
      </c>
      <c r="E1008" s="105" t="s">
        <v>13</v>
      </c>
      <c r="F1008" s="105" t="s">
        <v>13</v>
      </c>
      <c r="G1008" s="105">
        <v>1046712</v>
      </c>
      <c r="H1008" s="127">
        <v>0.42599999999999999</v>
      </c>
      <c r="I1008" s="127">
        <v>0.48067312072162732</v>
      </c>
      <c r="J1008" s="131"/>
      <c r="K1008" s="121">
        <v>0.8</v>
      </c>
      <c r="L1008" s="121">
        <f t="shared" si="32"/>
        <v>0.34079999999999999</v>
      </c>
      <c r="M1008" s="124">
        <v>1310.6620129999999</v>
      </c>
      <c r="N1008" s="124">
        <f t="shared" si="33"/>
        <v>630</v>
      </c>
      <c r="O1008" s="116">
        <v>43242</v>
      </c>
      <c r="P1008" s="108">
        <v>2018</v>
      </c>
      <c r="Q1008" s="108" t="s">
        <v>88</v>
      </c>
    </row>
    <row r="1009" spans="1:17" s="113" customFormat="1" x14ac:dyDescent="0.2">
      <c r="A1009" s="114" t="s">
        <v>15</v>
      </c>
      <c r="B1009" s="105" t="s">
        <v>69</v>
      </c>
      <c r="C1009" s="211">
        <v>43343</v>
      </c>
      <c r="D1009" s="115" t="s">
        <v>88</v>
      </c>
      <c r="E1009" s="105" t="s">
        <v>13</v>
      </c>
      <c r="F1009" s="105" t="s">
        <v>13</v>
      </c>
      <c r="G1009" s="105">
        <v>1047257</v>
      </c>
      <c r="H1009" s="127">
        <v>0.42599999999999999</v>
      </c>
      <c r="I1009" s="127">
        <v>0.48067312072162732</v>
      </c>
      <c r="J1009" s="131"/>
      <c r="K1009" s="121">
        <v>0.8</v>
      </c>
      <c r="L1009" s="121">
        <f t="shared" si="32"/>
        <v>0.34079999999999999</v>
      </c>
      <c r="M1009" s="124">
        <v>1310.6620129999999</v>
      </c>
      <c r="N1009" s="124">
        <f t="shared" si="33"/>
        <v>630</v>
      </c>
      <c r="O1009" s="116">
        <v>43239</v>
      </c>
      <c r="P1009" s="108">
        <v>2018</v>
      </c>
      <c r="Q1009" s="108" t="s">
        <v>88</v>
      </c>
    </row>
    <row r="1010" spans="1:17" s="113" customFormat="1" x14ac:dyDescent="0.2">
      <c r="A1010" s="114" t="s">
        <v>15</v>
      </c>
      <c r="B1010" s="105" t="s">
        <v>69</v>
      </c>
      <c r="C1010" s="211">
        <v>43343</v>
      </c>
      <c r="D1010" s="115" t="s">
        <v>88</v>
      </c>
      <c r="E1010" s="105" t="s">
        <v>13</v>
      </c>
      <c r="F1010" s="105" t="s">
        <v>13</v>
      </c>
      <c r="G1010" s="105">
        <v>1047289</v>
      </c>
      <c r="H1010" s="127">
        <v>0.42599999999999999</v>
      </c>
      <c r="I1010" s="127">
        <v>0.48067312072162732</v>
      </c>
      <c r="J1010" s="131"/>
      <c r="K1010" s="121">
        <v>0.8</v>
      </c>
      <c r="L1010" s="121">
        <f t="shared" si="32"/>
        <v>0.34079999999999999</v>
      </c>
      <c r="M1010" s="124">
        <v>1310.6620129999999</v>
      </c>
      <c r="N1010" s="124">
        <f t="shared" si="33"/>
        <v>630</v>
      </c>
      <c r="O1010" s="116">
        <v>43294</v>
      </c>
      <c r="P1010" s="108">
        <v>2018</v>
      </c>
      <c r="Q1010" s="108" t="s">
        <v>88</v>
      </c>
    </row>
    <row r="1011" spans="1:17" s="113" customFormat="1" x14ac:dyDescent="0.2">
      <c r="A1011" s="114" t="s">
        <v>15</v>
      </c>
      <c r="B1011" s="105" t="s">
        <v>69</v>
      </c>
      <c r="C1011" s="211">
        <v>43343</v>
      </c>
      <c r="D1011" s="115" t="s">
        <v>88</v>
      </c>
      <c r="E1011" s="105" t="s">
        <v>13</v>
      </c>
      <c r="F1011" s="105" t="s">
        <v>13</v>
      </c>
      <c r="G1011" s="105">
        <v>1047293</v>
      </c>
      <c r="H1011" s="127">
        <v>0.42599999999999999</v>
      </c>
      <c r="I1011" s="127">
        <v>0.48067312072162732</v>
      </c>
      <c r="J1011" s="131"/>
      <c r="K1011" s="121">
        <v>0.8</v>
      </c>
      <c r="L1011" s="121">
        <f t="shared" si="32"/>
        <v>0.34079999999999999</v>
      </c>
      <c r="M1011" s="124">
        <v>1310.6620129999999</v>
      </c>
      <c r="N1011" s="124">
        <f t="shared" si="33"/>
        <v>630</v>
      </c>
      <c r="O1011" s="116">
        <v>43295</v>
      </c>
      <c r="P1011" s="108">
        <v>2018</v>
      </c>
      <c r="Q1011" s="108" t="s">
        <v>88</v>
      </c>
    </row>
    <row r="1012" spans="1:17" s="113" customFormat="1" x14ac:dyDescent="0.2">
      <c r="A1012" s="114" t="s">
        <v>15</v>
      </c>
      <c r="B1012" s="105" t="s">
        <v>69</v>
      </c>
      <c r="C1012" s="211">
        <v>43343</v>
      </c>
      <c r="D1012" s="115" t="s">
        <v>88</v>
      </c>
      <c r="E1012" s="105" t="s">
        <v>13</v>
      </c>
      <c r="F1012" s="105" t="s">
        <v>13</v>
      </c>
      <c r="G1012" s="105">
        <v>1049679</v>
      </c>
      <c r="H1012" s="127">
        <v>0.42599999999999999</v>
      </c>
      <c r="I1012" s="127">
        <v>0.48067312072162732</v>
      </c>
      <c r="J1012" s="131"/>
      <c r="K1012" s="121">
        <v>0.8</v>
      </c>
      <c r="L1012" s="121">
        <f t="shared" si="32"/>
        <v>0.34079999999999999</v>
      </c>
      <c r="M1012" s="124">
        <v>1310.6620129999999</v>
      </c>
      <c r="N1012" s="124">
        <f t="shared" si="33"/>
        <v>630</v>
      </c>
      <c r="O1012" s="116">
        <v>43299</v>
      </c>
      <c r="P1012" s="108">
        <v>2018</v>
      </c>
      <c r="Q1012" s="108" t="s">
        <v>88</v>
      </c>
    </row>
    <row r="1013" spans="1:17" s="113" customFormat="1" x14ac:dyDescent="0.2">
      <c r="A1013" s="114" t="s">
        <v>15</v>
      </c>
      <c r="B1013" s="105" t="s">
        <v>69</v>
      </c>
      <c r="C1013" s="211">
        <v>43343</v>
      </c>
      <c r="D1013" s="115" t="s">
        <v>88</v>
      </c>
      <c r="E1013" s="105" t="s">
        <v>13</v>
      </c>
      <c r="F1013" s="105" t="s">
        <v>13</v>
      </c>
      <c r="G1013" s="105">
        <v>1049849</v>
      </c>
      <c r="H1013" s="127">
        <v>0.42599999999999999</v>
      </c>
      <c r="I1013" s="127">
        <v>0.48104476755925862</v>
      </c>
      <c r="J1013" s="131"/>
      <c r="K1013" s="121">
        <v>1</v>
      </c>
      <c r="L1013" s="121">
        <f t="shared" si="32"/>
        <v>0.42599999999999999</v>
      </c>
      <c r="M1013" s="124">
        <v>1475.494713</v>
      </c>
      <c r="N1013" s="124">
        <f t="shared" si="33"/>
        <v>709.77901125000005</v>
      </c>
      <c r="O1013" s="116">
        <v>43298</v>
      </c>
      <c r="P1013" s="108">
        <v>2018</v>
      </c>
      <c r="Q1013" s="108" t="s">
        <v>88</v>
      </c>
    </row>
    <row r="1014" spans="1:17" s="113" customFormat="1" x14ac:dyDescent="0.2">
      <c r="A1014" s="114" t="s">
        <v>15</v>
      </c>
      <c r="B1014" s="105" t="s">
        <v>69</v>
      </c>
      <c r="C1014" s="211">
        <v>43343</v>
      </c>
      <c r="D1014" s="115" t="s">
        <v>88</v>
      </c>
      <c r="E1014" s="105" t="s">
        <v>13</v>
      </c>
      <c r="F1014" s="105" t="s">
        <v>13</v>
      </c>
      <c r="G1014" s="105">
        <v>1051301</v>
      </c>
      <c r="H1014" s="127">
        <v>0.42599999999999999</v>
      </c>
      <c r="I1014" s="127">
        <v>0.48067312072162732</v>
      </c>
      <c r="J1014" s="131"/>
      <c r="K1014" s="121">
        <v>0.8</v>
      </c>
      <c r="L1014" s="121">
        <f t="shared" si="32"/>
        <v>0.34079999999999999</v>
      </c>
      <c r="M1014" s="124">
        <v>1310.6620129999999</v>
      </c>
      <c r="N1014" s="124">
        <f t="shared" si="33"/>
        <v>630</v>
      </c>
      <c r="O1014" s="116">
        <v>43287</v>
      </c>
      <c r="P1014" s="108">
        <v>2018</v>
      </c>
      <c r="Q1014" s="108" t="s">
        <v>88</v>
      </c>
    </row>
    <row r="1015" spans="1:17" s="113" customFormat="1" x14ac:dyDescent="0.2">
      <c r="A1015" s="114" t="s">
        <v>15</v>
      </c>
      <c r="B1015" s="105" t="s">
        <v>69</v>
      </c>
      <c r="C1015" s="211">
        <v>43343</v>
      </c>
      <c r="D1015" s="115" t="s">
        <v>88</v>
      </c>
      <c r="E1015" s="105" t="s">
        <v>13</v>
      </c>
      <c r="F1015" s="105" t="s">
        <v>13</v>
      </c>
      <c r="G1015" s="105">
        <v>1051490</v>
      </c>
      <c r="H1015" s="127">
        <v>0.42599999999999999</v>
      </c>
      <c r="I1015" s="127">
        <v>0.48067312072162732</v>
      </c>
      <c r="J1015" s="131"/>
      <c r="K1015" s="121">
        <v>0.8</v>
      </c>
      <c r="L1015" s="121">
        <f t="shared" si="32"/>
        <v>0.34079999999999999</v>
      </c>
      <c r="M1015" s="124">
        <v>1310.6620129999999</v>
      </c>
      <c r="N1015" s="124">
        <f t="shared" si="33"/>
        <v>630</v>
      </c>
      <c r="O1015" s="116">
        <v>43297</v>
      </c>
      <c r="P1015" s="108">
        <v>2018</v>
      </c>
      <c r="Q1015" s="108" t="s">
        <v>88</v>
      </c>
    </row>
    <row r="1016" spans="1:17" s="113" customFormat="1" x14ac:dyDescent="0.2">
      <c r="A1016" s="114" t="s">
        <v>15</v>
      </c>
      <c r="B1016" s="105" t="s">
        <v>69</v>
      </c>
      <c r="C1016" s="211">
        <v>43343</v>
      </c>
      <c r="D1016" s="115" t="s">
        <v>88</v>
      </c>
      <c r="E1016" s="105" t="s">
        <v>13</v>
      </c>
      <c r="F1016" s="105" t="s">
        <v>13</v>
      </c>
      <c r="G1016" s="105">
        <v>1051594</v>
      </c>
      <c r="H1016" s="127">
        <v>0.42599999999999999</v>
      </c>
      <c r="I1016" s="127">
        <v>0.48067312072162732</v>
      </c>
      <c r="J1016" s="131"/>
      <c r="K1016" s="121">
        <v>0.8</v>
      </c>
      <c r="L1016" s="121">
        <f t="shared" si="32"/>
        <v>0.34079999999999999</v>
      </c>
      <c r="M1016" s="124">
        <v>1310.6620129999999</v>
      </c>
      <c r="N1016" s="124">
        <f t="shared" si="33"/>
        <v>630</v>
      </c>
      <c r="O1016" s="116">
        <v>43300</v>
      </c>
      <c r="P1016" s="108">
        <v>2018</v>
      </c>
      <c r="Q1016" s="108" t="s">
        <v>88</v>
      </c>
    </row>
    <row r="1017" spans="1:17" s="113" customFormat="1" x14ac:dyDescent="0.2">
      <c r="A1017" s="114" t="s">
        <v>15</v>
      </c>
      <c r="B1017" s="105" t="s">
        <v>69</v>
      </c>
      <c r="C1017" s="211">
        <v>43343</v>
      </c>
      <c r="D1017" s="115" t="s">
        <v>88</v>
      </c>
      <c r="E1017" s="105" t="s">
        <v>13</v>
      </c>
      <c r="F1017" s="105" t="s">
        <v>13</v>
      </c>
      <c r="G1017" s="105">
        <v>1051773</v>
      </c>
      <c r="H1017" s="127">
        <v>0.42599999999999999</v>
      </c>
      <c r="I1017" s="127">
        <v>0.48067312072162732</v>
      </c>
      <c r="J1017" s="131"/>
      <c r="K1017" s="121">
        <v>0.8</v>
      </c>
      <c r="L1017" s="121">
        <f t="shared" si="32"/>
        <v>0.34079999999999999</v>
      </c>
      <c r="M1017" s="124">
        <v>1310.6620129999999</v>
      </c>
      <c r="N1017" s="124">
        <f t="shared" si="33"/>
        <v>630</v>
      </c>
      <c r="O1017" s="116">
        <v>43299</v>
      </c>
      <c r="P1017" s="108">
        <v>2018</v>
      </c>
      <c r="Q1017" s="108" t="s">
        <v>88</v>
      </c>
    </row>
    <row r="1018" spans="1:17" s="113" customFormat="1" x14ac:dyDescent="0.2">
      <c r="A1018" s="114" t="s">
        <v>15</v>
      </c>
      <c r="B1018" s="105" t="s">
        <v>69</v>
      </c>
      <c r="C1018" s="211">
        <v>43343</v>
      </c>
      <c r="D1018" s="115" t="s">
        <v>88</v>
      </c>
      <c r="E1018" s="105" t="s">
        <v>13</v>
      </c>
      <c r="F1018" s="105" t="s">
        <v>13</v>
      </c>
      <c r="G1018" s="105">
        <v>1053530</v>
      </c>
      <c r="H1018" s="127">
        <v>0.42599999999999999</v>
      </c>
      <c r="I1018" s="127">
        <v>0.48399990566192269</v>
      </c>
      <c r="J1018" s="131"/>
      <c r="K1018" s="121">
        <v>0.2</v>
      </c>
      <c r="L1018" s="121">
        <f t="shared" si="32"/>
        <v>8.5199999999999998E-2</v>
      </c>
      <c r="M1018" s="124">
        <v>164.83269999999999</v>
      </c>
      <c r="N1018" s="124">
        <f t="shared" si="33"/>
        <v>79.779011249999996</v>
      </c>
      <c r="O1018" s="116">
        <v>43301</v>
      </c>
      <c r="P1018" s="108">
        <v>2018</v>
      </c>
      <c r="Q1018" s="108" t="s">
        <v>88</v>
      </c>
    </row>
    <row r="1019" spans="1:17" s="113" customFormat="1" x14ac:dyDescent="0.2">
      <c r="A1019" s="114" t="s">
        <v>15</v>
      </c>
      <c r="B1019" s="105" t="s">
        <v>69</v>
      </c>
      <c r="C1019" s="211">
        <v>43334</v>
      </c>
      <c r="D1019" s="115" t="s">
        <v>88</v>
      </c>
      <c r="E1019" s="105" t="s">
        <v>13</v>
      </c>
      <c r="F1019" s="105" t="s">
        <v>13</v>
      </c>
      <c r="G1019" s="105">
        <v>1054025</v>
      </c>
      <c r="H1019" s="127">
        <v>0.42599999999999999</v>
      </c>
      <c r="I1019" s="127">
        <v>0.48067312072162732</v>
      </c>
      <c r="J1019" s="131"/>
      <c r="K1019" s="121">
        <v>0.8</v>
      </c>
      <c r="L1019" s="121">
        <f t="shared" si="32"/>
        <v>0.34079999999999999</v>
      </c>
      <c r="M1019" s="124">
        <v>1310.6620129999999</v>
      </c>
      <c r="N1019" s="124">
        <f t="shared" si="33"/>
        <v>630</v>
      </c>
      <c r="O1019" s="116">
        <v>43300</v>
      </c>
      <c r="P1019" s="108">
        <v>2018</v>
      </c>
      <c r="Q1019" s="108" t="s">
        <v>88</v>
      </c>
    </row>
    <row r="1020" spans="1:17" s="113" customFormat="1" x14ac:dyDescent="0.2">
      <c r="A1020" s="114" t="s">
        <v>15</v>
      </c>
      <c r="B1020" s="105" t="s">
        <v>69</v>
      </c>
      <c r="C1020" s="211">
        <v>43343</v>
      </c>
      <c r="D1020" s="115" t="s">
        <v>88</v>
      </c>
      <c r="E1020" s="105" t="s">
        <v>13</v>
      </c>
      <c r="F1020" s="105" t="s">
        <v>13</v>
      </c>
      <c r="G1020" s="105">
        <v>1058651</v>
      </c>
      <c r="H1020" s="127">
        <v>0.42599999999999999</v>
      </c>
      <c r="I1020" s="127">
        <v>0.48067312072162732</v>
      </c>
      <c r="J1020" s="131"/>
      <c r="K1020" s="121">
        <v>0.8</v>
      </c>
      <c r="L1020" s="121">
        <f t="shared" si="32"/>
        <v>0.34079999999999999</v>
      </c>
      <c r="M1020" s="124">
        <v>1310.6620129999999</v>
      </c>
      <c r="N1020" s="124">
        <f t="shared" si="33"/>
        <v>630</v>
      </c>
      <c r="O1020" s="116">
        <v>43312</v>
      </c>
      <c r="P1020" s="108">
        <v>2018</v>
      </c>
      <c r="Q1020" s="108" t="s">
        <v>88</v>
      </c>
    </row>
    <row r="1021" spans="1:17" s="113" customFormat="1" x14ac:dyDescent="0.2">
      <c r="A1021" s="114" t="s">
        <v>15</v>
      </c>
      <c r="B1021" s="105" t="s">
        <v>69</v>
      </c>
      <c r="C1021" s="211">
        <v>43343</v>
      </c>
      <c r="D1021" s="115" t="s">
        <v>88</v>
      </c>
      <c r="E1021" s="105" t="s">
        <v>13</v>
      </c>
      <c r="F1021" s="105" t="s">
        <v>13</v>
      </c>
      <c r="G1021" s="105">
        <v>1059097</v>
      </c>
      <c r="H1021" s="127">
        <v>0.42599999999999999</v>
      </c>
      <c r="I1021" s="127">
        <v>0.48067312072162732</v>
      </c>
      <c r="J1021" s="131"/>
      <c r="K1021" s="121">
        <v>0.8</v>
      </c>
      <c r="L1021" s="121">
        <f t="shared" si="32"/>
        <v>0.34079999999999999</v>
      </c>
      <c r="M1021" s="124">
        <v>1310.6620129999999</v>
      </c>
      <c r="N1021" s="124">
        <f t="shared" si="33"/>
        <v>630</v>
      </c>
      <c r="O1021" s="116">
        <v>43314</v>
      </c>
      <c r="P1021" s="108">
        <v>2018</v>
      </c>
      <c r="Q1021" s="108" t="s">
        <v>88</v>
      </c>
    </row>
    <row r="1022" spans="1:17" s="113" customFormat="1" x14ac:dyDescent="0.2">
      <c r="A1022" s="114" t="s">
        <v>15</v>
      </c>
      <c r="B1022" s="105" t="s">
        <v>69</v>
      </c>
      <c r="C1022" s="211">
        <v>43145</v>
      </c>
      <c r="D1022" s="115" t="s">
        <v>88</v>
      </c>
      <c r="E1022" s="105" t="s">
        <v>13</v>
      </c>
      <c r="F1022" s="105" t="s">
        <v>13</v>
      </c>
      <c r="G1022" s="105">
        <v>972890</v>
      </c>
      <c r="H1022" s="127">
        <v>0.42599999999999999</v>
      </c>
      <c r="I1022" s="127">
        <v>0.48067312072162732</v>
      </c>
      <c r="J1022" s="131"/>
      <c r="K1022" s="121">
        <v>0.8</v>
      </c>
      <c r="L1022" s="121">
        <f t="shared" si="32"/>
        <v>0.34079999999999999</v>
      </c>
      <c r="M1022" s="124">
        <v>1310.6620129999999</v>
      </c>
      <c r="N1022" s="124">
        <f t="shared" si="33"/>
        <v>630</v>
      </c>
      <c r="O1022" s="116">
        <v>43136</v>
      </c>
      <c r="P1022" s="108">
        <v>2018</v>
      </c>
      <c r="Q1022" s="108" t="s">
        <v>88</v>
      </c>
    </row>
    <row r="1023" spans="1:17" s="113" customFormat="1" x14ac:dyDescent="0.2">
      <c r="A1023" s="114" t="s">
        <v>15</v>
      </c>
      <c r="B1023" s="105" t="s">
        <v>69</v>
      </c>
      <c r="C1023" s="211">
        <v>43362</v>
      </c>
      <c r="D1023" s="115" t="s">
        <v>88</v>
      </c>
      <c r="E1023" s="105" t="s">
        <v>13</v>
      </c>
      <c r="F1023" s="105" t="s">
        <v>13</v>
      </c>
      <c r="G1023" s="105">
        <v>1008229</v>
      </c>
      <c r="H1023" s="127">
        <v>0.42599999999999999</v>
      </c>
      <c r="I1023" s="127">
        <v>0.48067312072162732</v>
      </c>
      <c r="J1023" s="131"/>
      <c r="K1023" s="121">
        <v>0.8</v>
      </c>
      <c r="L1023" s="121">
        <f t="shared" si="32"/>
        <v>0.34079999999999999</v>
      </c>
      <c r="M1023" s="124">
        <v>1310.6620129999999</v>
      </c>
      <c r="N1023" s="124">
        <f t="shared" si="33"/>
        <v>630</v>
      </c>
      <c r="O1023" s="116">
        <v>43235</v>
      </c>
      <c r="P1023" s="108">
        <v>2018</v>
      </c>
      <c r="Q1023" s="108" t="s">
        <v>88</v>
      </c>
    </row>
    <row r="1024" spans="1:17" s="113" customFormat="1" x14ac:dyDescent="0.2">
      <c r="A1024" s="114" t="s">
        <v>15</v>
      </c>
      <c r="B1024" s="105" t="s">
        <v>69</v>
      </c>
      <c r="C1024" s="211">
        <v>43355</v>
      </c>
      <c r="D1024" s="115" t="s">
        <v>88</v>
      </c>
      <c r="E1024" s="105" t="s">
        <v>13</v>
      </c>
      <c r="F1024" s="105" t="s">
        <v>13</v>
      </c>
      <c r="G1024" s="105">
        <v>1021766</v>
      </c>
      <c r="H1024" s="127">
        <v>0.7800000007837713</v>
      </c>
      <c r="I1024" s="127">
        <v>0.78</v>
      </c>
      <c r="J1024" s="131"/>
      <c r="K1024" s="121">
        <v>0.38276476500000001</v>
      </c>
      <c r="L1024" s="121">
        <f t="shared" si="32"/>
        <v>0.29855651700000002</v>
      </c>
      <c r="M1024" s="124">
        <v>3534.5819999999999</v>
      </c>
      <c r="N1024" s="124">
        <f t="shared" si="33"/>
        <v>2756.9739599999998</v>
      </c>
      <c r="O1024" s="116">
        <v>43122</v>
      </c>
      <c r="P1024" s="108">
        <v>2018</v>
      </c>
      <c r="Q1024" s="108" t="s">
        <v>88</v>
      </c>
    </row>
    <row r="1025" spans="1:17" s="113" customFormat="1" x14ac:dyDescent="0.2">
      <c r="A1025" s="114" t="s">
        <v>15</v>
      </c>
      <c r="B1025" s="105" t="s">
        <v>69</v>
      </c>
      <c r="C1025" s="211">
        <v>43355</v>
      </c>
      <c r="D1025" s="115" t="s">
        <v>88</v>
      </c>
      <c r="E1025" s="105" t="s">
        <v>13</v>
      </c>
      <c r="F1025" s="105" t="s">
        <v>13</v>
      </c>
      <c r="G1025" s="105">
        <v>1024610</v>
      </c>
      <c r="H1025" s="127">
        <v>0.42599999999999999</v>
      </c>
      <c r="I1025" s="127">
        <v>0.48067312072162732</v>
      </c>
      <c r="J1025" s="131"/>
      <c r="K1025" s="121">
        <v>0.8</v>
      </c>
      <c r="L1025" s="121">
        <f t="shared" si="32"/>
        <v>0.34079999999999999</v>
      </c>
      <c r="M1025" s="124">
        <v>1310.6620129999999</v>
      </c>
      <c r="N1025" s="124">
        <f t="shared" si="33"/>
        <v>630</v>
      </c>
      <c r="O1025" s="116">
        <v>43262</v>
      </c>
      <c r="P1025" s="108">
        <v>2018</v>
      </c>
      <c r="Q1025" s="108" t="s">
        <v>88</v>
      </c>
    </row>
    <row r="1026" spans="1:17" s="113" customFormat="1" x14ac:dyDescent="0.2">
      <c r="A1026" s="114" t="s">
        <v>15</v>
      </c>
      <c r="B1026" s="105" t="s">
        <v>69</v>
      </c>
      <c r="C1026" s="211">
        <v>43355</v>
      </c>
      <c r="D1026" s="115" t="s">
        <v>88</v>
      </c>
      <c r="E1026" s="105" t="s">
        <v>13</v>
      </c>
      <c r="F1026" s="105" t="s">
        <v>13</v>
      </c>
      <c r="G1026" s="105">
        <v>1033412</v>
      </c>
      <c r="H1026" s="127">
        <v>0.42599999999999999</v>
      </c>
      <c r="I1026" s="127">
        <v>0.48067312072162732</v>
      </c>
      <c r="J1026" s="131"/>
      <c r="K1026" s="121">
        <v>0.8</v>
      </c>
      <c r="L1026" s="121">
        <f t="shared" si="32"/>
        <v>0.34079999999999999</v>
      </c>
      <c r="M1026" s="124">
        <v>1310.6620129999999</v>
      </c>
      <c r="N1026" s="124">
        <f t="shared" si="33"/>
        <v>630</v>
      </c>
      <c r="O1026" s="116">
        <v>43273</v>
      </c>
      <c r="P1026" s="108">
        <v>2018</v>
      </c>
      <c r="Q1026" s="108" t="s">
        <v>88</v>
      </c>
    </row>
    <row r="1027" spans="1:17" s="113" customFormat="1" x14ac:dyDescent="0.2">
      <c r="A1027" s="114" t="s">
        <v>15</v>
      </c>
      <c r="B1027" s="105" t="s">
        <v>69</v>
      </c>
      <c r="C1027" s="211">
        <v>43355</v>
      </c>
      <c r="D1027" s="115" t="s">
        <v>88</v>
      </c>
      <c r="E1027" s="105" t="s">
        <v>13</v>
      </c>
      <c r="F1027" s="105" t="s">
        <v>13</v>
      </c>
      <c r="G1027" s="105">
        <v>1036607</v>
      </c>
      <c r="H1027" s="127">
        <v>0.42599999999999999</v>
      </c>
      <c r="I1027" s="127">
        <v>0.48104476755925862</v>
      </c>
      <c r="J1027" s="131"/>
      <c r="K1027" s="121">
        <v>1</v>
      </c>
      <c r="L1027" s="121">
        <f t="shared" si="32"/>
        <v>0.42599999999999999</v>
      </c>
      <c r="M1027" s="124">
        <v>1475.494713</v>
      </c>
      <c r="N1027" s="124">
        <f t="shared" si="33"/>
        <v>709.77901125000005</v>
      </c>
      <c r="O1027" s="116">
        <v>43273</v>
      </c>
      <c r="P1027" s="108">
        <v>2018</v>
      </c>
      <c r="Q1027" s="108" t="s">
        <v>88</v>
      </c>
    </row>
    <row r="1028" spans="1:17" s="113" customFormat="1" x14ac:dyDescent="0.2">
      <c r="A1028" s="114" t="s">
        <v>15</v>
      </c>
      <c r="B1028" s="105" t="s">
        <v>69</v>
      </c>
      <c r="C1028" s="211">
        <v>43348</v>
      </c>
      <c r="D1028" s="115" t="s">
        <v>88</v>
      </c>
      <c r="E1028" s="105" t="s">
        <v>13</v>
      </c>
      <c r="F1028" s="105" t="s">
        <v>13</v>
      </c>
      <c r="G1028" s="105">
        <v>1038687</v>
      </c>
      <c r="H1028" s="127">
        <v>0.42599999999999999</v>
      </c>
      <c r="I1028" s="127">
        <v>0.48104476755925862</v>
      </c>
      <c r="J1028" s="131"/>
      <c r="K1028" s="121">
        <v>1</v>
      </c>
      <c r="L1028" s="121">
        <f t="shared" si="32"/>
        <v>0.42599999999999999</v>
      </c>
      <c r="M1028" s="124">
        <v>1475.494713</v>
      </c>
      <c r="N1028" s="124">
        <f t="shared" si="33"/>
        <v>709.77901125000005</v>
      </c>
      <c r="O1028" s="116">
        <v>43265</v>
      </c>
      <c r="P1028" s="108">
        <v>2018</v>
      </c>
      <c r="Q1028" s="108" t="s">
        <v>88</v>
      </c>
    </row>
    <row r="1029" spans="1:17" s="113" customFormat="1" x14ac:dyDescent="0.2">
      <c r="A1029" s="114" t="s">
        <v>15</v>
      </c>
      <c r="B1029" s="105" t="s">
        <v>69</v>
      </c>
      <c r="C1029" s="211">
        <v>43355</v>
      </c>
      <c r="D1029" s="115" t="s">
        <v>88</v>
      </c>
      <c r="E1029" s="105" t="s">
        <v>13</v>
      </c>
      <c r="F1029" s="105" t="s">
        <v>13</v>
      </c>
      <c r="G1029" s="105">
        <v>1039873</v>
      </c>
      <c r="H1029" s="127">
        <v>0.42599999999999999</v>
      </c>
      <c r="I1029" s="127">
        <v>0.48067312072162732</v>
      </c>
      <c r="J1029" s="131"/>
      <c r="K1029" s="121">
        <v>0.8</v>
      </c>
      <c r="L1029" s="121">
        <f t="shared" si="32"/>
        <v>0.34079999999999999</v>
      </c>
      <c r="M1029" s="124">
        <v>1310.6620129999999</v>
      </c>
      <c r="N1029" s="124">
        <f t="shared" si="33"/>
        <v>630</v>
      </c>
      <c r="O1029" s="116">
        <v>43273</v>
      </c>
      <c r="P1029" s="108">
        <v>2018</v>
      </c>
      <c r="Q1029" s="108" t="s">
        <v>88</v>
      </c>
    </row>
    <row r="1030" spans="1:17" s="113" customFormat="1" x14ac:dyDescent="0.2">
      <c r="A1030" s="114" t="s">
        <v>15</v>
      </c>
      <c r="B1030" s="105" t="s">
        <v>69</v>
      </c>
      <c r="C1030" s="211">
        <v>43355</v>
      </c>
      <c r="D1030" s="115" t="s">
        <v>88</v>
      </c>
      <c r="E1030" s="105" t="s">
        <v>13</v>
      </c>
      <c r="F1030" s="105" t="s">
        <v>13</v>
      </c>
      <c r="G1030" s="105">
        <v>1040358</v>
      </c>
      <c r="H1030" s="127">
        <v>0.7799999989292864</v>
      </c>
      <c r="I1030" s="127">
        <v>0.78</v>
      </c>
      <c r="J1030" s="131"/>
      <c r="K1030" s="121">
        <v>0.31754525300000003</v>
      </c>
      <c r="L1030" s="121">
        <f t="shared" si="32"/>
        <v>0.247685297</v>
      </c>
      <c r="M1030" s="124">
        <v>3234.4659999999999</v>
      </c>
      <c r="N1030" s="124">
        <f t="shared" si="33"/>
        <v>2522.88348</v>
      </c>
      <c r="O1030" s="116">
        <v>43271</v>
      </c>
      <c r="P1030" s="108">
        <v>2018</v>
      </c>
      <c r="Q1030" s="108" t="s">
        <v>88</v>
      </c>
    </row>
    <row r="1031" spans="1:17" s="113" customFormat="1" x14ac:dyDescent="0.2">
      <c r="A1031" s="114" t="s">
        <v>15</v>
      </c>
      <c r="B1031" s="105" t="s">
        <v>69</v>
      </c>
      <c r="C1031" s="211">
        <v>43348</v>
      </c>
      <c r="D1031" s="115" t="s">
        <v>88</v>
      </c>
      <c r="E1031" s="105" t="s">
        <v>13</v>
      </c>
      <c r="F1031" s="105" t="s">
        <v>13</v>
      </c>
      <c r="G1031" s="105">
        <v>1044545</v>
      </c>
      <c r="H1031" s="127">
        <v>0.42599999999999999</v>
      </c>
      <c r="I1031" s="127">
        <v>0.48067312072162732</v>
      </c>
      <c r="J1031" s="131"/>
      <c r="K1031" s="121">
        <v>0.8</v>
      </c>
      <c r="L1031" s="121">
        <f t="shared" si="32"/>
        <v>0.34079999999999999</v>
      </c>
      <c r="M1031" s="124">
        <v>1310.6620129999999</v>
      </c>
      <c r="N1031" s="124">
        <f t="shared" si="33"/>
        <v>630</v>
      </c>
      <c r="O1031" s="116">
        <v>43290</v>
      </c>
      <c r="P1031" s="108">
        <v>2018</v>
      </c>
      <c r="Q1031" s="108" t="s">
        <v>88</v>
      </c>
    </row>
    <row r="1032" spans="1:17" s="113" customFormat="1" x14ac:dyDescent="0.2">
      <c r="A1032" s="114" t="s">
        <v>15</v>
      </c>
      <c r="B1032" s="105" t="s">
        <v>69</v>
      </c>
      <c r="C1032" s="211">
        <v>43348</v>
      </c>
      <c r="D1032" s="115" t="s">
        <v>88</v>
      </c>
      <c r="E1032" s="105" t="s">
        <v>13</v>
      </c>
      <c r="F1032" s="105" t="s">
        <v>13</v>
      </c>
      <c r="G1032" s="105">
        <v>1046836</v>
      </c>
      <c r="H1032" s="127">
        <v>0.77999999994037228</v>
      </c>
      <c r="I1032" s="127">
        <v>0.77999999999999992</v>
      </c>
      <c r="J1032" s="131"/>
      <c r="K1032" s="121">
        <v>0.67082926799999998</v>
      </c>
      <c r="L1032" s="121">
        <f t="shared" si="32"/>
        <v>0.52324682899999997</v>
      </c>
      <c r="M1032" s="124">
        <v>8099.5308000000005</v>
      </c>
      <c r="N1032" s="124">
        <f t="shared" si="33"/>
        <v>6317.634024</v>
      </c>
      <c r="O1032" s="116">
        <v>43278</v>
      </c>
      <c r="P1032" s="108">
        <v>2018</v>
      </c>
      <c r="Q1032" s="108" t="s">
        <v>88</v>
      </c>
    </row>
    <row r="1033" spans="1:17" s="113" customFormat="1" x14ac:dyDescent="0.2">
      <c r="A1033" s="114" t="s">
        <v>15</v>
      </c>
      <c r="B1033" s="105" t="s">
        <v>69</v>
      </c>
      <c r="C1033" s="211">
        <v>43355</v>
      </c>
      <c r="D1033" s="115" t="s">
        <v>88</v>
      </c>
      <c r="E1033" s="105" t="s">
        <v>13</v>
      </c>
      <c r="F1033" s="105" t="s">
        <v>13</v>
      </c>
      <c r="G1033" s="105">
        <v>1047019</v>
      </c>
      <c r="H1033" s="127">
        <v>0.42599999999999999</v>
      </c>
      <c r="I1033" s="127">
        <v>0.48067312072162732</v>
      </c>
      <c r="J1033" s="131"/>
      <c r="K1033" s="121">
        <v>0.8</v>
      </c>
      <c r="L1033" s="121">
        <f t="shared" si="32"/>
        <v>0.34079999999999999</v>
      </c>
      <c r="M1033" s="124">
        <v>1310.6620129999999</v>
      </c>
      <c r="N1033" s="124">
        <f t="shared" si="33"/>
        <v>630</v>
      </c>
      <c r="O1033" s="116">
        <v>43293</v>
      </c>
      <c r="P1033" s="108">
        <v>2018</v>
      </c>
      <c r="Q1033" s="108" t="s">
        <v>88</v>
      </c>
    </row>
    <row r="1034" spans="1:17" s="113" customFormat="1" x14ac:dyDescent="0.2">
      <c r="A1034" s="114" t="s">
        <v>15</v>
      </c>
      <c r="B1034" s="105" t="s">
        <v>69</v>
      </c>
      <c r="C1034" s="211">
        <v>43348</v>
      </c>
      <c r="D1034" s="115" t="s">
        <v>88</v>
      </c>
      <c r="E1034" s="105" t="s">
        <v>13</v>
      </c>
      <c r="F1034" s="105" t="s">
        <v>13</v>
      </c>
      <c r="G1034" s="105">
        <v>1048475</v>
      </c>
      <c r="H1034" s="127">
        <v>0.42599999999999999</v>
      </c>
      <c r="I1034" s="127">
        <v>0.48067312072162732</v>
      </c>
      <c r="J1034" s="131"/>
      <c r="K1034" s="121">
        <v>0.8</v>
      </c>
      <c r="L1034" s="121">
        <f t="shared" si="32"/>
        <v>0.34079999999999999</v>
      </c>
      <c r="M1034" s="124">
        <v>1310.6620129999999</v>
      </c>
      <c r="N1034" s="124">
        <f t="shared" si="33"/>
        <v>630</v>
      </c>
      <c r="O1034" s="116">
        <v>43299</v>
      </c>
      <c r="P1034" s="108">
        <v>2018</v>
      </c>
      <c r="Q1034" s="108" t="s">
        <v>88</v>
      </c>
    </row>
    <row r="1035" spans="1:17" s="113" customFormat="1" x14ac:dyDescent="0.2">
      <c r="A1035" s="114" t="s">
        <v>15</v>
      </c>
      <c r="B1035" s="105" t="s">
        <v>69</v>
      </c>
      <c r="C1035" s="211">
        <v>43348</v>
      </c>
      <c r="D1035" s="115" t="s">
        <v>88</v>
      </c>
      <c r="E1035" s="105" t="s">
        <v>13</v>
      </c>
      <c r="F1035" s="105" t="s">
        <v>13</v>
      </c>
      <c r="G1035" s="105">
        <v>1053009</v>
      </c>
      <c r="H1035" s="127">
        <v>0.42599999999999999</v>
      </c>
      <c r="I1035" s="127">
        <v>0.48067312072162732</v>
      </c>
      <c r="J1035" s="131"/>
      <c r="K1035" s="121">
        <v>0.8</v>
      </c>
      <c r="L1035" s="121">
        <f t="shared" si="32"/>
        <v>0.34079999999999999</v>
      </c>
      <c r="M1035" s="124">
        <v>1310.6620129999999</v>
      </c>
      <c r="N1035" s="124">
        <f t="shared" si="33"/>
        <v>630</v>
      </c>
      <c r="O1035" s="116">
        <v>43298</v>
      </c>
      <c r="P1035" s="108">
        <v>2018</v>
      </c>
      <c r="Q1035" s="108" t="s">
        <v>88</v>
      </c>
    </row>
    <row r="1036" spans="1:17" s="113" customFormat="1" x14ac:dyDescent="0.2">
      <c r="A1036" s="114" t="s">
        <v>15</v>
      </c>
      <c r="B1036" s="105" t="s">
        <v>69</v>
      </c>
      <c r="C1036" s="211">
        <v>43348</v>
      </c>
      <c r="D1036" s="115" t="s">
        <v>88</v>
      </c>
      <c r="E1036" s="105" t="s">
        <v>13</v>
      </c>
      <c r="F1036" s="105" t="s">
        <v>13</v>
      </c>
      <c r="G1036" s="105">
        <v>1054280</v>
      </c>
      <c r="H1036" s="127">
        <v>0.42599999999999999</v>
      </c>
      <c r="I1036" s="127">
        <v>0.48067312072162732</v>
      </c>
      <c r="J1036" s="131"/>
      <c r="K1036" s="121">
        <v>0.8</v>
      </c>
      <c r="L1036" s="121">
        <f t="shared" si="32"/>
        <v>0.34079999999999999</v>
      </c>
      <c r="M1036" s="124">
        <v>1310.6620129999999</v>
      </c>
      <c r="N1036" s="124">
        <f t="shared" si="33"/>
        <v>630</v>
      </c>
      <c r="O1036" s="116">
        <v>43307</v>
      </c>
      <c r="P1036" s="108">
        <v>2018</v>
      </c>
      <c r="Q1036" s="108" t="s">
        <v>88</v>
      </c>
    </row>
    <row r="1037" spans="1:17" s="113" customFormat="1" x14ac:dyDescent="0.2">
      <c r="A1037" s="114" t="s">
        <v>15</v>
      </c>
      <c r="B1037" s="105" t="s">
        <v>69</v>
      </c>
      <c r="C1037" s="211">
        <v>43348</v>
      </c>
      <c r="D1037" s="115" t="s">
        <v>88</v>
      </c>
      <c r="E1037" s="105" t="s">
        <v>13</v>
      </c>
      <c r="F1037" s="105" t="s">
        <v>13</v>
      </c>
      <c r="G1037" s="105">
        <v>1054511</v>
      </c>
      <c r="H1037" s="127">
        <v>0.7800000007837713</v>
      </c>
      <c r="I1037" s="127">
        <v>0.78</v>
      </c>
      <c r="J1037" s="131"/>
      <c r="K1037" s="121">
        <v>0.38276476500000001</v>
      </c>
      <c r="L1037" s="121">
        <f t="shared" si="32"/>
        <v>0.29855651700000002</v>
      </c>
      <c r="M1037" s="124">
        <v>3534.5819999999999</v>
      </c>
      <c r="N1037" s="124">
        <f t="shared" si="33"/>
        <v>2756.9739599999998</v>
      </c>
      <c r="O1037" s="116">
        <v>43306</v>
      </c>
      <c r="P1037" s="108">
        <v>2018</v>
      </c>
      <c r="Q1037" s="108" t="s">
        <v>88</v>
      </c>
    </row>
    <row r="1038" spans="1:17" s="113" customFormat="1" x14ac:dyDescent="0.2">
      <c r="A1038" s="114" t="s">
        <v>15</v>
      </c>
      <c r="B1038" s="105" t="s">
        <v>69</v>
      </c>
      <c r="C1038" s="211">
        <v>43355</v>
      </c>
      <c r="D1038" s="115" t="s">
        <v>88</v>
      </c>
      <c r="E1038" s="105" t="s">
        <v>13</v>
      </c>
      <c r="F1038" s="105" t="s">
        <v>13</v>
      </c>
      <c r="G1038" s="105">
        <v>1054874</v>
      </c>
      <c r="H1038" s="127">
        <v>0.42599999999999999</v>
      </c>
      <c r="I1038" s="127">
        <v>0.48104476755925862</v>
      </c>
      <c r="J1038" s="131"/>
      <c r="K1038" s="121">
        <v>1</v>
      </c>
      <c r="L1038" s="121">
        <f t="shared" si="32"/>
        <v>0.42599999999999999</v>
      </c>
      <c r="M1038" s="124">
        <v>1475.494713</v>
      </c>
      <c r="N1038" s="124">
        <f t="shared" si="33"/>
        <v>709.77901125000005</v>
      </c>
      <c r="O1038" s="116">
        <v>43278</v>
      </c>
      <c r="P1038" s="108">
        <v>2018</v>
      </c>
      <c r="Q1038" s="108" t="s">
        <v>88</v>
      </c>
    </row>
    <row r="1039" spans="1:17" s="113" customFormat="1" x14ac:dyDescent="0.2">
      <c r="A1039" s="114" t="s">
        <v>15</v>
      </c>
      <c r="B1039" s="105" t="s">
        <v>69</v>
      </c>
      <c r="C1039" s="211">
        <v>43348</v>
      </c>
      <c r="D1039" s="115" t="s">
        <v>88</v>
      </c>
      <c r="E1039" s="105" t="s">
        <v>13</v>
      </c>
      <c r="F1039" s="105" t="s">
        <v>13</v>
      </c>
      <c r="G1039" s="105">
        <v>1055969</v>
      </c>
      <c r="H1039" s="127">
        <v>0.42599999999999999</v>
      </c>
      <c r="I1039" s="127">
        <v>0.48067312072162732</v>
      </c>
      <c r="J1039" s="131"/>
      <c r="K1039" s="121">
        <v>0.8</v>
      </c>
      <c r="L1039" s="121">
        <f t="shared" si="32"/>
        <v>0.34079999999999999</v>
      </c>
      <c r="M1039" s="124">
        <v>1310.6620129999999</v>
      </c>
      <c r="N1039" s="124">
        <f t="shared" si="33"/>
        <v>630</v>
      </c>
      <c r="O1039" s="116">
        <v>43300</v>
      </c>
      <c r="P1039" s="108">
        <v>2018</v>
      </c>
      <c r="Q1039" s="108" t="s">
        <v>88</v>
      </c>
    </row>
    <row r="1040" spans="1:17" s="113" customFormat="1" x14ac:dyDescent="0.2">
      <c r="A1040" s="114" t="s">
        <v>15</v>
      </c>
      <c r="B1040" s="105" t="s">
        <v>69</v>
      </c>
      <c r="C1040" s="211">
        <v>43348</v>
      </c>
      <c r="D1040" s="115" t="s">
        <v>88</v>
      </c>
      <c r="E1040" s="105" t="s">
        <v>13</v>
      </c>
      <c r="F1040" s="105" t="s">
        <v>13</v>
      </c>
      <c r="G1040" s="105">
        <v>1056945</v>
      </c>
      <c r="H1040" s="127">
        <v>0.42599999999999999</v>
      </c>
      <c r="I1040" s="127">
        <v>0.48067312072162732</v>
      </c>
      <c r="J1040" s="131"/>
      <c r="K1040" s="121">
        <v>0.8</v>
      </c>
      <c r="L1040" s="121">
        <f t="shared" si="32"/>
        <v>0.34079999999999999</v>
      </c>
      <c r="M1040" s="124">
        <v>1310.6620129999999</v>
      </c>
      <c r="N1040" s="124">
        <f t="shared" si="33"/>
        <v>630</v>
      </c>
      <c r="O1040" s="116">
        <v>43308</v>
      </c>
      <c r="P1040" s="108">
        <v>2018</v>
      </c>
      <c r="Q1040" s="108" t="s">
        <v>88</v>
      </c>
    </row>
    <row r="1041" spans="1:17" s="113" customFormat="1" x14ac:dyDescent="0.2">
      <c r="A1041" s="114" t="s">
        <v>15</v>
      </c>
      <c r="B1041" s="105" t="s">
        <v>69</v>
      </c>
      <c r="C1041" s="211">
        <v>43348</v>
      </c>
      <c r="D1041" s="115" t="s">
        <v>88</v>
      </c>
      <c r="E1041" s="105" t="s">
        <v>13</v>
      </c>
      <c r="F1041" s="105" t="s">
        <v>13</v>
      </c>
      <c r="G1041" s="105">
        <v>1057756</v>
      </c>
      <c r="H1041" s="127">
        <v>0.42599999999999999</v>
      </c>
      <c r="I1041" s="127">
        <v>0.48067312072162732</v>
      </c>
      <c r="J1041" s="131"/>
      <c r="K1041" s="121">
        <v>0.8</v>
      </c>
      <c r="L1041" s="121">
        <f t="shared" si="32"/>
        <v>0.34079999999999999</v>
      </c>
      <c r="M1041" s="124">
        <v>1310.6620129999999</v>
      </c>
      <c r="N1041" s="124">
        <f t="shared" si="33"/>
        <v>630</v>
      </c>
      <c r="O1041" s="116">
        <v>43312</v>
      </c>
      <c r="P1041" s="108">
        <v>2018</v>
      </c>
      <c r="Q1041" s="108" t="s">
        <v>88</v>
      </c>
    </row>
    <row r="1042" spans="1:17" s="113" customFormat="1" x14ac:dyDescent="0.2">
      <c r="A1042" s="114" t="s">
        <v>15</v>
      </c>
      <c r="B1042" s="105" t="s">
        <v>69</v>
      </c>
      <c r="C1042" s="211">
        <v>43355</v>
      </c>
      <c r="D1042" s="115" t="s">
        <v>88</v>
      </c>
      <c r="E1042" s="105" t="s">
        <v>13</v>
      </c>
      <c r="F1042" s="105" t="s">
        <v>13</v>
      </c>
      <c r="G1042" s="105">
        <v>1058046</v>
      </c>
      <c r="H1042" s="127">
        <v>0.42599999999999999</v>
      </c>
      <c r="I1042" s="127">
        <v>0.48067312072162732</v>
      </c>
      <c r="J1042" s="131"/>
      <c r="K1042" s="121">
        <v>0.8</v>
      </c>
      <c r="L1042" s="121">
        <f t="shared" si="32"/>
        <v>0.34079999999999999</v>
      </c>
      <c r="M1042" s="124">
        <v>1310.6620129999999</v>
      </c>
      <c r="N1042" s="124">
        <f t="shared" si="33"/>
        <v>630</v>
      </c>
      <c r="O1042" s="116">
        <v>43122</v>
      </c>
      <c r="P1042" s="108">
        <v>2018</v>
      </c>
      <c r="Q1042" s="108" t="s">
        <v>88</v>
      </c>
    </row>
    <row r="1043" spans="1:17" s="113" customFormat="1" x14ac:dyDescent="0.2">
      <c r="A1043" s="114" t="s">
        <v>15</v>
      </c>
      <c r="B1043" s="105" t="s">
        <v>69</v>
      </c>
      <c r="C1043" s="211">
        <v>43348</v>
      </c>
      <c r="D1043" s="115" t="s">
        <v>88</v>
      </c>
      <c r="E1043" s="105" t="s">
        <v>13</v>
      </c>
      <c r="F1043" s="105" t="s">
        <v>13</v>
      </c>
      <c r="G1043" s="105">
        <v>1059114</v>
      </c>
      <c r="H1043" s="127">
        <v>0.42599999999999999</v>
      </c>
      <c r="I1043" s="127">
        <v>0.48067312072162732</v>
      </c>
      <c r="J1043" s="131"/>
      <c r="K1043" s="121">
        <v>0.8</v>
      </c>
      <c r="L1043" s="121">
        <f t="shared" si="32"/>
        <v>0.34079999999999999</v>
      </c>
      <c r="M1043" s="124">
        <v>1310.6620129999999</v>
      </c>
      <c r="N1043" s="124">
        <f t="shared" si="33"/>
        <v>630</v>
      </c>
      <c r="O1043" s="116">
        <v>43314</v>
      </c>
      <c r="P1043" s="108">
        <v>2018</v>
      </c>
      <c r="Q1043" s="108" t="s">
        <v>88</v>
      </c>
    </row>
    <row r="1044" spans="1:17" s="113" customFormat="1" x14ac:dyDescent="0.2">
      <c r="A1044" s="114" t="s">
        <v>15</v>
      </c>
      <c r="B1044" s="105" t="s">
        <v>69</v>
      </c>
      <c r="C1044" s="211">
        <v>43355</v>
      </c>
      <c r="D1044" s="115" t="s">
        <v>88</v>
      </c>
      <c r="E1044" s="105" t="s">
        <v>13</v>
      </c>
      <c r="F1044" s="105" t="s">
        <v>13</v>
      </c>
      <c r="G1044" s="105">
        <v>1061557</v>
      </c>
      <c r="H1044" s="127">
        <v>0.42599999999999999</v>
      </c>
      <c r="I1044" s="127">
        <v>0.48067312072162732</v>
      </c>
      <c r="J1044" s="131"/>
      <c r="K1044" s="121">
        <v>0.8</v>
      </c>
      <c r="L1044" s="121">
        <f t="shared" si="32"/>
        <v>0.34079999999999999</v>
      </c>
      <c r="M1044" s="124">
        <v>1310.6620129999999</v>
      </c>
      <c r="N1044" s="124">
        <f t="shared" si="33"/>
        <v>630</v>
      </c>
      <c r="O1044" s="116">
        <v>43314</v>
      </c>
      <c r="P1044" s="108">
        <v>2018</v>
      </c>
      <c r="Q1044" s="108" t="s">
        <v>88</v>
      </c>
    </row>
    <row r="1045" spans="1:17" s="113" customFormat="1" x14ac:dyDescent="0.2">
      <c r="A1045" s="114" t="s">
        <v>15</v>
      </c>
      <c r="B1045" s="105" t="s">
        <v>69</v>
      </c>
      <c r="C1045" s="211">
        <v>43362</v>
      </c>
      <c r="D1045" s="115" t="s">
        <v>88</v>
      </c>
      <c r="E1045" s="105" t="s">
        <v>13</v>
      </c>
      <c r="F1045" s="105" t="s">
        <v>13</v>
      </c>
      <c r="G1045" s="105">
        <v>1063373</v>
      </c>
      <c r="H1045" s="127">
        <v>0.42599999999999999</v>
      </c>
      <c r="I1045" s="127">
        <v>0.48104476755925862</v>
      </c>
      <c r="J1045" s="131"/>
      <c r="K1045" s="121">
        <v>1</v>
      </c>
      <c r="L1045" s="121">
        <f t="shared" si="32"/>
        <v>0.42599999999999999</v>
      </c>
      <c r="M1045" s="124">
        <v>1475.494713</v>
      </c>
      <c r="N1045" s="124">
        <f t="shared" si="33"/>
        <v>709.77901125000005</v>
      </c>
      <c r="O1045" s="116">
        <v>43321</v>
      </c>
      <c r="P1045" s="108">
        <v>2018</v>
      </c>
      <c r="Q1045" s="108" t="s">
        <v>88</v>
      </c>
    </row>
    <row r="1046" spans="1:17" s="113" customFormat="1" x14ac:dyDescent="0.2">
      <c r="A1046" s="114" t="s">
        <v>15</v>
      </c>
      <c r="B1046" s="105" t="s">
        <v>69</v>
      </c>
      <c r="C1046" s="211">
        <v>43362</v>
      </c>
      <c r="D1046" s="115" t="s">
        <v>88</v>
      </c>
      <c r="E1046" s="105" t="s">
        <v>13</v>
      </c>
      <c r="F1046" s="105" t="s">
        <v>13</v>
      </c>
      <c r="G1046" s="105">
        <v>1064408</v>
      </c>
      <c r="H1046" s="127">
        <v>0.42599999999999999</v>
      </c>
      <c r="I1046" s="127">
        <v>0.48067312072162732</v>
      </c>
      <c r="J1046" s="131"/>
      <c r="K1046" s="121">
        <v>0.8</v>
      </c>
      <c r="L1046" s="121">
        <f t="shared" si="32"/>
        <v>0.34079999999999999</v>
      </c>
      <c r="M1046" s="124">
        <v>1310.6620129999999</v>
      </c>
      <c r="N1046" s="124">
        <f t="shared" si="33"/>
        <v>630</v>
      </c>
      <c r="O1046" s="116">
        <v>43322</v>
      </c>
      <c r="P1046" s="108">
        <v>2018</v>
      </c>
      <c r="Q1046" s="108" t="s">
        <v>88</v>
      </c>
    </row>
    <row r="1047" spans="1:17" s="113" customFormat="1" x14ac:dyDescent="0.2">
      <c r="A1047" s="114" t="s">
        <v>15</v>
      </c>
      <c r="B1047" s="105" t="s">
        <v>69</v>
      </c>
      <c r="C1047" s="211">
        <v>43362</v>
      </c>
      <c r="D1047" s="115" t="s">
        <v>88</v>
      </c>
      <c r="E1047" s="105" t="s">
        <v>13</v>
      </c>
      <c r="F1047" s="105" t="s">
        <v>13</v>
      </c>
      <c r="G1047" s="105">
        <v>1065657</v>
      </c>
      <c r="H1047" s="127">
        <v>0.42599999999999999</v>
      </c>
      <c r="I1047" s="127">
        <v>0.48067312072162732</v>
      </c>
      <c r="J1047" s="131"/>
      <c r="K1047" s="121">
        <v>0.8</v>
      </c>
      <c r="L1047" s="121">
        <f t="shared" ref="L1047:L1110" si="34">K1047*H1047</f>
        <v>0.34079999999999999</v>
      </c>
      <c r="M1047" s="124">
        <v>1310.6620129999999</v>
      </c>
      <c r="N1047" s="124">
        <f t="shared" si="33"/>
        <v>630</v>
      </c>
      <c r="O1047" s="116">
        <v>43312</v>
      </c>
      <c r="P1047" s="108">
        <v>2018</v>
      </c>
      <c r="Q1047" s="108" t="s">
        <v>88</v>
      </c>
    </row>
    <row r="1048" spans="1:17" s="113" customFormat="1" x14ac:dyDescent="0.2">
      <c r="A1048" s="114" t="s">
        <v>15</v>
      </c>
      <c r="B1048" s="105" t="s">
        <v>69</v>
      </c>
      <c r="C1048" s="211">
        <v>43362</v>
      </c>
      <c r="D1048" s="115" t="s">
        <v>88</v>
      </c>
      <c r="E1048" s="105" t="s">
        <v>13</v>
      </c>
      <c r="F1048" s="105" t="s">
        <v>13</v>
      </c>
      <c r="G1048" s="105">
        <v>1069728</v>
      </c>
      <c r="H1048" s="127">
        <v>0.42599999999999999</v>
      </c>
      <c r="I1048" s="127">
        <v>0.48067312072162732</v>
      </c>
      <c r="J1048" s="131"/>
      <c r="K1048" s="121">
        <v>0.8</v>
      </c>
      <c r="L1048" s="121">
        <f t="shared" si="34"/>
        <v>0.34079999999999999</v>
      </c>
      <c r="M1048" s="124">
        <v>1310.6620129999999</v>
      </c>
      <c r="N1048" s="124">
        <f t="shared" si="33"/>
        <v>630</v>
      </c>
      <c r="O1048" s="116">
        <v>43329</v>
      </c>
      <c r="P1048" s="108">
        <v>2018</v>
      </c>
      <c r="Q1048" s="108" t="s">
        <v>88</v>
      </c>
    </row>
    <row r="1049" spans="1:17" s="113" customFormat="1" x14ac:dyDescent="0.2">
      <c r="A1049" s="114" t="s">
        <v>15</v>
      </c>
      <c r="B1049" s="105" t="s">
        <v>69</v>
      </c>
      <c r="C1049" s="211">
        <v>43362</v>
      </c>
      <c r="D1049" s="115" t="s">
        <v>88</v>
      </c>
      <c r="E1049" s="105" t="s">
        <v>13</v>
      </c>
      <c r="F1049" s="105" t="s">
        <v>13</v>
      </c>
      <c r="G1049" s="105">
        <v>1070353</v>
      </c>
      <c r="H1049" s="127">
        <v>0.42599999999999999</v>
      </c>
      <c r="I1049" s="127">
        <v>0.48067312072162732</v>
      </c>
      <c r="J1049" s="131"/>
      <c r="K1049" s="121">
        <v>0.8</v>
      </c>
      <c r="L1049" s="121">
        <f t="shared" si="34"/>
        <v>0.34079999999999999</v>
      </c>
      <c r="M1049" s="124">
        <v>1310.6620129999999</v>
      </c>
      <c r="N1049" s="124">
        <f t="shared" si="33"/>
        <v>630</v>
      </c>
      <c r="O1049" s="116">
        <v>43333</v>
      </c>
      <c r="P1049" s="108">
        <v>2018</v>
      </c>
      <c r="Q1049" s="108" t="s">
        <v>88</v>
      </c>
    </row>
    <row r="1050" spans="1:17" s="113" customFormat="1" x14ac:dyDescent="0.2">
      <c r="A1050" s="114" t="s">
        <v>15</v>
      </c>
      <c r="B1050" s="105" t="s">
        <v>69</v>
      </c>
      <c r="C1050" s="211">
        <v>43376</v>
      </c>
      <c r="D1050" s="115" t="s">
        <v>88</v>
      </c>
      <c r="E1050" s="105" t="s">
        <v>13</v>
      </c>
      <c r="F1050" s="105" t="s">
        <v>13</v>
      </c>
      <c r="G1050" s="105">
        <v>993255</v>
      </c>
      <c r="H1050" s="127">
        <v>0.78</v>
      </c>
      <c r="I1050" s="127">
        <v>0.77999999999999992</v>
      </c>
      <c r="J1050" s="131"/>
      <c r="K1050" s="121">
        <v>0.38200000000000001</v>
      </c>
      <c r="L1050" s="121">
        <f t="shared" si="34"/>
        <v>0.29796</v>
      </c>
      <c r="M1050" s="124">
        <v>4832.9440000000004</v>
      </c>
      <c r="N1050" s="124">
        <f t="shared" si="33"/>
        <v>3769.69632</v>
      </c>
      <c r="O1050" s="116">
        <v>43179</v>
      </c>
      <c r="P1050" s="108">
        <v>2018</v>
      </c>
      <c r="Q1050" s="108" t="s">
        <v>88</v>
      </c>
    </row>
    <row r="1051" spans="1:17" s="113" customFormat="1" x14ac:dyDescent="0.2">
      <c r="A1051" s="114" t="s">
        <v>15</v>
      </c>
      <c r="B1051" s="105" t="s">
        <v>69</v>
      </c>
      <c r="C1051" s="211">
        <v>43299</v>
      </c>
      <c r="D1051" s="115" t="s">
        <v>88</v>
      </c>
      <c r="E1051" s="105" t="s">
        <v>13</v>
      </c>
      <c r="F1051" s="105" t="s">
        <v>13</v>
      </c>
      <c r="G1051" s="105">
        <v>1003261</v>
      </c>
      <c r="H1051" s="127">
        <v>0.42599999999999999</v>
      </c>
      <c r="I1051" s="127">
        <v>0.48067312072162732</v>
      </c>
      <c r="J1051" s="131"/>
      <c r="K1051" s="121">
        <v>0.8</v>
      </c>
      <c r="L1051" s="121">
        <f t="shared" si="34"/>
        <v>0.34079999999999999</v>
      </c>
      <c r="M1051" s="124">
        <v>1310.6620129999999</v>
      </c>
      <c r="N1051" s="124">
        <f t="shared" si="33"/>
        <v>630</v>
      </c>
      <c r="O1051" s="116">
        <v>43192</v>
      </c>
      <c r="P1051" s="108">
        <v>2018</v>
      </c>
      <c r="Q1051" s="108" t="s">
        <v>88</v>
      </c>
    </row>
    <row r="1052" spans="1:17" s="113" customFormat="1" x14ac:dyDescent="0.2">
      <c r="A1052" s="114" t="s">
        <v>15</v>
      </c>
      <c r="B1052" s="105" t="s">
        <v>69</v>
      </c>
      <c r="C1052" s="211">
        <v>43236</v>
      </c>
      <c r="D1052" s="115" t="s">
        <v>88</v>
      </c>
      <c r="E1052" s="105" t="s">
        <v>13</v>
      </c>
      <c r="F1052" s="105" t="s">
        <v>13</v>
      </c>
      <c r="G1052" s="105">
        <v>1004241</v>
      </c>
      <c r="H1052" s="127">
        <v>0.42599999999999999</v>
      </c>
      <c r="I1052" s="127">
        <v>0.48067312072162732</v>
      </c>
      <c r="J1052" s="131"/>
      <c r="K1052" s="121">
        <v>0.8</v>
      </c>
      <c r="L1052" s="121">
        <f t="shared" si="34"/>
        <v>0.34079999999999999</v>
      </c>
      <c r="M1052" s="124">
        <v>1310.6620129999999</v>
      </c>
      <c r="N1052" s="124">
        <f t="shared" ref="N1052:N1115" si="35">I1052*M1052</f>
        <v>630</v>
      </c>
      <c r="O1052" s="116">
        <v>43224</v>
      </c>
      <c r="P1052" s="108">
        <v>2018</v>
      </c>
      <c r="Q1052" s="108" t="s">
        <v>88</v>
      </c>
    </row>
    <row r="1053" spans="1:17" s="113" customFormat="1" x14ac:dyDescent="0.2">
      <c r="A1053" s="114" t="s">
        <v>15</v>
      </c>
      <c r="B1053" s="105" t="s">
        <v>69</v>
      </c>
      <c r="C1053" s="211">
        <v>43236</v>
      </c>
      <c r="D1053" s="115" t="s">
        <v>88</v>
      </c>
      <c r="E1053" s="105" t="s">
        <v>13</v>
      </c>
      <c r="F1053" s="105" t="s">
        <v>13</v>
      </c>
      <c r="G1053" s="105">
        <v>1004874</v>
      </c>
      <c r="H1053" s="127">
        <v>0.42599999999999999</v>
      </c>
      <c r="I1053" s="127">
        <v>0.48067312072162732</v>
      </c>
      <c r="J1053" s="131"/>
      <c r="K1053" s="121">
        <v>0.8</v>
      </c>
      <c r="L1053" s="121">
        <f t="shared" si="34"/>
        <v>0.34079999999999999</v>
      </c>
      <c r="M1053" s="124">
        <v>1310.6620129999999</v>
      </c>
      <c r="N1053" s="124">
        <f t="shared" si="35"/>
        <v>630</v>
      </c>
      <c r="O1053" s="116">
        <v>43224</v>
      </c>
      <c r="P1053" s="108">
        <v>2018</v>
      </c>
      <c r="Q1053" s="108" t="s">
        <v>88</v>
      </c>
    </row>
    <row r="1054" spans="1:17" s="113" customFormat="1" x14ac:dyDescent="0.2">
      <c r="A1054" s="114" t="s">
        <v>15</v>
      </c>
      <c r="B1054" s="105" t="s">
        <v>69</v>
      </c>
      <c r="C1054" s="211">
        <v>43369</v>
      </c>
      <c r="D1054" s="115" t="s">
        <v>88</v>
      </c>
      <c r="E1054" s="105" t="s">
        <v>13</v>
      </c>
      <c r="F1054" s="105" t="s">
        <v>13</v>
      </c>
      <c r="G1054" s="105">
        <v>1005793</v>
      </c>
      <c r="H1054" s="127">
        <v>0.42599999999999999</v>
      </c>
      <c r="I1054" s="127">
        <v>0.48067312072162732</v>
      </c>
      <c r="J1054" s="131"/>
      <c r="K1054" s="121">
        <v>0.8</v>
      </c>
      <c r="L1054" s="121">
        <f t="shared" si="34"/>
        <v>0.34079999999999999</v>
      </c>
      <c r="M1054" s="124">
        <v>1310.6620129999999</v>
      </c>
      <c r="N1054" s="124">
        <f t="shared" si="35"/>
        <v>630</v>
      </c>
      <c r="O1054" s="116">
        <v>43228</v>
      </c>
      <c r="P1054" s="108">
        <v>2018</v>
      </c>
      <c r="Q1054" s="108" t="s">
        <v>88</v>
      </c>
    </row>
    <row r="1055" spans="1:17" s="113" customFormat="1" x14ac:dyDescent="0.2">
      <c r="A1055" s="114" t="s">
        <v>15</v>
      </c>
      <c r="B1055" s="105" t="s">
        <v>69</v>
      </c>
      <c r="C1055" s="211">
        <v>43397</v>
      </c>
      <c r="D1055" s="115" t="s">
        <v>88</v>
      </c>
      <c r="E1055" s="105" t="s">
        <v>13</v>
      </c>
      <c r="F1055" s="105" t="s">
        <v>13</v>
      </c>
      <c r="G1055" s="105">
        <v>1009224</v>
      </c>
      <c r="H1055" s="127">
        <v>0.42599999999999999</v>
      </c>
      <c r="I1055" s="127">
        <v>0.48399990566192269</v>
      </c>
      <c r="J1055" s="131"/>
      <c r="K1055" s="121">
        <v>0.2</v>
      </c>
      <c r="L1055" s="121">
        <f t="shared" si="34"/>
        <v>8.5199999999999998E-2</v>
      </c>
      <c r="M1055" s="124">
        <v>164.83269999999999</v>
      </c>
      <c r="N1055" s="124">
        <f t="shared" si="35"/>
        <v>79.779011249999996</v>
      </c>
      <c r="O1055" s="116">
        <v>43224</v>
      </c>
      <c r="P1055" s="108">
        <v>2018</v>
      </c>
      <c r="Q1055" s="108" t="s">
        <v>88</v>
      </c>
    </row>
    <row r="1056" spans="1:17" s="113" customFormat="1" x14ac:dyDescent="0.2">
      <c r="A1056" s="114" t="s">
        <v>15</v>
      </c>
      <c r="B1056" s="105" t="s">
        <v>69</v>
      </c>
      <c r="C1056" s="211">
        <v>43299</v>
      </c>
      <c r="D1056" s="115" t="s">
        <v>88</v>
      </c>
      <c r="E1056" s="105" t="s">
        <v>13</v>
      </c>
      <c r="F1056" s="105" t="s">
        <v>13</v>
      </c>
      <c r="G1056" s="105">
        <v>1009811</v>
      </c>
      <c r="H1056" s="127">
        <v>0.42599999999999999</v>
      </c>
      <c r="I1056" s="127">
        <v>0.48067312072162732</v>
      </c>
      <c r="J1056" s="131"/>
      <c r="K1056" s="121">
        <v>0.8</v>
      </c>
      <c r="L1056" s="121">
        <f t="shared" si="34"/>
        <v>0.34079999999999999</v>
      </c>
      <c r="M1056" s="124">
        <v>1310.6620129999999</v>
      </c>
      <c r="N1056" s="124">
        <f t="shared" si="35"/>
        <v>630</v>
      </c>
      <c r="O1056" s="116">
        <v>43236</v>
      </c>
      <c r="P1056" s="108">
        <v>2018</v>
      </c>
      <c r="Q1056" s="108" t="s">
        <v>88</v>
      </c>
    </row>
    <row r="1057" spans="1:17" s="113" customFormat="1" x14ac:dyDescent="0.2">
      <c r="A1057" s="114" t="s">
        <v>15</v>
      </c>
      <c r="B1057" s="105" t="s">
        <v>69</v>
      </c>
      <c r="C1057" s="211">
        <v>43250</v>
      </c>
      <c r="D1057" s="115" t="s">
        <v>88</v>
      </c>
      <c r="E1057" s="105" t="s">
        <v>13</v>
      </c>
      <c r="F1057" s="105" t="s">
        <v>13</v>
      </c>
      <c r="G1057" s="105">
        <v>1010079</v>
      </c>
      <c r="H1057" s="127">
        <v>0.42599999999999999</v>
      </c>
      <c r="I1057" s="127">
        <v>0.48067312072162732</v>
      </c>
      <c r="J1057" s="131"/>
      <c r="K1057" s="121">
        <v>0.8</v>
      </c>
      <c r="L1057" s="121">
        <f t="shared" si="34"/>
        <v>0.34079999999999999</v>
      </c>
      <c r="M1057" s="124">
        <v>1310.6620129999999</v>
      </c>
      <c r="N1057" s="124">
        <f t="shared" si="35"/>
        <v>630</v>
      </c>
      <c r="O1057" s="116">
        <v>43236</v>
      </c>
      <c r="P1057" s="108">
        <v>2018</v>
      </c>
      <c r="Q1057" s="108" t="s">
        <v>88</v>
      </c>
    </row>
    <row r="1058" spans="1:17" s="113" customFormat="1" x14ac:dyDescent="0.2">
      <c r="A1058" s="114" t="s">
        <v>15</v>
      </c>
      <c r="B1058" s="105" t="s">
        <v>69</v>
      </c>
      <c r="C1058" s="211">
        <v>43299</v>
      </c>
      <c r="D1058" s="115" t="s">
        <v>88</v>
      </c>
      <c r="E1058" s="105" t="s">
        <v>13</v>
      </c>
      <c r="F1058" s="105" t="s">
        <v>13</v>
      </c>
      <c r="G1058" s="105">
        <v>1010661</v>
      </c>
      <c r="H1058" s="127">
        <v>0.42599999999999999</v>
      </c>
      <c r="I1058" s="127">
        <v>0.48067312072162732</v>
      </c>
      <c r="J1058" s="131"/>
      <c r="K1058" s="121">
        <v>0.8</v>
      </c>
      <c r="L1058" s="121">
        <f t="shared" si="34"/>
        <v>0.34079999999999999</v>
      </c>
      <c r="M1058" s="124">
        <v>1310.6620129999999</v>
      </c>
      <c r="N1058" s="124">
        <f t="shared" si="35"/>
        <v>630</v>
      </c>
      <c r="O1058" s="116">
        <v>43237</v>
      </c>
      <c r="P1058" s="108">
        <v>2018</v>
      </c>
      <c r="Q1058" s="108" t="s">
        <v>88</v>
      </c>
    </row>
    <row r="1059" spans="1:17" s="113" customFormat="1" x14ac:dyDescent="0.2">
      <c r="A1059" s="114" t="s">
        <v>15</v>
      </c>
      <c r="B1059" s="105" t="s">
        <v>69</v>
      </c>
      <c r="C1059" s="211">
        <v>43299</v>
      </c>
      <c r="D1059" s="115" t="s">
        <v>88</v>
      </c>
      <c r="E1059" s="105" t="s">
        <v>13</v>
      </c>
      <c r="F1059" s="105" t="s">
        <v>13</v>
      </c>
      <c r="G1059" s="105">
        <v>1011488</v>
      </c>
      <c r="H1059" s="127">
        <v>0.42599999999999999</v>
      </c>
      <c r="I1059" s="127">
        <v>0.48067312072162732</v>
      </c>
      <c r="J1059" s="131"/>
      <c r="K1059" s="121">
        <v>0.8</v>
      </c>
      <c r="L1059" s="121">
        <f t="shared" si="34"/>
        <v>0.34079999999999999</v>
      </c>
      <c r="M1059" s="124">
        <v>1310.6620129999999</v>
      </c>
      <c r="N1059" s="124">
        <f t="shared" si="35"/>
        <v>630</v>
      </c>
      <c r="O1059" s="116">
        <v>43235</v>
      </c>
      <c r="P1059" s="108">
        <v>2018</v>
      </c>
      <c r="Q1059" s="108" t="s">
        <v>88</v>
      </c>
    </row>
    <row r="1060" spans="1:17" s="113" customFormat="1" x14ac:dyDescent="0.2">
      <c r="A1060" s="114" t="s">
        <v>15</v>
      </c>
      <c r="B1060" s="105" t="s">
        <v>69</v>
      </c>
      <c r="C1060" s="211">
        <v>43299</v>
      </c>
      <c r="D1060" s="115" t="s">
        <v>88</v>
      </c>
      <c r="E1060" s="105" t="s">
        <v>13</v>
      </c>
      <c r="F1060" s="105" t="s">
        <v>13</v>
      </c>
      <c r="G1060" s="105">
        <v>1012392</v>
      </c>
      <c r="H1060" s="127">
        <v>0.42599999999999999</v>
      </c>
      <c r="I1060" s="127">
        <v>0.48067312072162732</v>
      </c>
      <c r="J1060" s="131"/>
      <c r="K1060" s="121">
        <v>0.8</v>
      </c>
      <c r="L1060" s="121">
        <f t="shared" si="34"/>
        <v>0.34079999999999999</v>
      </c>
      <c r="M1060" s="124">
        <v>1310.6620129999999</v>
      </c>
      <c r="N1060" s="124">
        <f t="shared" si="35"/>
        <v>630</v>
      </c>
      <c r="O1060" s="116">
        <v>43108</v>
      </c>
      <c r="P1060" s="108">
        <v>2018</v>
      </c>
      <c r="Q1060" s="108" t="s">
        <v>88</v>
      </c>
    </row>
    <row r="1061" spans="1:17" s="113" customFormat="1" x14ac:dyDescent="0.2">
      <c r="A1061" s="114" t="s">
        <v>15</v>
      </c>
      <c r="B1061" s="105" t="s">
        <v>69</v>
      </c>
      <c r="C1061" s="211">
        <v>43299</v>
      </c>
      <c r="D1061" s="115" t="s">
        <v>88</v>
      </c>
      <c r="E1061" s="105" t="s">
        <v>13</v>
      </c>
      <c r="F1061" s="105" t="s">
        <v>13</v>
      </c>
      <c r="G1061" s="105">
        <v>1012656</v>
      </c>
      <c r="H1061" s="127">
        <v>0.42599999999999999</v>
      </c>
      <c r="I1061" s="127">
        <v>0.48067312072162732</v>
      </c>
      <c r="J1061" s="131"/>
      <c r="K1061" s="121">
        <v>0.8</v>
      </c>
      <c r="L1061" s="121">
        <f t="shared" si="34"/>
        <v>0.34079999999999999</v>
      </c>
      <c r="M1061" s="124">
        <v>1310.6620129999999</v>
      </c>
      <c r="N1061" s="124">
        <f t="shared" si="35"/>
        <v>630</v>
      </c>
      <c r="O1061" s="116">
        <v>43224</v>
      </c>
      <c r="P1061" s="108">
        <v>2018</v>
      </c>
      <c r="Q1061" s="108" t="s">
        <v>88</v>
      </c>
    </row>
    <row r="1062" spans="1:17" s="113" customFormat="1" x14ac:dyDescent="0.2">
      <c r="A1062" s="114" t="s">
        <v>15</v>
      </c>
      <c r="B1062" s="105" t="s">
        <v>69</v>
      </c>
      <c r="C1062" s="211">
        <v>43299</v>
      </c>
      <c r="D1062" s="115" t="s">
        <v>88</v>
      </c>
      <c r="E1062" s="105" t="s">
        <v>13</v>
      </c>
      <c r="F1062" s="105" t="s">
        <v>13</v>
      </c>
      <c r="G1062" s="105">
        <v>1013086</v>
      </c>
      <c r="H1062" s="127">
        <v>0.42599999999999999</v>
      </c>
      <c r="I1062" s="127">
        <v>0.48067312072162732</v>
      </c>
      <c r="J1062" s="131"/>
      <c r="K1062" s="121">
        <v>0.8</v>
      </c>
      <c r="L1062" s="121">
        <f t="shared" si="34"/>
        <v>0.34079999999999999</v>
      </c>
      <c r="M1062" s="124">
        <v>1310.6620129999999</v>
      </c>
      <c r="N1062" s="124">
        <f t="shared" si="35"/>
        <v>630</v>
      </c>
      <c r="O1062" s="116">
        <v>43238</v>
      </c>
      <c r="P1062" s="108">
        <v>2018</v>
      </c>
      <c r="Q1062" s="108" t="s">
        <v>88</v>
      </c>
    </row>
    <row r="1063" spans="1:17" s="113" customFormat="1" x14ac:dyDescent="0.2">
      <c r="A1063" s="114" t="s">
        <v>15</v>
      </c>
      <c r="B1063" s="105" t="s">
        <v>69</v>
      </c>
      <c r="C1063" s="211">
        <v>43384</v>
      </c>
      <c r="D1063" s="115" t="s">
        <v>88</v>
      </c>
      <c r="E1063" s="105" t="s">
        <v>13</v>
      </c>
      <c r="F1063" s="105" t="s">
        <v>13</v>
      </c>
      <c r="G1063" s="105">
        <v>1021780</v>
      </c>
      <c r="H1063" s="127">
        <v>0.7800000007837713</v>
      </c>
      <c r="I1063" s="127">
        <v>0.78</v>
      </c>
      <c r="J1063" s="131"/>
      <c r="K1063" s="121">
        <v>0.38276476500000001</v>
      </c>
      <c r="L1063" s="121">
        <f t="shared" si="34"/>
        <v>0.29855651700000002</v>
      </c>
      <c r="M1063" s="124">
        <v>3760.252</v>
      </c>
      <c r="N1063" s="124">
        <f t="shared" si="35"/>
        <v>2932.99656</v>
      </c>
      <c r="O1063" s="116">
        <v>43122</v>
      </c>
      <c r="P1063" s="108">
        <v>2018</v>
      </c>
      <c r="Q1063" s="108" t="s">
        <v>88</v>
      </c>
    </row>
    <row r="1064" spans="1:17" s="113" customFormat="1" x14ac:dyDescent="0.2">
      <c r="A1064" s="114" t="s">
        <v>15</v>
      </c>
      <c r="B1064" s="105" t="s">
        <v>69</v>
      </c>
      <c r="C1064" s="211">
        <v>43383</v>
      </c>
      <c r="D1064" s="115" t="s">
        <v>88</v>
      </c>
      <c r="E1064" s="105" t="s">
        <v>13</v>
      </c>
      <c r="F1064" s="105" t="s">
        <v>13</v>
      </c>
      <c r="G1064" s="105">
        <v>1023560</v>
      </c>
      <c r="H1064" s="127">
        <v>0.42599999999999999</v>
      </c>
      <c r="I1064" s="127">
        <v>0.48067312072162732</v>
      </c>
      <c r="J1064" s="131"/>
      <c r="K1064" s="121">
        <v>0.8</v>
      </c>
      <c r="L1064" s="121">
        <f t="shared" si="34"/>
        <v>0.34079999999999999</v>
      </c>
      <c r="M1064" s="124">
        <v>1310.6620129999999</v>
      </c>
      <c r="N1064" s="124">
        <f t="shared" si="35"/>
        <v>630</v>
      </c>
      <c r="O1064" s="116">
        <v>43259</v>
      </c>
      <c r="P1064" s="108">
        <v>2018</v>
      </c>
      <c r="Q1064" s="108" t="s">
        <v>88</v>
      </c>
    </row>
    <row r="1065" spans="1:17" s="113" customFormat="1" x14ac:dyDescent="0.2">
      <c r="A1065" s="114" t="s">
        <v>15</v>
      </c>
      <c r="B1065" s="105" t="s">
        <v>69</v>
      </c>
      <c r="C1065" s="211">
        <v>43376</v>
      </c>
      <c r="D1065" s="115" t="s">
        <v>88</v>
      </c>
      <c r="E1065" s="105" t="s">
        <v>13</v>
      </c>
      <c r="F1065" s="105" t="s">
        <v>13</v>
      </c>
      <c r="G1065" s="105">
        <v>1032468</v>
      </c>
      <c r="H1065" s="127">
        <v>0.7799999989292864</v>
      </c>
      <c r="I1065" s="127">
        <v>0.78</v>
      </c>
      <c r="J1065" s="131"/>
      <c r="K1065" s="121">
        <v>0.31754525300000003</v>
      </c>
      <c r="L1065" s="121">
        <f t="shared" si="34"/>
        <v>0.247685297</v>
      </c>
      <c r="M1065" s="124">
        <v>3234.4659999999999</v>
      </c>
      <c r="N1065" s="124">
        <f t="shared" si="35"/>
        <v>2522.88348</v>
      </c>
      <c r="O1065" s="116">
        <v>43264</v>
      </c>
      <c r="P1065" s="108">
        <v>2018</v>
      </c>
      <c r="Q1065" s="108" t="s">
        <v>88</v>
      </c>
    </row>
    <row r="1066" spans="1:17" s="113" customFormat="1" x14ac:dyDescent="0.2">
      <c r="A1066" s="114" t="s">
        <v>15</v>
      </c>
      <c r="B1066" s="105" t="s">
        <v>69</v>
      </c>
      <c r="C1066" s="211">
        <v>43376</v>
      </c>
      <c r="D1066" s="115" t="s">
        <v>88</v>
      </c>
      <c r="E1066" s="105" t="s">
        <v>13</v>
      </c>
      <c r="F1066" s="105" t="s">
        <v>13</v>
      </c>
      <c r="G1066" s="105">
        <v>1032471</v>
      </c>
      <c r="H1066" s="127">
        <v>0.7800000007837713</v>
      </c>
      <c r="I1066" s="127">
        <v>0.78</v>
      </c>
      <c r="J1066" s="131"/>
      <c r="K1066" s="121">
        <v>0.38276476500000001</v>
      </c>
      <c r="L1066" s="121">
        <f t="shared" si="34"/>
        <v>0.29855651700000002</v>
      </c>
      <c r="M1066" s="124">
        <v>3760.252</v>
      </c>
      <c r="N1066" s="124">
        <f t="shared" si="35"/>
        <v>2932.99656</v>
      </c>
      <c r="O1066" s="116">
        <v>43264</v>
      </c>
      <c r="P1066" s="108">
        <v>2018</v>
      </c>
      <c r="Q1066" s="108" t="s">
        <v>88</v>
      </c>
    </row>
    <row r="1067" spans="1:17" s="113" customFormat="1" x14ac:dyDescent="0.2">
      <c r="A1067" s="114" t="s">
        <v>15</v>
      </c>
      <c r="B1067" s="105" t="s">
        <v>69</v>
      </c>
      <c r="C1067" s="211">
        <v>43397</v>
      </c>
      <c r="D1067" s="115" t="s">
        <v>88</v>
      </c>
      <c r="E1067" s="105" t="s">
        <v>13</v>
      </c>
      <c r="F1067" s="105" t="s">
        <v>13</v>
      </c>
      <c r="G1067" s="105">
        <v>1032484</v>
      </c>
      <c r="H1067" s="127">
        <v>0.42599999999999999</v>
      </c>
      <c r="I1067" s="127">
        <v>0.48104476755925862</v>
      </c>
      <c r="J1067" s="131"/>
      <c r="K1067" s="121">
        <v>1</v>
      </c>
      <c r="L1067" s="121">
        <f t="shared" si="34"/>
        <v>0.42599999999999999</v>
      </c>
      <c r="M1067" s="124">
        <v>1475.494713</v>
      </c>
      <c r="N1067" s="124">
        <f t="shared" si="35"/>
        <v>709.77901125000005</v>
      </c>
      <c r="O1067" s="116">
        <v>43265</v>
      </c>
      <c r="P1067" s="108">
        <v>2018</v>
      </c>
      <c r="Q1067" s="108" t="s">
        <v>88</v>
      </c>
    </row>
    <row r="1068" spans="1:17" s="113" customFormat="1" x14ac:dyDescent="0.2">
      <c r="A1068" s="114" t="s">
        <v>15</v>
      </c>
      <c r="B1068" s="105" t="s">
        <v>69</v>
      </c>
      <c r="C1068" s="211">
        <v>43383</v>
      </c>
      <c r="D1068" s="115" t="s">
        <v>88</v>
      </c>
      <c r="E1068" s="105" t="s">
        <v>13</v>
      </c>
      <c r="F1068" s="105" t="s">
        <v>13</v>
      </c>
      <c r="G1068" s="105">
        <v>1033371</v>
      </c>
      <c r="H1068" s="127">
        <v>0.42599999999999999</v>
      </c>
      <c r="I1068" s="127">
        <v>0.48067312072162732</v>
      </c>
      <c r="J1068" s="131"/>
      <c r="K1068" s="121">
        <v>0.8</v>
      </c>
      <c r="L1068" s="121">
        <f t="shared" si="34"/>
        <v>0.34079999999999999</v>
      </c>
      <c r="M1068" s="124">
        <v>1310.6620129999999</v>
      </c>
      <c r="N1068" s="124">
        <f t="shared" si="35"/>
        <v>630</v>
      </c>
      <c r="O1068" s="116">
        <v>43266</v>
      </c>
      <c r="P1068" s="108">
        <v>2018</v>
      </c>
      <c r="Q1068" s="108" t="s">
        <v>88</v>
      </c>
    </row>
    <row r="1069" spans="1:17" s="113" customFormat="1" x14ac:dyDescent="0.2">
      <c r="A1069" s="114" t="s">
        <v>15</v>
      </c>
      <c r="B1069" s="105" t="s">
        <v>69</v>
      </c>
      <c r="C1069" s="211">
        <v>43369</v>
      </c>
      <c r="D1069" s="115" t="s">
        <v>88</v>
      </c>
      <c r="E1069" s="105" t="s">
        <v>13</v>
      </c>
      <c r="F1069" s="105" t="s">
        <v>13</v>
      </c>
      <c r="G1069" s="105">
        <v>1033952</v>
      </c>
      <c r="H1069" s="127">
        <v>0.42599999999999999</v>
      </c>
      <c r="I1069" s="127">
        <v>0.48067312072162732</v>
      </c>
      <c r="J1069" s="131"/>
      <c r="K1069" s="121">
        <v>0.8</v>
      </c>
      <c r="L1069" s="121">
        <f t="shared" si="34"/>
        <v>0.34079999999999999</v>
      </c>
      <c r="M1069" s="124">
        <v>1310.6620129999999</v>
      </c>
      <c r="N1069" s="124">
        <f t="shared" si="35"/>
        <v>630</v>
      </c>
      <c r="O1069" s="116">
        <v>43272</v>
      </c>
      <c r="P1069" s="108">
        <v>2018</v>
      </c>
      <c r="Q1069" s="108" t="s">
        <v>88</v>
      </c>
    </row>
    <row r="1070" spans="1:17" s="113" customFormat="1" x14ac:dyDescent="0.2">
      <c r="A1070" s="114" t="s">
        <v>15</v>
      </c>
      <c r="B1070" s="105" t="s">
        <v>69</v>
      </c>
      <c r="C1070" s="211">
        <v>43397</v>
      </c>
      <c r="D1070" s="115" t="s">
        <v>88</v>
      </c>
      <c r="E1070" s="105" t="s">
        <v>13</v>
      </c>
      <c r="F1070" s="105" t="s">
        <v>13</v>
      </c>
      <c r="G1070" s="105">
        <v>1035812</v>
      </c>
      <c r="H1070" s="127">
        <v>0.42599999999999999</v>
      </c>
      <c r="I1070" s="127">
        <v>0.48104476755925862</v>
      </c>
      <c r="J1070" s="131"/>
      <c r="K1070" s="121">
        <v>1</v>
      </c>
      <c r="L1070" s="121">
        <f t="shared" si="34"/>
        <v>0.42599999999999999</v>
      </c>
      <c r="M1070" s="124">
        <v>1475.494713</v>
      </c>
      <c r="N1070" s="124">
        <f t="shared" si="35"/>
        <v>709.77901125000005</v>
      </c>
      <c r="O1070" s="116">
        <v>43278</v>
      </c>
      <c r="P1070" s="108">
        <v>2018</v>
      </c>
      <c r="Q1070" s="108" t="s">
        <v>88</v>
      </c>
    </row>
    <row r="1071" spans="1:17" s="113" customFormat="1" x14ac:dyDescent="0.2">
      <c r="A1071" s="114" t="s">
        <v>15</v>
      </c>
      <c r="B1071" s="105" t="s">
        <v>69</v>
      </c>
      <c r="C1071" s="211">
        <v>43383</v>
      </c>
      <c r="D1071" s="115" t="s">
        <v>88</v>
      </c>
      <c r="E1071" s="105" t="s">
        <v>13</v>
      </c>
      <c r="F1071" s="105" t="s">
        <v>13</v>
      </c>
      <c r="G1071" s="105">
        <v>1037224</v>
      </c>
      <c r="H1071" s="127">
        <v>0.42599999999999999</v>
      </c>
      <c r="I1071" s="127">
        <v>0.48067312072162732</v>
      </c>
      <c r="J1071" s="131"/>
      <c r="K1071" s="121">
        <v>0.8</v>
      </c>
      <c r="L1071" s="121">
        <f t="shared" si="34"/>
        <v>0.34079999999999999</v>
      </c>
      <c r="M1071" s="124">
        <v>1310.6620129999999</v>
      </c>
      <c r="N1071" s="124">
        <f t="shared" si="35"/>
        <v>630</v>
      </c>
      <c r="O1071" s="116">
        <v>43271</v>
      </c>
      <c r="P1071" s="108">
        <v>2018</v>
      </c>
      <c r="Q1071" s="108" t="s">
        <v>88</v>
      </c>
    </row>
    <row r="1072" spans="1:17" s="113" customFormat="1" x14ac:dyDescent="0.2">
      <c r="A1072" s="114" t="s">
        <v>15</v>
      </c>
      <c r="B1072" s="105" t="s">
        <v>69</v>
      </c>
      <c r="C1072" s="211">
        <v>43397</v>
      </c>
      <c r="D1072" s="115" t="s">
        <v>88</v>
      </c>
      <c r="E1072" s="105" t="s">
        <v>13</v>
      </c>
      <c r="F1072" s="105" t="s">
        <v>13</v>
      </c>
      <c r="G1072" s="105">
        <v>1039926</v>
      </c>
      <c r="H1072" s="127">
        <v>0.7800000007837713</v>
      </c>
      <c r="I1072" s="127">
        <v>0.78</v>
      </c>
      <c r="J1072" s="131"/>
      <c r="K1072" s="121">
        <v>0.38276476500000001</v>
      </c>
      <c r="L1072" s="121">
        <f t="shared" si="34"/>
        <v>0.29855651700000002</v>
      </c>
      <c r="M1072" s="124">
        <v>3760.252</v>
      </c>
      <c r="N1072" s="124">
        <f t="shared" si="35"/>
        <v>2932.99656</v>
      </c>
      <c r="O1072" s="116">
        <v>43269</v>
      </c>
      <c r="P1072" s="108">
        <v>2018</v>
      </c>
      <c r="Q1072" s="108" t="s">
        <v>88</v>
      </c>
    </row>
    <row r="1073" spans="1:17" s="113" customFormat="1" x14ac:dyDescent="0.2">
      <c r="A1073" s="114" t="s">
        <v>15</v>
      </c>
      <c r="B1073" s="105" t="s">
        <v>69</v>
      </c>
      <c r="C1073" s="211">
        <v>43397</v>
      </c>
      <c r="D1073" s="115" t="s">
        <v>88</v>
      </c>
      <c r="E1073" s="105" t="s">
        <v>13</v>
      </c>
      <c r="F1073" s="105" t="s">
        <v>13</v>
      </c>
      <c r="G1073" s="105">
        <v>1039930</v>
      </c>
      <c r="H1073" s="127">
        <v>0.7800000007837713</v>
      </c>
      <c r="I1073" s="127">
        <v>0.78</v>
      </c>
      <c r="J1073" s="131"/>
      <c r="K1073" s="121">
        <v>0.38276476500000001</v>
      </c>
      <c r="L1073" s="121">
        <f t="shared" si="34"/>
        <v>0.29855651700000002</v>
      </c>
      <c r="M1073" s="124">
        <v>3760.252</v>
      </c>
      <c r="N1073" s="124">
        <f t="shared" si="35"/>
        <v>2932.99656</v>
      </c>
      <c r="O1073" s="116">
        <v>43269</v>
      </c>
      <c r="P1073" s="108">
        <v>2018</v>
      </c>
      <c r="Q1073" s="108" t="s">
        <v>88</v>
      </c>
    </row>
    <row r="1074" spans="1:17" s="113" customFormat="1" x14ac:dyDescent="0.2">
      <c r="A1074" s="114" t="s">
        <v>15</v>
      </c>
      <c r="B1074" s="105" t="s">
        <v>69</v>
      </c>
      <c r="C1074" s="211">
        <v>43397</v>
      </c>
      <c r="D1074" s="115" t="s">
        <v>88</v>
      </c>
      <c r="E1074" s="105" t="s">
        <v>13</v>
      </c>
      <c r="F1074" s="105" t="s">
        <v>13</v>
      </c>
      <c r="G1074" s="105">
        <v>1039942</v>
      </c>
      <c r="H1074" s="127">
        <v>0.7800000007837713</v>
      </c>
      <c r="I1074" s="127">
        <v>0.78</v>
      </c>
      <c r="J1074" s="131"/>
      <c r="K1074" s="121">
        <v>0.38276476500000001</v>
      </c>
      <c r="L1074" s="121">
        <f t="shared" si="34"/>
        <v>0.29855651700000002</v>
      </c>
      <c r="M1074" s="124">
        <v>3760.252</v>
      </c>
      <c r="N1074" s="124">
        <f t="shared" si="35"/>
        <v>2932.99656</v>
      </c>
      <c r="O1074" s="116">
        <v>43269</v>
      </c>
      <c r="P1074" s="108">
        <v>2018</v>
      </c>
      <c r="Q1074" s="108" t="s">
        <v>88</v>
      </c>
    </row>
    <row r="1075" spans="1:17" s="113" customFormat="1" x14ac:dyDescent="0.2">
      <c r="A1075" s="114" t="s">
        <v>15</v>
      </c>
      <c r="B1075" s="105" t="s">
        <v>69</v>
      </c>
      <c r="C1075" s="211">
        <v>43376</v>
      </c>
      <c r="D1075" s="115" t="s">
        <v>88</v>
      </c>
      <c r="E1075" s="105" t="s">
        <v>13</v>
      </c>
      <c r="F1075" s="105" t="s">
        <v>13</v>
      </c>
      <c r="G1075" s="105">
        <v>1040370</v>
      </c>
      <c r="H1075" s="127">
        <v>0.7799999989292864</v>
      </c>
      <c r="I1075" s="127">
        <v>0.78</v>
      </c>
      <c r="J1075" s="131"/>
      <c r="K1075" s="121">
        <v>0.31754525300000003</v>
      </c>
      <c r="L1075" s="121">
        <f t="shared" si="34"/>
        <v>0.247685297</v>
      </c>
      <c r="M1075" s="124">
        <v>3234.4659999999999</v>
      </c>
      <c r="N1075" s="124">
        <f t="shared" si="35"/>
        <v>2522.88348</v>
      </c>
      <c r="O1075" s="116">
        <v>43271</v>
      </c>
      <c r="P1075" s="108">
        <v>2018</v>
      </c>
      <c r="Q1075" s="108" t="s">
        <v>88</v>
      </c>
    </row>
    <row r="1076" spans="1:17" s="113" customFormat="1" x14ac:dyDescent="0.2">
      <c r="A1076" s="114" t="s">
        <v>15</v>
      </c>
      <c r="B1076" s="105" t="s">
        <v>69</v>
      </c>
      <c r="C1076" s="211">
        <v>43376</v>
      </c>
      <c r="D1076" s="115" t="s">
        <v>88</v>
      </c>
      <c r="E1076" s="105" t="s">
        <v>13</v>
      </c>
      <c r="F1076" s="105" t="s">
        <v>13</v>
      </c>
      <c r="G1076" s="105">
        <v>1040408</v>
      </c>
      <c r="H1076" s="127">
        <v>0.7799999989292864</v>
      </c>
      <c r="I1076" s="127">
        <v>0.78</v>
      </c>
      <c r="J1076" s="131"/>
      <c r="K1076" s="121">
        <v>0.31754525300000003</v>
      </c>
      <c r="L1076" s="121">
        <f t="shared" si="34"/>
        <v>0.247685297</v>
      </c>
      <c r="M1076" s="124">
        <v>3234.4659999999999</v>
      </c>
      <c r="N1076" s="124">
        <f t="shared" si="35"/>
        <v>2522.88348</v>
      </c>
      <c r="O1076" s="116">
        <v>43271</v>
      </c>
      <c r="P1076" s="108">
        <v>2018</v>
      </c>
      <c r="Q1076" s="108" t="s">
        <v>88</v>
      </c>
    </row>
    <row r="1077" spans="1:17" s="113" customFormat="1" x14ac:dyDescent="0.2">
      <c r="A1077" s="114" t="s">
        <v>15</v>
      </c>
      <c r="B1077" s="105" t="s">
        <v>69</v>
      </c>
      <c r="C1077" s="211">
        <v>43376</v>
      </c>
      <c r="D1077" s="115" t="s">
        <v>88</v>
      </c>
      <c r="E1077" s="105" t="s">
        <v>13</v>
      </c>
      <c r="F1077" s="105" t="s">
        <v>13</v>
      </c>
      <c r="G1077" s="105">
        <v>1040417</v>
      </c>
      <c r="H1077" s="127">
        <v>0.7799999989292864</v>
      </c>
      <c r="I1077" s="127">
        <v>0.78</v>
      </c>
      <c r="J1077" s="131"/>
      <c r="K1077" s="121">
        <v>0.31754525300000003</v>
      </c>
      <c r="L1077" s="121">
        <f t="shared" si="34"/>
        <v>0.247685297</v>
      </c>
      <c r="M1077" s="124">
        <v>3234.4659999999999</v>
      </c>
      <c r="N1077" s="124">
        <f t="shared" si="35"/>
        <v>2522.88348</v>
      </c>
      <c r="O1077" s="116">
        <v>43271</v>
      </c>
      <c r="P1077" s="108">
        <v>2018</v>
      </c>
      <c r="Q1077" s="108" t="s">
        <v>88</v>
      </c>
    </row>
    <row r="1078" spans="1:17" s="113" customFormat="1" x14ac:dyDescent="0.2">
      <c r="A1078" s="114" t="s">
        <v>15</v>
      </c>
      <c r="B1078" s="105" t="s">
        <v>69</v>
      </c>
      <c r="C1078" s="211">
        <v>43397</v>
      </c>
      <c r="D1078" s="115" t="s">
        <v>88</v>
      </c>
      <c r="E1078" s="105" t="s">
        <v>13</v>
      </c>
      <c r="F1078" s="105" t="s">
        <v>13</v>
      </c>
      <c r="G1078" s="105">
        <v>1042620</v>
      </c>
      <c r="H1078" s="127">
        <v>0.78000000143106463</v>
      </c>
      <c r="I1078" s="127">
        <v>0.77999999999999992</v>
      </c>
      <c r="J1078" s="131"/>
      <c r="K1078" s="121">
        <v>0.44721951199999999</v>
      </c>
      <c r="L1078" s="121">
        <f t="shared" si="34"/>
        <v>0.34883122</v>
      </c>
      <c r="M1078" s="124">
        <v>4832.9440000000004</v>
      </c>
      <c r="N1078" s="124">
        <f t="shared" si="35"/>
        <v>3769.69632</v>
      </c>
      <c r="O1078" s="116">
        <v>43273</v>
      </c>
      <c r="P1078" s="108">
        <v>2018</v>
      </c>
      <c r="Q1078" s="108" t="s">
        <v>88</v>
      </c>
    </row>
    <row r="1079" spans="1:17" s="113" customFormat="1" x14ac:dyDescent="0.2">
      <c r="A1079" s="114" t="s">
        <v>15</v>
      </c>
      <c r="B1079" s="105" t="s">
        <v>69</v>
      </c>
      <c r="C1079" s="211">
        <v>43397</v>
      </c>
      <c r="D1079" s="115" t="s">
        <v>88</v>
      </c>
      <c r="E1079" s="105" t="s">
        <v>13</v>
      </c>
      <c r="F1079" s="105" t="s">
        <v>13</v>
      </c>
      <c r="G1079" s="105">
        <v>1044179</v>
      </c>
      <c r="H1079" s="127">
        <v>0.42599999999999999</v>
      </c>
      <c r="I1079" s="127">
        <v>0.48104476755925862</v>
      </c>
      <c r="J1079" s="131"/>
      <c r="K1079" s="121">
        <v>1</v>
      </c>
      <c r="L1079" s="121">
        <f t="shared" si="34"/>
        <v>0.42599999999999999</v>
      </c>
      <c r="M1079" s="124">
        <v>1475.494713</v>
      </c>
      <c r="N1079" s="124">
        <f t="shared" si="35"/>
        <v>709.77901125000005</v>
      </c>
      <c r="O1079" s="116">
        <v>43273</v>
      </c>
      <c r="P1079" s="108">
        <v>2018</v>
      </c>
      <c r="Q1079" s="108" t="s">
        <v>88</v>
      </c>
    </row>
    <row r="1080" spans="1:17" s="113" customFormat="1" x14ac:dyDescent="0.2">
      <c r="A1080" s="114" t="s">
        <v>15</v>
      </c>
      <c r="B1080" s="105" t="s">
        <v>69</v>
      </c>
      <c r="C1080" s="211">
        <v>43397</v>
      </c>
      <c r="D1080" s="115" t="s">
        <v>88</v>
      </c>
      <c r="E1080" s="105" t="s">
        <v>13</v>
      </c>
      <c r="F1080" s="105" t="s">
        <v>13</v>
      </c>
      <c r="G1080" s="105">
        <v>1047067</v>
      </c>
      <c r="H1080" s="127">
        <v>0.7800000007837713</v>
      </c>
      <c r="I1080" s="127">
        <v>0.78</v>
      </c>
      <c r="J1080" s="131"/>
      <c r="K1080" s="121">
        <v>0.38276476500000001</v>
      </c>
      <c r="L1080" s="121">
        <f t="shared" si="34"/>
        <v>0.29855651700000002</v>
      </c>
      <c r="M1080" s="124">
        <v>3760.252</v>
      </c>
      <c r="N1080" s="124">
        <f t="shared" si="35"/>
        <v>2932.99656</v>
      </c>
      <c r="O1080" s="116">
        <v>43293</v>
      </c>
      <c r="P1080" s="108">
        <v>2018</v>
      </c>
      <c r="Q1080" s="108" t="s">
        <v>88</v>
      </c>
    </row>
    <row r="1081" spans="1:17" s="113" customFormat="1" x14ac:dyDescent="0.2">
      <c r="A1081" s="114" t="s">
        <v>15</v>
      </c>
      <c r="B1081" s="105" t="s">
        <v>69</v>
      </c>
      <c r="C1081" s="211">
        <v>43397</v>
      </c>
      <c r="D1081" s="115" t="s">
        <v>88</v>
      </c>
      <c r="E1081" s="105" t="s">
        <v>13</v>
      </c>
      <c r="F1081" s="105" t="s">
        <v>13</v>
      </c>
      <c r="G1081" s="105">
        <v>1047078</v>
      </c>
      <c r="H1081" s="127">
        <v>0.7800000007837713</v>
      </c>
      <c r="I1081" s="127">
        <v>0.78</v>
      </c>
      <c r="J1081" s="131"/>
      <c r="K1081" s="121">
        <v>0.38276476500000001</v>
      </c>
      <c r="L1081" s="121">
        <f t="shared" si="34"/>
        <v>0.29855651700000002</v>
      </c>
      <c r="M1081" s="124">
        <v>3760.252</v>
      </c>
      <c r="N1081" s="124">
        <f t="shared" si="35"/>
        <v>2932.99656</v>
      </c>
      <c r="O1081" s="116">
        <v>43293</v>
      </c>
      <c r="P1081" s="108">
        <v>2018</v>
      </c>
      <c r="Q1081" s="108" t="s">
        <v>88</v>
      </c>
    </row>
    <row r="1082" spans="1:17" s="113" customFormat="1" x14ac:dyDescent="0.2">
      <c r="A1082" s="114" t="s">
        <v>15</v>
      </c>
      <c r="B1082" s="105" t="s">
        <v>69</v>
      </c>
      <c r="C1082" s="211">
        <v>43369</v>
      </c>
      <c r="D1082" s="115" t="s">
        <v>88</v>
      </c>
      <c r="E1082" s="105" t="s">
        <v>13</v>
      </c>
      <c r="F1082" s="105" t="s">
        <v>13</v>
      </c>
      <c r="G1082" s="105">
        <v>1051461</v>
      </c>
      <c r="H1082" s="127">
        <v>0.42599999999999999</v>
      </c>
      <c r="I1082" s="127">
        <v>0.48104476755925862</v>
      </c>
      <c r="J1082" s="131"/>
      <c r="K1082" s="121">
        <v>1</v>
      </c>
      <c r="L1082" s="121">
        <f t="shared" si="34"/>
        <v>0.42599999999999999</v>
      </c>
      <c r="M1082" s="124">
        <v>1475.494713</v>
      </c>
      <c r="N1082" s="124">
        <f t="shared" si="35"/>
        <v>709.77901125000005</v>
      </c>
      <c r="O1082" s="116">
        <v>43300</v>
      </c>
      <c r="P1082" s="108">
        <v>2018</v>
      </c>
      <c r="Q1082" s="108" t="s">
        <v>88</v>
      </c>
    </row>
    <row r="1083" spans="1:17" s="113" customFormat="1" x14ac:dyDescent="0.2">
      <c r="A1083" s="114" t="s">
        <v>15</v>
      </c>
      <c r="B1083" s="105" t="s">
        <v>69</v>
      </c>
      <c r="C1083" s="211">
        <v>43369</v>
      </c>
      <c r="D1083" s="115" t="s">
        <v>88</v>
      </c>
      <c r="E1083" s="105" t="s">
        <v>13</v>
      </c>
      <c r="F1083" s="105" t="s">
        <v>13</v>
      </c>
      <c r="G1083" s="105">
        <v>1052244</v>
      </c>
      <c r="H1083" s="127">
        <v>0.42599999999999999</v>
      </c>
      <c r="I1083" s="127">
        <v>0.48104476755925862</v>
      </c>
      <c r="J1083" s="131"/>
      <c r="K1083" s="121">
        <v>1</v>
      </c>
      <c r="L1083" s="121">
        <f t="shared" si="34"/>
        <v>0.42599999999999999</v>
      </c>
      <c r="M1083" s="124">
        <v>1475.494713</v>
      </c>
      <c r="N1083" s="124">
        <f t="shared" si="35"/>
        <v>709.77901125000005</v>
      </c>
      <c r="O1083" s="116">
        <v>43298</v>
      </c>
      <c r="P1083" s="108">
        <v>2018</v>
      </c>
      <c r="Q1083" s="108" t="s">
        <v>88</v>
      </c>
    </row>
    <row r="1084" spans="1:17" s="113" customFormat="1" x14ac:dyDescent="0.2">
      <c r="A1084" s="114" t="s">
        <v>15</v>
      </c>
      <c r="B1084" s="105" t="s">
        <v>69</v>
      </c>
      <c r="C1084" s="211">
        <v>43397</v>
      </c>
      <c r="D1084" s="115" t="s">
        <v>88</v>
      </c>
      <c r="E1084" s="105" t="s">
        <v>13</v>
      </c>
      <c r="F1084" s="105" t="s">
        <v>13</v>
      </c>
      <c r="G1084" s="105">
        <v>1052741</v>
      </c>
      <c r="H1084" s="127">
        <v>0.42599999999999999</v>
      </c>
      <c r="I1084" s="127">
        <v>0.48067312072162732</v>
      </c>
      <c r="J1084" s="131"/>
      <c r="K1084" s="121">
        <v>0.8</v>
      </c>
      <c r="L1084" s="121">
        <f t="shared" si="34"/>
        <v>0.34079999999999999</v>
      </c>
      <c r="M1084" s="124">
        <v>1310.6620129999999</v>
      </c>
      <c r="N1084" s="124">
        <f t="shared" si="35"/>
        <v>630</v>
      </c>
      <c r="O1084" s="116">
        <v>43304</v>
      </c>
      <c r="P1084" s="108">
        <v>2018</v>
      </c>
      <c r="Q1084" s="108" t="s">
        <v>88</v>
      </c>
    </row>
    <row r="1085" spans="1:17" s="113" customFormat="1" x14ac:dyDescent="0.2">
      <c r="A1085" s="114" t="s">
        <v>15</v>
      </c>
      <c r="B1085" s="105" t="s">
        <v>69</v>
      </c>
      <c r="C1085" s="211">
        <v>43397</v>
      </c>
      <c r="D1085" s="115" t="s">
        <v>88</v>
      </c>
      <c r="E1085" s="105" t="s">
        <v>13</v>
      </c>
      <c r="F1085" s="105" t="s">
        <v>13</v>
      </c>
      <c r="G1085" s="105">
        <v>1052947</v>
      </c>
      <c r="H1085" s="127">
        <v>0.42599999999999999</v>
      </c>
      <c r="I1085" s="127">
        <v>0.48104476755925862</v>
      </c>
      <c r="J1085" s="131"/>
      <c r="K1085" s="121">
        <v>1</v>
      </c>
      <c r="L1085" s="121">
        <f t="shared" si="34"/>
        <v>0.42599999999999999</v>
      </c>
      <c r="M1085" s="124">
        <v>1475.494713</v>
      </c>
      <c r="N1085" s="124">
        <f t="shared" si="35"/>
        <v>709.77901125000005</v>
      </c>
      <c r="O1085" s="116">
        <v>43301</v>
      </c>
      <c r="P1085" s="108">
        <v>2018</v>
      </c>
      <c r="Q1085" s="108" t="s">
        <v>88</v>
      </c>
    </row>
    <row r="1086" spans="1:17" s="113" customFormat="1" x14ac:dyDescent="0.2">
      <c r="A1086" s="114" t="s">
        <v>15</v>
      </c>
      <c r="B1086" s="105" t="s">
        <v>69</v>
      </c>
      <c r="C1086" s="211">
        <v>43397</v>
      </c>
      <c r="D1086" s="115" t="s">
        <v>88</v>
      </c>
      <c r="E1086" s="105" t="s">
        <v>13</v>
      </c>
      <c r="F1086" s="105" t="s">
        <v>13</v>
      </c>
      <c r="G1086" s="105">
        <v>1052977</v>
      </c>
      <c r="H1086" s="127">
        <v>0.42599999999999999</v>
      </c>
      <c r="I1086" s="127">
        <v>0.48104476755925862</v>
      </c>
      <c r="J1086" s="131"/>
      <c r="K1086" s="121">
        <v>1</v>
      </c>
      <c r="L1086" s="121">
        <f t="shared" si="34"/>
        <v>0.42599999999999999</v>
      </c>
      <c r="M1086" s="124">
        <v>1475.494713</v>
      </c>
      <c r="N1086" s="124">
        <f t="shared" si="35"/>
        <v>709.77901125000005</v>
      </c>
      <c r="O1086" s="116">
        <v>43300</v>
      </c>
      <c r="P1086" s="108">
        <v>2018</v>
      </c>
      <c r="Q1086" s="108" t="s">
        <v>88</v>
      </c>
    </row>
    <row r="1087" spans="1:17" s="113" customFormat="1" x14ac:dyDescent="0.2">
      <c r="A1087" s="114" t="s">
        <v>15</v>
      </c>
      <c r="B1087" s="105" t="s">
        <v>69</v>
      </c>
      <c r="C1087" s="211">
        <v>43397</v>
      </c>
      <c r="D1087" s="115" t="s">
        <v>88</v>
      </c>
      <c r="E1087" s="105" t="s">
        <v>13</v>
      </c>
      <c r="F1087" s="105" t="s">
        <v>13</v>
      </c>
      <c r="G1087" s="105">
        <v>1053209</v>
      </c>
      <c r="H1087" s="127">
        <v>0.42599999999999999</v>
      </c>
      <c r="I1087" s="127">
        <v>0.48104476755925862</v>
      </c>
      <c r="J1087" s="131"/>
      <c r="K1087" s="121">
        <v>1</v>
      </c>
      <c r="L1087" s="121">
        <f t="shared" si="34"/>
        <v>0.42599999999999999</v>
      </c>
      <c r="M1087" s="124">
        <v>1475.494713</v>
      </c>
      <c r="N1087" s="124">
        <f t="shared" si="35"/>
        <v>709.77901125000005</v>
      </c>
      <c r="O1087" s="116">
        <v>43305</v>
      </c>
      <c r="P1087" s="108">
        <v>2018</v>
      </c>
      <c r="Q1087" s="108" t="s">
        <v>88</v>
      </c>
    </row>
    <row r="1088" spans="1:17" s="113" customFormat="1" x14ac:dyDescent="0.2">
      <c r="A1088" s="114" t="s">
        <v>15</v>
      </c>
      <c r="B1088" s="105" t="s">
        <v>69</v>
      </c>
      <c r="C1088" s="211">
        <v>43397</v>
      </c>
      <c r="D1088" s="115" t="s">
        <v>88</v>
      </c>
      <c r="E1088" s="105" t="s">
        <v>13</v>
      </c>
      <c r="F1088" s="105" t="s">
        <v>13</v>
      </c>
      <c r="G1088" s="105">
        <v>1053969</v>
      </c>
      <c r="H1088" s="127">
        <v>9.9999983768017706E-2</v>
      </c>
      <c r="I1088" s="127">
        <v>0.1</v>
      </c>
      <c r="J1088" s="131"/>
      <c r="K1088" s="121">
        <v>3.0803384999999999E-2</v>
      </c>
      <c r="L1088" s="121">
        <f t="shared" si="34"/>
        <v>3.0803380000000002E-3</v>
      </c>
      <c r="M1088" s="124">
        <v>279.95519999999999</v>
      </c>
      <c r="N1088" s="124">
        <f t="shared" si="35"/>
        <v>27.995519999999999</v>
      </c>
      <c r="O1088" s="116">
        <v>43304</v>
      </c>
      <c r="P1088" s="108">
        <v>2018</v>
      </c>
      <c r="Q1088" s="108" t="s">
        <v>88</v>
      </c>
    </row>
    <row r="1089" spans="1:17" s="113" customFormat="1" x14ac:dyDescent="0.2">
      <c r="A1089" s="114" t="s">
        <v>15</v>
      </c>
      <c r="B1089" s="105" t="s">
        <v>69</v>
      </c>
      <c r="C1089" s="211">
        <v>43397</v>
      </c>
      <c r="D1089" s="115" t="s">
        <v>88</v>
      </c>
      <c r="E1089" s="105" t="s">
        <v>13</v>
      </c>
      <c r="F1089" s="105" t="s">
        <v>13</v>
      </c>
      <c r="G1089" s="105">
        <v>1054154</v>
      </c>
      <c r="H1089" s="127">
        <v>0.7800000007837713</v>
      </c>
      <c r="I1089" s="127">
        <v>0.78</v>
      </c>
      <c r="J1089" s="131"/>
      <c r="K1089" s="121">
        <v>0.38276476500000001</v>
      </c>
      <c r="L1089" s="121">
        <f t="shared" si="34"/>
        <v>0.29855651700000002</v>
      </c>
      <c r="M1089" s="124">
        <v>3760.252</v>
      </c>
      <c r="N1089" s="124">
        <f t="shared" si="35"/>
        <v>2932.99656</v>
      </c>
      <c r="O1089" s="116">
        <v>43305</v>
      </c>
      <c r="P1089" s="108">
        <v>2018</v>
      </c>
      <c r="Q1089" s="108" t="s">
        <v>88</v>
      </c>
    </row>
    <row r="1090" spans="1:17" s="113" customFormat="1" x14ac:dyDescent="0.2">
      <c r="A1090" s="114" t="s">
        <v>15</v>
      </c>
      <c r="B1090" s="105" t="s">
        <v>69</v>
      </c>
      <c r="C1090" s="211">
        <v>43397</v>
      </c>
      <c r="D1090" s="115" t="s">
        <v>88</v>
      </c>
      <c r="E1090" s="105" t="s">
        <v>13</v>
      </c>
      <c r="F1090" s="105" t="s">
        <v>13</v>
      </c>
      <c r="G1090" s="105">
        <v>1054174</v>
      </c>
      <c r="H1090" s="127">
        <v>0.7800000007837713</v>
      </c>
      <c r="I1090" s="127">
        <v>0.78</v>
      </c>
      <c r="J1090" s="131"/>
      <c r="K1090" s="121">
        <v>0.38276476500000001</v>
      </c>
      <c r="L1090" s="121">
        <f t="shared" si="34"/>
        <v>0.29855651700000002</v>
      </c>
      <c r="M1090" s="124">
        <v>3760.252</v>
      </c>
      <c r="N1090" s="124">
        <f t="shared" si="35"/>
        <v>2932.99656</v>
      </c>
      <c r="O1090" s="116">
        <v>43305</v>
      </c>
      <c r="P1090" s="108">
        <v>2018</v>
      </c>
      <c r="Q1090" s="108" t="s">
        <v>88</v>
      </c>
    </row>
    <row r="1091" spans="1:17" s="113" customFormat="1" x14ac:dyDescent="0.2">
      <c r="A1091" s="114" t="s">
        <v>15</v>
      </c>
      <c r="B1091" s="105" t="s">
        <v>69</v>
      </c>
      <c r="C1091" s="211">
        <v>43383</v>
      </c>
      <c r="D1091" s="115" t="s">
        <v>88</v>
      </c>
      <c r="E1091" s="105" t="s">
        <v>13</v>
      </c>
      <c r="F1091" s="105" t="s">
        <v>13</v>
      </c>
      <c r="G1091" s="105">
        <v>1057403</v>
      </c>
      <c r="H1091" s="127">
        <v>0.42599999999999999</v>
      </c>
      <c r="I1091" s="127">
        <v>0.48104476755925862</v>
      </c>
      <c r="J1091" s="131"/>
      <c r="K1091" s="121">
        <v>1</v>
      </c>
      <c r="L1091" s="121">
        <f t="shared" si="34"/>
        <v>0.42599999999999999</v>
      </c>
      <c r="M1091" s="124">
        <v>1475.494713</v>
      </c>
      <c r="N1091" s="124">
        <f t="shared" si="35"/>
        <v>709.77901125000005</v>
      </c>
      <c r="O1091" s="116">
        <v>43311</v>
      </c>
      <c r="P1091" s="108">
        <v>2018</v>
      </c>
      <c r="Q1091" s="108" t="s">
        <v>88</v>
      </c>
    </row>
    <row r="1092" spans="1:17" s="113" customFormat="1" x14ac:dyDescent="0.2">
      <c r="A1092" s="114" t="s">
        <v>15</v>
      </c>
      <c r="B1092" s="105" t="s">
        <v>69</v>
      </c>
      <c r="C1092" s="211">
        <v>43397</v>
      </c>
      <c r="D1092" s="115" t="s">
        <v>88</v>
      </c>
      <c r="E1092" s="105" t="s">
        <v>13</v>
      </c>
      <c r="F1092" s="105" t="s">
        <v>13</v>
      </c>
      <c r="G1092" s="105">
        <v>1057614</v>
      </c>
      <c r="H1092" s="127">
        <v>0.42599999999999999</v>
      </c>
      <c r="I1092" s="127">
        <v>0.48104476755925862</v>
      </c>
      <c r="J1092" s="131"/>
      <c r="K1092" s="121">
        <v>1</v>
      </c>
      <c r="L1092" s="121">
        <f t="shared" si="34"/>
        <v>0.42599999999999999</v>
      </c>
      <c r="M1092" s="124">
        <v>1475.494713</v>
      </c>
      <c r="N1092" s="124">
        <f t="shared" si="35"/>
        <v>709.77901125000005</v>
      </c>
      <c r="O1092" s="116">
        <v>43308</v>
      </c>
      <c r="P1092" s="108">
        <v>2018</v>
      </c>
      <c r="Q1092" s="108" t="s">
        <v>88</v>
      </c>
    </row>
    <row r="1093" spans="1:17" s="113" customFormat="1" x14ac:dyDescent="0.2">
      <c r="A1093" s="114" t="s">
        <v>15</v>
      </c>
      <c r="B1093" s="105" t="s">
        <v>69</v>
      </c>
      <c r="C1093" s="211">
        <v>43397</v>
      </c>
      <c r="D1093" s="115" t="s">
        <v>88</v>
      </c>
      <c r="E1093" s="105" t="s">
        <v>13</v>
      </c>
      <c r="F1093" s="105" t="s">
        <v>13</v>
      </c>
      <c r="G1093" s="105">
        <v>1057810</v>
      </c>
      <c r="H1093" s="127">
        <v>0.42599999999999999</v>
      </c>
      <c r="I1093" s="127">
        <v>0.48104476755925862</v>
      </c>
      <c r="J1093" s="131"/>
      <c r="K1093" s="121">
        <v>1</v>
      </c>
      <c r="L1093" s="121">
        <f t="shared" si="34"/>
        <v>0.42599999999999999</v>
      </c>
      <c r="M1093" s="124">
        <v>1475.494713</v>
      </c>
      <c r="N1093" s="124">
        <f t="shared" si="35"/>
        <v>709.77901125000005</v>
      </c>
      <c r="O1093" s="116">
        <v>43313</v>
      </c>
      <c r="P1093" s="108">
        <v>2018</v>
      </c>
      <c r="Q1093" s="108" t="s">
        <v>88</v>
      </c>
    </row>
    <row r="1094" spans="1:17" s="113" customFormat="1" x14ac:dyDescent="0.2">
      <c r="A1094" s="114" t="s">
        <v>15</v>
      </c>
      <c r="B1094" s="105" t="s">
        <v>69</v>
      </c>
      <c r="C1094" s="211">
        <v>43369</v>
      </c>
      <c r="D1094" s="115" t="s">
        <v>88</v>
      </c>
      <c r="E1094" s="105" t="s">
        <v>13</v>
      </c>
      <c r="F1094" s="105" t="s">
        <v>13</v>
      </c>
      <c r="G1094" s="105">
        <v>1057833</v>
      </c>
      <c r="H1094" s="127">
        <v>0.42599999999999999</v>
      </c>
      <c r="I1094" s="127">
        <v>0.48067312072162732</v>
      </c>
      <c r="J1094" s="131"/>
      <c r="K1094" s="121">
        <v>0.8</v>
      </c>
      <c r="L1094" s="121">
        <f t="shared" si="34"/>
        <v>0.34079999999999999</v>
      </c>
      <c r="M1094" s="124">
        <v>1310.6620129999999</v>
      </c>
      <c r="N1094" s="124">
        <f t="shared" si="35"/>
        <v>630</v>
      </c>
      <c r="O1094" s="116">
        <v>43279</v>
      </c>
      <c r="P1094" s="108">
        <v>2018</v>
      </c>
      <c r="Q1094" s="108" t="s">
        <v>88</v>
      </c>
    </row>
    <row r="1095" spans="1:17" s="113" customFormat="1" x14ac:dyDescent="0.2">
      <c r="A1095" s="114" t="s">
        <v>15</v>
      </c>
      <c r="B1095" s="105" t="s">
        <v>69</v>
      </c>
      <c r="C1095" s="211">
        <v>43369</v>
      </c>
      <c r="D1095" s="115" t="s">
        <v>88</v>
      </c>
      <c r="E1095" s="105" t="s">
        <v>13</v>
      </c>
      <c r="F1095" s="105" t="s">
        <v>13</v>
      </c>
      <c r="G1095" s="105">
        <v>1058554</v>
      </c>
      <c r="H1095" s="127">
        <v>0.42599999999999999</v>
      </c>
      <c r="I1095" s="127">
        <v>0.48067312072162732</v>
      </c>
      <c r="J1095" s="131"/>
      <c r="K1095" s="121">
        <v>0.8</v>
      </c>
      <c r="L1095" s="121">
        <f t="shared" si="34"/>
        <v>0.34079999999999999</v>
      </c>
      <c r="M1095" s="124">
        <v>1310.6620129999999</v>
      </c>
      <c r="N1095" s="124">
        <f t="shared" si="35"/>
        <v>630</v>
      </c>
      <c r="O1095" s="116">
        <v>43313</v>
      </c>
      <c r="P1095" s="108">
        <v>2018</v>
      </c>
      <c r="Q1095" s="108" t="s">
        <v>88</v>
      </c>
    </row>
    <row r="1096" spans="1:17" s="113" customFormat="1" x14ac:dyDescent="0.2">
      <c r="A1096" s="114" t="s">
        <v>15</v>
      </c>
      <c r="B1096" s="105" t="s">
        <v>69</v>
      </c>
      <c r="C1096" s="211">
        <v>43397</v>
      </c>
      <c r="D1096" s="115" t="s">
        <v>88</v>
      </c>
      <c r="E1096" s="105" t="s">
        <v>13</v>
      </c>
      <c r="F1096" s="105" t="s">
        <v>13</v>
      </c>
      <c r="G1096" s="105">
        <v>1058960</v>
      </c>
      <c r="H1096" s="127">
        <v>9.9999983768017706E-2</v>
      </c>
      <c r="I1096" s="127">
        <v>0.1</v>
      </c>
      <c r="J1096" s="131"/>
      <c r="K1096" s="121">
        <v>3.0803384999999999E-2</v>
      </c>
      <c r="L1096" s="121">
        <f t="shared" si="34"/>
        <v>3.0803380000000002E-3</v>
      </c>
      <c r="M1096" s="124">
        <v>279.95519999999999</v>
      </c>
      <c r="N1096" s="124">
        <f t="shared" si="35"/>
        <v>27.995519999999999</v>
      </c>
      <c r="O1096" s="116">
        <v>43307</v>
      </c>
      <c r="P1096" s="108">
        <v>2018</v>
      </c>
      <c r="Q1096" s="108" t="s">
        <v>88</v>
      </c>
    </row>
    <row r="1097" spans="1:17" s="113" customFormat="1" x14ac:dyDescent="0.2">
      <c r="A1097" s="114" t="s">
        <v>15</v>
      </c>
      <c r="B1097" s="105" t="s">
        <v>69</v>
      </c>
      <c r="C1097" s="211">
        <v>43397</v>
      </c>
      <c r="D1097" s="115" t="s">
        <v>88</v>
      </c>
      <c r="E1097" s="105" t="s">
        <v>13</v>
      </c>
      <c r="F1097" s="105" t="s">
        <v>13</v>
      </c>
      <c r="G1097" s="105">
        <v>1061809</v>
      </c>
      <c r="H1097" s="127">
        <v>0.42599999999999999</v>
      </c>
      <c r="I1097" s="127">
        <v>0.48067312072162732</v>
      </c>
      <c r="J1097" s="131"/>
      <c r="K1097" s="121">
        <v>0.8</v>
      </c>
      <c r="L1097" s="121">
        <f t="shared" si="34"/>
        <v>0.34079999999999999</v>
      </c>
      <c r="M1097" s="124">
        <v>1310.6620129999999</v>
      </c>
      <c r="N1097" s="124">
        <f t="shared" si="35"/>
        <v>630</v>
      </c>
      <c r="O1097" s="116">
        <v>43315</v>
      </c>
      <c r="P1097" s="108">
        <v>2018</v>
      </c>
      <c r="Q1097" s="108" t="s">
        <v>88</v>
      </c>
    </row>
    <row r="1098" spans="1:17" s="113" customFormat="1" x14ac:dyDescent="0.2">
      <c r="A1098" s="114" t="s">
        <v>15</v>
      </c>
      <c r="B1098" s="105" t="s">
        <v>69</v>
      </c>
      <c r="C1098" s="211">
        <v>43383</v>
      </c>
      <c r="D1098" s="115" t="s">
        <v>88</v>
      </c>
      <c r="E1098" s="105" t="s">
        <v>13</v>
      </c>
      <c r="F1098" s="105" t="s">
        <v>13</v>
      </c>
      <c r="G1098" s="105">
        <v>1062159</v>
      </c>
      <c r="H1098" s="127">
        <v>0.42599999999999999</v>
      </c>
      <c r="I1098" s="127">
        <v>0.48067312072162732</v>
      </c>
      <c r="J1098" s="131"/>
      <c r="K1098" s="121">
        <v>0.8</v>
      </c>
      <c r="L1098" s="121">
        <f t="shared" si="34"/>
        <v>0.34079999999999999</v>
      </c>
      <c r="M1098" s="124">
        <v>1310.6620129999999</v>
      </c>
      <c r="N1098" s="124">
        <f t="shared" si="35"/>
        <v>630</v>
      </c>
      <c r="O1098" s="116">
        <v>43320</v>
      </c>
      <c r="P1098" s="108">
        <v>2018</v>
      </c>
      <c r="Q1098" s="108" t="s">
        <v>88</v>
      </c>
    </row>
    <row r="1099" spans="1:17" s="113" customFormat="1" x14ac:dyDescent="0.2">
      <c r="A1099" s="114" t="s">
        <v>15</v>
      </c>
      <c r="B1099" s="105" t="s">
        <v>69</v>
      </c>
      <c r="C1099" s="211">
        <v>43376</v>
      </c>
      <c r="D1099" s="115" t="s">
        <v>88</v>
      </c>
      <c r="E1099" s="105" t="s">
        <v>13</v>
      </c>
      <c r="F1099" s="105" t="s">
        <v>13</v>
      </c>
      <c r="G1099" s="105">
        <v>1063179</v>
      </c>
      <c r="H1099" s="127">
        <v>0.42599999999999999</v>
      </c>
      <c r="I1099" s="127">
        <v>0.48104476755925862</v>
      </c>
      <c r="J1099" s="131"/>
      <c r="K1099" s="121">
        <v>1</v>
      </c>
      <c r="L1099" s="121">
        <f t="shared" si="34"/>
        <v>0.42599999999999999</v>
      </c>
      <c r="M1099" s="124">
        <v>1475.494713</v>
      </c>
      <c r="N1099" s="124">
        <f t="shared" si="35"/>
        <v>709.77901125000005</v>
      </c>
      <c r="O1099" s="116">
        <v>43319</v>
      </c>
      <c r="P1099" s="108">
        <v>2018</v>
      </c>
      <c r="Q1099" s="108" t="s">
        <v>88</v>
      </c>
    </row>
    <row r="1100" spans="1:17" s="113" customFormat="1" x14ac:dyDescent="0.2">
      <c r="A1100" s="114" t="s">
        <v>15</v>
      </c>
      <c r="B1100" s="105" t="s">
        <v>69</v>
      </c>
      <c r="C1100" s="211">
        <v>43397</v>
      </c>
      <c r="D1100" s="115" t="s">
        <v>88</v>
      </c>
      <c r="E1100" s="105" t="s">
        <v>13</v>
      </c>
      <c r="F1100" s="105" t="s">
        <v>13</v>
      </c>
      <c r="G1100" s="105">
        <v>1063238</v>
      </c>
      <c r="H1100" s="127">
        <v>0.42599999999999999</v>
      </c>
      <c r="I1100" s="127">
        <v>0.48104476755925862</v>
      </c>
      <c r="J1100" s="131"/>
      <c r="K1100" s="121">
        <v>1</v>
      </c>
      <c r="L1100" s="121">
        <f t="shared" si="34"/>
        <v>0.42599999999999999</v>
      </c>
      <c r="M1100" s="124">
        <v>1475.494713</v>
      </c>
      <c r="N1100" s="124">
        <f t="shared" si="35"/>
        <v>709.77901125000005</v>
      </c>
      <c r="O1100" s="116">
        <v>43320</v>
      </c>
      <c r="P1100" s="108">
        <v>2018</v>
      </c>
      <c r="Q1100" s="108" t="s">
        <v>88</v>
      </c>
    </row>
    <row r="1101" spans="1:17" s="113" customFormat="1" x14ac:dyDescent="0.2">
      <c r="A1101" s="114" t="s">
        <v>15</v>
      </c>
      <c r="B1101" s="105" t="s">
        <v>69</v>
      </c>
      <c r="C1101" s="211">
        <v>43383</v>
      </c>
      <c r="D1101" s="115" t="s">
        <v>88</v>
      </c>
      <c r="E1101" s="105" t="s">
        <v>13</v>
      </c>
      <c r="F1101" s="105" t="s">
        <v>13</v>
      </c>
      <c r="G1101" s="105">
        <v>1064559</v>
      </c>
      <c r="H1101" s="127">
        <v>0.42599999999999999</v>
      </c>
      <c r="I1101" s="127">
        <v>0.48067312072162732</v>
      </c>
      <c r="J1101" s="131"/>
      <c r="K1101" s="121">
        <v>0.8</v>
      </c>
      <c r="L1101" s="121">
        <f t="shared" si="34"/>
        <v>0.34079999999999999</v>
      </c>
      <c r="M1101" s="124">
        <v>1310.6620129999999</v>
      </c>
      <c r="N1101" s="124">
        <f t="shared" si="35"/>
        <v>630</v>
      </c>
      <c r="O1101" s="116">
        <v>43325</v>
      </c>
      <c r="P1101" s="108">
        <v>2018</v>
      </c>
      <c r="Q1101" s="108" t="s">
        <v>88</v>
      </c>
    </row>
    <row r="1102" spans="1:17" s="113" customFormat="1" x14ac:dyDescent="0.2">
      <c r="A1102" s="114" t="s">
        <v>15</v>
      </c>
      <c r="B1102" s="105" t="s">
        <v>69</v>
      </c>
      <c r="C1102" s="211">
        <v>43397</v>
      </c>
      <c r="D1102" s="115" t="s">
        <v>88</v>
      </c>
      <c r="E1102" s="105" t="s">
        <v>13</v>
      </c>
      <c r="F1102" s="105" t="s">
        <v>13</v>
      </c>
      <c r="G1102" s="105">
        <v>1064814</v>
      </c>
      <c r="H1102" s="127">
        <v>0.42599999999999999</v>
      </c>
      <c r="I1102" s="127">
        <v>0.48104476755925862</v>
      </c>
      <c r="J1102" s="131"/>
      <c r="K1102" s="121">
        <v>1</v>
      </c>
      <c r="L1102" s="121">
        <f t="shared" si="34"/>
        <v>0.42599999999999999</v>
      </c>
      <c r="M1102" s="124">
        <v>1475.494713</v>
      </c>
      <c r="N1102" s="124">
        <f t="shared" si="35"/>
        <v>709.77901125000005</v>
      </c>
      <c r="O1102" s="116">
        <v>43325</v>
      </c>
      <c r="P1102" s="108">
        <v>2018</v>
      </c>
      <c r="Q1102" s="108" t="s">
        <v>88</v>
      </c>
    </row>
    <row r="1103" spans="1:17" s="113" customFormat="1" x14ac:dyDescent="0.2">
      <c r="A1103" s="114" t="s">
        <v>15</v>
      </c>
      <c r="B1103" s="105" t="s">
        <v>69</v>
      </c>
      <c r="C1103" s="211">
        <v>43383</v>
      </c>
      <c r="D1103" s="115" t="s">
        <v>88</v>
      </c>
      <c r="E1103" s="105" t="s">
        <v>13</v>
      </c>
      <c r="F1103" s="105" t="s">
        <v>13</v>
      </c>
      <c r="G1103" s="105">
        <v>1065953</v>
      </c>
      <c r="H1103" s="127">
        <v>0.42599999999999999</v>
      </c>
      <c r="I1103" s="127">
        <v>0.48104476755925862</v>
      </c>
      <c r="J1103" s="131"/>
      <c r="K1103" s="121">
        <v>1</v>
      </c>
      <c r="L1103" s="121">
        <f t="shared" si="34"/>
        <v>0.42599999999999999</v>
      </c>
      <c r="M1103" s="124">
        <v>1475.494713</v>
      </c>
      <c r="N1103" s="124">
        <f t="shared" si="35"/>
        <v>709.77901125000005</v>
      </c>
      <c r="O1103" s="116">
        <v>43326</v>
      </c>
      <c r="P1103" s="108">
        <v>2018</v>
      </c>
      <c r="Q1103" s="108" t="s">
        <v>88</v>
      </c>
    </row>
    <row r="1104" spans="1:17" s="113" customFormat="1" x14ac:dyDescent="0.2">
      <c r="A1104" s="114" t="s">
        <v>15</v>
      </c>
      <c r="B1104" s="105" t="s">
        <v>69</v>
      </c>
      <c r="C1104" s="211">
        <v>43383</v>
      </c>
      <c r="D1104" s="115" t="s">
        <v>88</v>
      </c>
      <c r="E1104" s="105" t="s">
        <v>13</v>
      </c>
      <c r="F1104" s="105" t="s">
        <v>13</v>
      </c>
      <c r="G1104" s="105">
        <v>1066013</v>
      </c>
      <c r="H1104" s="127">
        <v>0.42599999999999999</v>
      </c>
      <c r="I1104" s="127">
        <v>0.48067312072162732</v>
      </c>
      <c r="J1104" s="131"/>
      <c r="K1104" s="121">
        <v>0.8</v>
      </c>
      <c r="L1104" s="121">
        <f t="shared" si="34"/>
        <v>0.34079999999999999</v>
      </c>
      <c r="M1104" s="124">
        <v>1310.6620129999999</v>
      </c>
      <c r="N1104" s="124">
        <f t="shared" si="35"/>
        <v>630</v>
      </c>
      <c r="O1104" s="116">
        <v>43300</v>
      </c>
      <c r="P1104" s="108">
        <v>2018</v>
      </c>
      <c r="Q1104" s="108" t="s">
        <v>88</v>
      </c>
    </row>
    <row r="1105" spans="1:17" s="113" customFormat="1" x14ac:dyDescent="0.2">
      <c r="A1105" s="114" t="s">
        <v>15</v>
      </c>
      <c r="B1105" s="105" t="s">
        <v>69</v>
      </c>
      <c r="C1105" s="211">
        <v>43397</v>
      </c>
      <c r="D1105" s="115" t="s">
        <v>88</v>
      </c>
      <c r="E1105" s="105" t="s">
        <v>13</v>
      </c>
      <c r="F1105" s="105" t="s">
        <v>13</v>
      </c>
      <c r="G1105" s="105">
        <v>1067440</v>
      </c>
      <c r="H1105" s="127">
        <v>0.42599999999999999</v>
      </c>
      <c r="I1105" s="127">
        <v>0.48067312072162732</v>
      </c>
      <c r="J1105" s="131"/>
      <c r="K1105" s="121">
        <v>0.8</v>
      </c>
      <c r="L1105" s="121">
        <f t="shared" si="34"/>
        <v>0.34079999999999999</v>
      </c>
      <c r="M1105" s="124">
        <v>1310.6620129999999</v>
      </c>
      <c r="N1105" s="124">
        <f t="shared" si="35"/>
        <v>630</v>
      </c>
      <c r="O1105" s="116">
        <v>43321</v>
      </c>
      <c r="P1105" s="108">
        <v>2018</v>
      </c>
      <c r="Q1105" s="108" t="s">
        <v>88</v>
      </c>
    </row>
    <row r="1106" spans="1:17" s="113" customFormat="1" x14ac:dyDescent="0.2">
      <c r="A1106" s="114" t="s">
        <v>15</v>
      </c>
      <c r="B1106" s="105" t="s">
        <v>69</v>
      </c>
      <c r="C1106" s="211">
        <v>43369</v>
      </c>
      <c r="D1106" s="115" t="s">
        <v>88</v>
      </c>
      <c r="E1106" s="105" t="s">
        <v>13</v>
      </c>
      <c r="F1106" s="105" t="s">
        <v>13</v>
      </c>
      <c r="G1106" s="105">
        <v>1067640</v>
      </c>
      <c r="H1106" s="127">
        <v>0.42599999999999999</v>
      </c>
      <c r="I1106" s="127">
        <v>0.48067312072162732</v>
      </c>
      <c r="J1106" s="131"/>
      <c r="K1106" s="121">
        <v>0.8</v>
      </c>
      <c r="L1106" s="121">
        <f t="shared" si="34"/>
        <v>0.34079999999999999</v>
      </c>
      <c r="M1106" s="124">
        <v>1310.6620129999999</v>
      </c>
      <c r="N1106" s="124">
        <f t="shared" si="35"/>
        <v>630</v>
      </c>
      <c r="O1106" s="116">
        <v>43329</v>
      </c>
      <c r="P1106" s="108">
        <v>2018</v>
      </c>
      <c r="Q1106" s="108" t="s">
        <v>88</v>
      </c>
    </row>
    <row r="1107" spans="1:17" s="113" customFormat="1" x14ac:dyDescent="0.2">
      <c r="A1107" s="114" t="s">
        <v>15</v>
      </c>
      <c r="B1107" s="105" t="s">
        <v>69</v>
      </c>
      <c r="C1107" s="211">
        <v>43369</v>
      </c>
      <c r="D1107" s="115" t="s">
        <v>88</v>
      </c>
      <c r="E1107" s="105" t="s">
        <v>13</v>
      </c>
      <c r="F1107" s="105" t="s">
        <v>13</v>
      </c>
      <c r="G1107" s="105">
        <v>1068259</v>
      </c>
      <c r="H1107" s="127">
        <v>0.42599999999999999</v>
      </c>
      <c r="I1107" s="127">
        <v>0.48104476755925862</v>
      </c>
      <c r="J1107" s="131"/>
      <c r="K1107" s="121">
        <v>1</v>
      </c>
      <c r="L1107" s="121">
        <f t="shared" si="34"/>
        <v>0.42599999999999999</v>
      </c>
      <c r="M1107" s="124">
        <v>1475.494713</v>
      </c>
      <c r="N1107" s="124">
        <f t="shared" si="35"/>
        <v>709.77901125000005</v>
      </c>
      <c r="O1107" s="116">
        <v>43327</v>
      </c>
      <c r="P1107" s="108">
        <v>2018</v>
      </c>
      <c r="Q1107" s="108" t="s">
        <v>88</v>
      </c>
    </row>
    <row r="1108" spans="1:17" s="113" customFormat="1" x14ac:dyDescent="0.2">
      <c r="A1108" s="114" t="s">
        <v>15</v>
      </c>
      <c r="B1108" s="105" t="s">
        <v>69</v>
      </c>
      <c r="C1108" s="211">
        <v>43376</v>
      </c>
      <c r="D1108" s="115" t="s">
        <v>88</v>
      </c>
      <c r="E1108" s="105" t="s">
        <v>13</v>
      </c>
      <c r="F1108" s="105" t="s">
        <v>13</v>
      </c>
      <c r="G1108" s="105">
        <v>1069007</v>
      </c>
      <c r="H1108" s="127">
        <v>0.42599999999999999</v>
      </c>
      <c r="I1108" s="127">
        <v>0.48067312072162732</v>
      </c>
      <c r="J1108" s="131"/>
      <c r="K1108" s="121">
        <v>0.8</v>
      </c>
      <c r="L1108" s="121">
        <f t="shared" si="34"/>
        <v>0.34079999999999999</v>
      </c>
      <c r="M1108" s="124">
        <v>1310.6620129999999</v>
      </c>
      <c r="N1108" s="124">
        <f t="shared" si="35"/>
        <v>630</v>
      </c>
      <c r="O1108" s="116">
        <v>43333</v>
      </c>
      <c r="P1108" s="108">
        <v>2018</v>
      </c>
      <c r="Q1108" s="108" t="s">
        <v>88</v>
      </c>
    </row>
    <row r="1109" spans="1:17" s="113" customFormat="1" x14ac:dyDescent="0.2">
      <c r="A1109" s="114" t="s">
        <v>15</v>
      </c>
      <c r="B1109" s="105" t="s">
        <v>69</v>
      </c>
      <c r="C1109" s="211">
        <v>43383</v>
      </c>
      <c r="D1109" s="115" t="s">
        <v>88</v>
      </c>
      <c r="E1109" s="105" t="s">
        <v>13</v>
      </c>
      <c r="F1109" s="105" t="s">
        <v>13</v>
      </c>
      <c r="G1109" s="105">
        <v>1069547</v>
      </c>
      <c r="H1109" s="127">
        <v>0.42599999999999999</v>
      </c>
      <c r="I1109" s="127">
        <v>0.48104476755925862</v>
      </c>
      <c r="J1109" s="131"/>
      <c r="K1109" s="121">
        <v>1</v>
      </c>
      <c r="L1109" s="121">
        <f t="shared" si="34"/>
        <v>0.42599999999999999</v>
      </c>
      <c r="M1109" s="124">
        <v>1475.494713</v>
      </c>
      <c r="N1109" s="124">
        <f t="shared" si="35"/>
        <v>709.77901125000005</v>
      </c>
      <c r="O1109" s="116">
        <v>43328</v>
      </c>
      <c r="P1109" s="108">
        <v>2018</v>
      </c>
      <c r="Q1109" s="108" t="s">
        <v>88</v>
      </c>
    </row>
    <row r="1110" spans="1:17" s="113" customFormat="1" x14ac:dyDescent="0.2">
      <c r="A1110" s="114" t="s">
        <v>15</v>
      </c>
      <c r="B1110" s="105" t="s">
        <v>69</v>
      </c>
      <c r="C1110" s="211">
        <v>43383</v>
      </c>
      <c r="D1110" s="115" t="s">
        <v>88</v>
      </c>
      <c r="E1110" s="105" t="s">
        <v>13</v>
      </c>
      <c r="F1110" s="105" t="s">
        <v>13</v>
      </c>
      <c r="G1110" s="105">
        <v>1070898</v>
      </c>
      <c r="H1110" s="127">
        <v>0.42599999999999999</v>
      </c>
      <c r="I1110" s="127">
        <v>0.48067312072162732</v>
      </c>
      <c r="J1110" s="131"/>
      <c r="K1110" s="121">
        <v>0.8</v>
      </c>
      <c r="L1110" s="121">
        <f t="shared" si="34"/>
        <v>0.34079999999999999</v>
      </c>
      <c r="M1110" s="124">
        <v>1310.6620129999999</v>
      </c>
      <c r="N1110" s="124">
        <f t="shared" si="35"/>
        <v>630</v>
      </c>
      <c r="O1110" s="116">
        <v>43318</v>
      </c>
      <c r="P1110" s="108">
        <v>2018</v>
      </c>
      <c r="Q1110" s="108" t="s">
        <v>88</v>
      </c>
    </row>
    <row r="1111" spans="1:17" s="113" customFormat="1" x14ac:dyDescent="0.2">
      <c r="A1111" s="114" t="s">
        <v>15</v>
      </c>
      <c r="B1111" s="105" t="s">
        <v>69</v>
      </c>
      <c r="C1111" s="211">
        <v>43383</v>
      </c>
      <c r="D1111" s="115" t="s">
        <v>88</v>
      </c>
      <c r="E1111" s="105" t="s">
        <v>13</v>
      </c>
      <c r="F1111" s="105" t="s">
        <v>13</v>
      </c>
      <c r="G1111" s="105">
        <v>1070947</v>
      </c>
      <c r="H1111" s="127">
        <v>0.42599999999999999</v>
      </c>
      <c r="I1111" s="127">
        <v>0.48067312072162732</v>
      </c>
      <c r="J1111" s="131"/>
      <c r="K1111" s="121">
        <v>0.8</v>
      </c>
      <c r="L1111" s="121">
        <f t="shared" ref="L1111:L1174" si="36">K1111*H1111</f>
        <v>0.34079999999999999</v>
      </c>
      <c r="M1111" s="124">
        <v>1310.6620129999999</v>
      </c>
      <c r="N1111" s="124">
        <f t="shared" si="35"/>
        <v>630</v>
      </c>
      <c r="O1111" s="116">
        <v>43322</v>
      </c>
      <c r="P1111" s="108">
        <v>2018</v>
      </c>
      <c r="Q1111" s="108" t="s">
        <v>88</v>
      </c>
    </row>
    <row r="1112" spans="1:17" s="113" customFormat="1" x14ac:dyDescent="0.2">
      <c r="A1112" s="114" t="s">
        <v>15</v>
      </c>
      <c r="B1112" s="105" t="s">
        <v>69</v>
      </c>
      <c r="C1112" s="211">
        <v>43376</v>
      </c>
      <c r="D1112" s="115" t="s">
        <v>88</v>
      </c>
      <c r="E1112" s="105" t="s">
        <v>13</v>
      </c>
      <c r="F1112" s="105" t="s">
        <v>13</v>
      </c>
      <c r="G1112" s="105">
        <v>1071107</v>
      </c>
      <c r="H1112" s="127">
        <v>0.42599999999999999</v>
      </c>
      <c r="I1112" s="127">
        <v>0.48067312072162732</v>
      </c>
      <c r="J1112" s="131"/>
      <c r="K1112" s="121">
        <v>0.8</v>
      </c>
      <c r="L1112" s="121">
        <f t="shared" si="36"/>
        <v>0.34079999999999999</v>
      </c>
      <c r="M1112" s="124">
        <v>1310.6620129999999</v>
      </c>
      <c r="N1112" s="124">
        <f t="shared" si="35"/>
        <v>630</v>
      </c>
      <c r="O1112" s="116">
        <v>43333</v>
      </c>
      <c r="P1112" s="108">
        <v>2018</v>
      </c>
      <c r="Q1112" s="108" t="s">
        <v>88</v>
      </c>
    </row>
    <row r="1113" spans="1:17" s="113" customFormat="1" x14ac:dyDescent="0.2">
      <c r="A1113" s="114" t="s">
        <v>15</v>
      </c>
      <c r="B1113" s="105" t="s">
        <v>69</v>
      </c>
      <c r="C1113" s="211">
        <v>43383</v>
      </c>
      <c r="D1113" s="115" t="s">
        <v>88</v>
      </c>
      <c r="E1113" s="105" t="s">
        <v>13</v>
      </c>
      <c r="F1113" s="105" t="s">
        <v>13</v>
      </c>
      <c r="G1113" s="105">
        <v>1073020</v>
      </c>
      <c r="H1113" s="127">
        <v>0.42599999999999999</v>
      </c>
      <c r="I1113" s="127">
        <v>0.48067312072162732</v>
      </c>
      <c r="J1113" s="131"/>
      <c r="K1113" s="121">
        <v>0.8</v>
      </c>
      <c r="L1113" s="121">
        <f t="shared" si="36"/>
        <v>0.34079999999999999</v>
      </c>
      <c r="M1113" s="124">
        <v>1310.6620129999999</v>
      </c>
      <c r="N1113" s="124">
        <f t="shared" si="35"/>
        <v>630</v>
      </c>
      <c r="O1113" s="116">
        <v>43339</v>
      </c>
      <c r="P1113" s="108">
        <v>2018</v>
      </c>
      <c r="Q1113" s="108" t="s">
        <v>88</v>
      </c>
    </row>
    <row r="1114" spans="1:17" s="113" customFormat="1" x14ac:dyDescent="0.2">
      <c r="A1114" s="114" t="s">
        <v>15</v>
      </c>
      <c r="B1114" s="105" t="s">
        <v>69</v>
      </c>
      <c r="C1114" s="211">
        <v>43376</v>
      </c>
      <c r="D1114" s="115" t="s">
        <v>88</v>
      </c>
      <c r="E1114" s="105" t="s">
        <v>13</v>
      </c>
      <c r="F1114" s="105" t="s">
        <v>13</v>
      </c>
      <c r="G1114" s="105">
        <v>1073055</v>
      </c>
      <c r="H1114" s="127">
        <v>0.42599999999999999</v>
      </c>
      <c r="I1114" s="127">
        <v>0.48067312072162732</v>
      </c>
      <c r="J1114" s="131"/>
      <c r="K1114" s="121">
        <v>0.8</v>
      </c>
      <c r="L1114" s="121">
        <f t="shared" si="36"/>
        <v>0.34079999999999999</v>
      </c>
      <c r="M1114" s="124">
        <v>1310.6620129999999</v>
      </c>
      <c r="N1114" s="124">
        <f t="shared" si="35"/>
        <v>630</v>
      </c>
      <c r="O1114" s="116">
        <v>43332</v>
      </c>
      <c r="P1114" s="108">
        <v>2018</v>
      </c>
      <c r="Q1114" s="108" t="s">
        <v>88</v>
      </c>
    </row>
    <row r="1115" spans="1:17" s="113" customFormat="1" x14ac:dyDescent="0.2">
      <c r="A1115" s="114" t="s">
        <v>15</v>
      </c>
      <c r="B1115" s="105" t="s">
        <v>69</v>
      </c>
      <c r="C1115" s="211">
        <v>43376</v>
      </c>
      <c r="D1115" s="115" t="s">
        <v>88</v>
      </c>
      <c r="E1115" s="105" t="s">
        <v>13</v>
      </c>
      <c r="F1115" s="105" t="s">
        <v>13</v>
      </c>
      <c r="G1115" s="105">
        <v>1073153</v>
      </c>
      <c r="H1115" s="127">
        <v>0.42599999999999999</v>
      </c>
      <c r="I1115" s="127">
        <v>0.48104476755925862</v>
      </c>
      <c r="J1115" s="131"/>
      <c r="K1115" s="121">
        <v>1</v>
      </c>
      <c r="L1115" s="121">
        <f t="shared" si="36"/>
        <v>0.42599999999999999</v>
      </c>
      <c r="M1115" s="124">
        <v>1475.494713</v>
      </c>
      <c r="N1115" s="124">
        <f t="shared" si="35"/>
        <v>709.77901125000005</v>
      </c>
      <c r="O1115" s="116">
        <v>43335</v>
      </c>
      <c r="P1115" s="108">
        <v>2018</v>
      </c>
      <c r="Q1115" s="108" t="s">
        <v>88</v>
      </c>
    </row>
    <row r="1116" spans="1:17" s="113" customFormat="1" x14ac:dyDescent="0.2">
      <c r="A1116" s="114" t="s">
        <v>15</v>
      </c>
      <c r="B1116" s="105" t="s">
        <v>69</v>
      </c>
      <c r="C1116" s="211">
        <v>43397</v>
      </c>
      <c r="D1116" s="115" t="s">
        <v>88</v>
      </c>
      <c r="E1116" s="105" t="s">
        <v>13</v>
      </c>
      <c r="F1116" s="105" t="s">
        <v>13</v>
      </c>
      <c r="G1116" s="105">
        <v>1073193</v>
      </c>
      <c r="H1116" s="127">
        <v>0.42599999999999999</v>
      </c>
      <c r="I1116" s="127">
        <v>0.48104476755925862</v>
      </c>
      <c r="J1116" s="131"/>
      <c r="K1116" s="121">
        <v>1</v>
      </c>
      <c r="L1116" s="121">
        <f t="shared" si="36"/>
        <v>0.42599999999999999</v>
      </c>
      <c r="M1116" s="124">
        <v>1475.494713</v>
      </c>
      <c r="N1116" s="124">
        <f t="shared" ref="N1116:N1179" si="37">I1116*M1116</f>
        <v>709.77901125000005</v>
      </c>
      <c r="O1116" s="116">
        <v>43334</v>
      </c>
      <c r="P1116" s="108">
        <v>2018</v>
      </c>
      <c r="Q1116" s="108" t="s">
        <v>88</v>
      </c>
    </row>
    <row r="1117" spans="1:17" s="113" customFormat="1" x14ac:dyDescent="0.2">
      <c r="A1117" s="114" t="s">
        <v>15</v>
      </c>
      <c r="B1117" s="105" t="s">
        <v>69</v>
      </c>
      <c r="C1117" s="211">
        <v>43376</v>
      </c>
      <c r="D1117" s="115" t="s">
        <v>88</v>
      </c>
      <c r="E1117" s="105" t="s">
        <v>13</v>
      </c>
      <c r="F1117" s="105" t="s">
        <v>13</v>
      </c>
      <c r="G1117" s="105">
        <v>1073442</v>
      </c>
      <c r="H1117" s="127">
        <v>0.42599999999999999</v>
      </c>
      <c r="I1117" s="127">
        <v>0.48067312072162732</v>
      </c>
      <c r="J1117" s="131"/>
      <c r="K1117" s="121">
        <v>0.8</v>
      </c>
      <c r="L1117" s="121">
        <f t="shared" si="36"/>
        <v>0.34079999999999999</v>
      </c>
      <c r="M1117" s="124">
        <v>1310.6620129999999</v>
      </c>
      <c r="N1117" s="124">
        <f t="shared" si="37"/>
        <v>630</v>
      </c>
      <c r="O1117" s="116">
        <v>43333</v>
      </c>
      <c r="P1117" s="108">
        <v>2018</v>
      </c>
      <c r="Q1117" s="108" t="s">
        <v>88</v>
      </c>
    </row>
    <row r="1118" spans="1:17" s="113" customFormat="1" x14ac:dyDescent="0.2">
      <c r="A1118" s="114" t="s">
        <v>15</v>
      </c>
      <c r="B1118" s="105" t="s">
        <v>69</v>
      </c>
      <c r="C1118" s="211">
        <v>43383</v>
      </c>
      <c r="D1118" s="115" t="s">
        <v>88</v>
      </c>
      <c r="E1118" s="105" t="s">
        <v>13</v>
      </c>
      <c r="F1118" s="105" t="s">
        <v>13</v>
      </c>
      <c r="G1118" s="105">
        <v>1073940</v>
      </c>
      <c r="H1118" s="127">
        <v>0.42599999999999999</v>
      </c>
      <c r="I1118" s="127">
        <v>0.48067312072162732</v>
      </c>
      <c r="J1118" s="131"/>
      <c r="K1118" s="121">
        <v>0.8</v>
      </c>
      <c r="L1118" s="121">
        <f t="shared" si="36"/>
        <v>0.34079999999999999</v>
      </c>
      <c r="M1118" s="124">
        <v>1310.6620129999999</v>
      </c>
      <c r="N1118" s="124">
        <f t="shared" si="37"/>
        <v>630</v>
      </c>
      <c r="O1118" s="116">
        <v>43339</v>
      </c>
      <c r="P1118" s="108">
        <v>2018</v>
      </c>
      <c r="Q1118" s="108" t="s">
        <v>88</v>
      </c>
    </row>
    <row r="1119" spans="1:17" s="113" customFormat="1" x14ac:dyDescent="0.2">
      <c r="A1119" s="114" t="s">
        <v>15</v>
      </c>
      <c r="B1119" s="105" t="s">
        <v>69</v>
      </c>
      <c r="C1119" s="211">
        <v>43376</v>
      </c>
      <c r="D1119" s="115" t="s">
        <v>88</v>
      </c>
      <c r="E1119" s="105" t="s">
        <v>13</v>
      </c>
      <c r="F1119" s="105" t="s">
        <v>13</v>
      </c>
      <c r="G1119" s="105">
        <v>1074318</v>
      </c>
      <c r="H1119" s="127">
        <v>0.42599999999999999</v>
      </c>
      <c r="I1119" s="127">
        <v>0.48067312072162732</v>
      </c>
      <c r="J1119" s="131"/>
      <c r="K1119" s="121">
        <v>0.8</v>
      </c>
      <c r="L1119" s="121">
        <f t="shared" si="36"/>
        <v>0.34079999999999999</v>
      </c>
      <c r="M1119" s="124">
        <v>1310.6620129999999</v>
      </c>
      <c r="N1119" s="124">
        <f t="shared" si="37"/>
        <v>630</v>
      </c>
      <c r="O1119" s="116">
        <v>43336</v>
      </c>
      <c r="P1119" s="108">
        <v>2018</v>
      </c>
      <c r="Q1119" s="108" t="s">
        <v>88</v>
      </c>
    </row>
    <row r="1120" spans="1:17" s="113" customFormat="1" x14ac:dyDescent="0.2">
      <c r="A1120" s="114" t="s">
        <v>15</v>
      </c>
      <c r="B1120" s="105" t="s">
        <v>69</v>
      </c>
      <c r="C1120" s="211">
        <v>43376</v>
      </c>
      <c r="D1120" s="115" t="s">
        <v>88</v>
      </c>
      <c r="E1120" s="105" t="s">
        <v>13</v>
      </c>
      <c r="F1120" s="105" t="s">
        <v>13</v>
      </c>
      <c r="G1120" s="105">
        <v>1075729</v>
      </c>
      <c r="H1120" s="127">
        <v>0.42599999999999999</v>
      </c>
      <c r="I1120" s="127">
        <v>0.48067312072162732</v>
      </c>
      <c r="J1120" s="131"/>
      <c r="K1120" s="121">
        <v>0.8</v>
      </c>
      <c r="L1120" s="121">
        <f t="shared" si="36"/>
        <v>0.34079999999999999</v>
      </c>
      <c r="M1120" s="124">
        <v>1310.6620129999999</v>
      </c>
      <c r="N1120" s="124">
        <f t="shared" si="37"/>
        <v>630</v>
      </c>
      <c r="O1120" s="116">
        <v>43342</v>
      </c>
      <c r="P1120" s="108">
        <v>2018</v>
      </c>
      <c r="Q1120" s="108" t="s">
        <v>88</v>
      </c>
    </row>
    <row r="1121" spans="1:17" s="113" customFormat="1" x14ac:dyDescent="0.2">
      <c r="A1121" s="114" t="s">
        <v>15</v>
      </c>
      <c r="B1121" s="105" t="s">
        <v>69</v>
      </c>
      <c r="C1121" s="211">
        <v>43376</v>
      </c>
      <c r="D1121" s="115" t="s">
        <v>88</v>
      </c>
      <c r="E1121" s="105" t="s">
        <v>13</v>
      </c>
      <c r="F1121" s="105" t="s">
        <v>13</v>
      </c>
      <c r="G1121" s="105">
        <v>1076261</v>
      </c>
      <c r="H1121" s="127">
        <v>0.42599999999999999</v>
      </c>
      <c r="I1121" s="127">
        <v>0.48067312072162732</v>
      </c>
      <c r="J1121" s="131"/>
      <c r="K1121" s="121">
        <v>0.8</v>
      </c>
      <c r="L1121" s="121">
        <f t="shared" si="36"/>
        <v>0.34079999999999999</v>
      </c>
      <c r="M1121" s="124">
        <v>1310.6620129999999</v>
      </c>
      <c r="N1121" s="124">
        <f t="shared" si="37"/>
        <v>630</v>
      </c>
      <c r="O1121" s="116">
        <v>43327</v>
      </c>
      <c r="P1121" s="108">
        <v>2018</v>
      </c>
      <c r="Q1121" s="108" t="s">
        <v>88</v>
      </c>
    </row>
    <row r="1122" spans="1:17" s="113" customFormat="1" x14ac:dyDescent="0.2">
      <c r="A1122" s="114" t="s">
        <v>15</v>
      </c>
      <c r="B1122" s="105" t="s">
        <v>69</v>
      </c>
      <c r="C1122" s="211">
        <v>43376</v>
      </c>
      <c r="D1122" s="115" t="s">
        <v>88</v>
      </c>
      <c r="E1122" s="105" t="s">
        <v>13</v>
      </c>
      <c r="F1122" s="105" t="s">
        <v>13</v>
      </c>
      <c r="G1122" s="105">
        <v>1077577</v>
      </c>
      <c r="H1122" s="127">
        <v>0.42599999999999999</v>
      </c>
      <c r="I1122" s="127">
        <v>0.48067312072162732</v>
      </c>
      <c r="J1122" s="131"/>
      <c r="K1122" s="121">
        <v>0.8</v>
      </c>
      <c r="L1122" s="121">
        <f t="shared" si="36"/>
        <v>0.34079999999999999</v>
      </c>
      <c r="M1122" s="124">
        <v>1310.6620129999999</v>
      </c>
      <c r="N1122" s="124">
        <f t="shared" si="37"/>
        <v>630</v>
      </c>
      <c r="O1122" s="116">
        <v>43256</v>
      </c>
      <c r="P1122" s="108">
        <v>2018</v>
      </c>
      <c r="Q1122" s="108" t="s">
        <v>88</v>
      </c>
    </row>
    <row r="1123" spans="1:17" s="113" customFormat="1" x14ac:dyDescent="0.2">
      <c r="A1123" s="114" t="s">
        <v>15</v>
      </c>
      <c r="B1123" s="105" t="s">
        <v>69</v>
      </c>
      <c r="C1123" s="211">
        <v>43376</v>
      </c>
      <c r="D1123" s="115" t="s">
        <v>88</v>
      </c>
      <c r="E1123" s="105" t="s">
        <v>13</v>
      </c>
      <c r="F1123" s="105" t="s">
        <v>13</v>
      </c>
      <c r="G1123" s="105">
        <v>1078078</v>
      </c>
      <c r="H1123" s="127">
        <v>0.42599999999999999</v>
      </c>
      <c r="I1123" s="127">
        <v>0.48067312072162732</v>
      </c>
      <c r="J1123" s="131"/>
      <c r="K1123" s="121">
        <v>0.8</v>
      </c>
      <c r="L1123" s="121">
        <f t="shared" si="36"/>
        <v>0.34079999999999999</v>
      </c>
      <c r="M1123" s="124">
        <v>1310.6620129999999</v>
      </c>
      <c r="N1123" s="124">
        <f t="shared" si="37"/>
        <v>630</v>
      </c>
      <c r="O1123" s="116">
        <v>43258</v>
      </c>
      <c r="P1123" s="108">
        <v>2018</v>
      </c>
      <c r="Q1123" s="108" t="s">
        <v>88</v>
      </c>
    </row>
    <row r="1124" spans="1:17" s="113" customFormat="1" x14ac:dyDescent="0.2">
      <c r="A1124" s="114" t="s">
        <v>15</v>
      </c>
      <c r="B1124" s="105" t="s">
        <v>69</v>
      </c>
      <c r="C1124" s="211">
        <v>43376</v>
      </c>
      <c r="D1124" s="115" t="s">
        <v>88</v>
      </c>
      <c r="E1124" s="105" t="s">
        <v>13</v>
      </c>
      <c r="F1124" s="105" t="s">
        <v>13</v>
      </c>
      <c r="G1124" s="105">
        <v>1079165</v>
      </c>
      <c r="H1124" s="127">
        <v>0.42599999999999999</v>
      </c>
      <c r="I1124" s="127">
        <v>0.48067312072162732</v>
      </c>
      <c r="J1124" s="131"/>
      <c r="K1124" s="121">
        <v>0.8</v>
      </c>
      <c r="L1124" s="121">
        <f t="shared" si="36"/>
        <v>0.34079999999999999</v>
      </c>
      <c r="M1124" s="124">
        <v>1310.6620129999999</v>
      </c>
      <c r="N1124" s="124">
        <f t="shared" si="37"/>
        <v>630</v>
      </c>
      <c r="O1124" s="116">
        <v>43342</v>
      </c>
      <c r="P1124" s="108">
        <v>2018</v>
      </c>
      <c r="Q1124" s="108" t="s">
        <v>88</v>
      </c>
    </row>
    <row r="1125" spans="1:17" s="113" customFormat="1" x14ac:dyDescent="0.2">
      <c r="A1125" s="114" t="s">
        <v>15</v>
      </c>
      <c r="B1125" s="105" t="s">
        <v>69</v>
      </c>
      <c r="C1125" s="211">
        <v>43383</v>
      </c>
      <c r="D1125" s="115" t="s">
        <v>88</v>
      </c>
      <c r="E1125" s="105" t="s">
        <v>13</v>
      </c>
      <c r="F1125" s="105" t="s">
        <v>13</v>
      </c>
      <c r="G1125" s="105">
        <v>1079464</v>
      </c>
      <c r="H1125" s="127">
        <v>0.42599999999999999</v>
      </c>
      <c r="I1125" s="127">
        <v>0.48067312072162732</v>
      </c>
      <c r="J1125" s="131"/>
      <c r="K1125" s="121">
        <v>0.8</v>
      </c>
      <c r="L1125" s="121">
        <f t="shared" si="36"/>
        <v>0.34079999999999999</v>
      </c>
      <c r="M1125" s="124">
        <v>1310.6620129999999</v>
      </c>
      <c r="N1125" s="124">
        <f t="shared" si="37"/>
        <v>630</v>
      </c>
      <c r="O1125" s="116">
        <v>43350</v>
      </c>
      <c r="P1125" s="108">
        <v>2018</v>
      </c>
      <c r="Q1125" s="108" t="s">
        <v>88</v>
      </c>
    </row>
    <row r="1126" spans="1:17" s="113" customFormat="1" x14ac:dyDescent="0.2">
      <c r="A1126" s="114" t="s">
        <v>15</v>
      </c>
      <c r="B1126" s="105" t="s">
        <v>69</v>
      </c>
      <c r="C1126" s="211">
        <v>43383</v>
      </c>
      <c r="D1126" s="115" t="s">
        <v>88</v>
      </c>
      <c r="E1126" s="105" t="s">
        <v>13</v>
      </c>
      <c r="F1126" s="105" t="s">
        <v>13</v>
      </c>
      <c r="G1126" s="105">
        <v>1080013</v>
      </c>
      <c r="H1126" s="127">
        <v>0.42599999999999999</v>
      </c>
      <c r="I1126" s="127">
        <v>0.48067312072162732</v>
      </c>
      <c r="J1126" s="131"/>
      <c r="K1126" s="121">
        <v>0.8</v>
      </c>
      <c r="L1126" s="121">
        <f t="shared" si="36"/>
        <v>0.34079999999999999</v>
      </c>
      <c r="M1126" s="124">
        <v>1310.6620129999999</v>
      </c>
      <c r="N1126" s="124">
        <f t="shared" si="37"/>
        <v>630</v>
      </c>
      <c r="O1126" s="116">
        <v>43353</v>
      </c>
      <c r="P1126" s="108">
        <v>2018</v>
      </c>
      <c r="Q1126" s="108" t="s">
        <v>88</v>
      </c>
    </row>
    <row r="1127" spans="1:17" s="113" customFormat="1" x14ac:dyDescent="0.2">
      <c r="A1127" s="114" t="s">
        <v>15</v>
      </c>
      <c r="B1127" s="105" t="s">
        <v>69</v>
      </c>
      <c r="C1127" s="211">
        <v>43397</v>
      </c>
      <c r="D1127" s="115" t="s">
        <v>88</v>
      </c>
      <c r="E1127" s="105" t="s">
        <v>13</v>
      </c>
      <c r="F1127" s="105" t="s">
        <v>13</v>
      </c>
      <c r="G1127" s="105">
        <v>1081960</v>
      </c>
      <c r="H1127" s="127">
        <v>0.42599999999999999</v>
      </c>
      <c r="I1127" s="127">
        <v>0.48067312072162732</v>
      </c>
      <c r="J1127" s="131"/>
      <c r="K1127" s="121">
        <v>0.8</v>
      </c>
      <c r="L1127" s="121">
        <f t="shared" si="36"/>
        <v>0.34079999999999999</v>
      </c>
      <c r="M1127" s="124">
        <v>1310.6620129999999</v>
      </c>
      <c r="N1127" s="124">
        <f t="shared" si="37"/>
        <v>630</v>
      </c>
      <c r="O1127" s="116">
        <v>43356</v>
      </c>
      <c r="P1127" s="108">
        <v>2018</v>
      </c>
      <c r="Q1127" s="108" t="s">
        <v>88</v>
      </c>
    </row>
    <row r="1128" spans="1:17" s="113" customFormat="1" x14ac:dyDescent="0.2">
      <c r="A1128" s="114" t="s">
        <v>15</v>
      </c>
      <c r="B1128" s="105" t="s">
        <v>69</v>
      </c>
      <c r="C1128" s="211">
        <v>43397</v>
      </c>
      <c r="D1128" s="115" t="s">
        <v>88</v>
      </c>
      <c r="E1128" s="105" t="s">
        <v>13</v>
      </c>
      <c r="F1128" s="105" t="s">
        <v>13</v>
      </c>
      <c r="G1128" s="105">
        <v>1084270</v>
      </c>
      <c r="H1128" s="127">
        <v>0.42599999999999999</v>
      </c>
      <c r="I1128" s="127">
        <v>0.48067312072162732</v>
      </c>
      <c r="J1128" s="131"/>
      <c r="K1128" s="121">
        <v>0.8</v>
      </c>
      <c r="L1128" s="121">
        <f t="shared" si="36"/>
        <v>0.34079999999999999</v>
      </c>
      <c r="M1128" s="124">
        <v>1310.6620129999999</v>
      </c>
      <c r="N1128" s="124">
        <f t="shared" si="37"/>
        <v>630</v>
      </c>
      <c r="O1128" s="116">
        <v>43361</v>
      </c>
      <c r="P1128" s="108">
        <v>2018</v>
      </c>
      <c r="Q1128" s="108" t="s">
        <v>88</v>
      </c>
    </row>
    <row r="1129" spans="1:17" s="113" customFormat="1" x14ac:dyDescent="0.2">
      <c r="A1129" s="114" t="s">
        <v>15</v>
      </c>
      <c r="B1129" s="105" t="s">
        <v>69</v>
      </c>
      <c r="C1129" s="211">
        <v>43397</v>
      </c>
      <c r="D1129" s="115" t="s">
        <v>88</v>
      </c>
      <c r="E1129" s="105" t="s">
        <v>13</v>
      </c>
      <c r="F1129" s="105" t="s">
        <v>13</v>
      </c>
      <c r="G1129" s="105">
        <v>1084304</v>
      </c>
      <c r="H1129" s="127">
        <v>0.42599999999999999</v>
      </c>
      <c r="I1129" s="127">
        <v>0.48067312072162732</v>
      </c>
      <c r="J1129" s="131"/>
      <c r="K1129" s="121">
        <v>0.8</v>
      </c>
      <c r="L1129" s="121">
        <f t="shared" si="36"/>
        <v>0.34079999999999999</v>
      </c>
      <c r="M1129" s="124">
        <v>1310.6620129999999</v>
      </c>
      <c r="N1129" s="124">
        <f t="shared" si="37"/>
        <v>630</v>
      </c>
      <c r="O1129" s="116">
        <v>43353</v>
      </c>
      <c r="P1129" s="108">
        <v>2018</v>
      </c>
      <c r="Q1129" s="108" t="s">
        <v>88</v>
      </c>
    </row>
    <row r="1130" spans="1:17" s="113" customFormat="1" x14ac:dyDescent="0.2">
      <c r="A1130" s="114" t="s">
        <v>15</v>
      </c>
      <c r="B1130" s="105" t="s">
        <v>69</v>
      </c>
      <c r="C1130" s="211">
        <v>43397</v>
      </c>
      <c r="D1130" s="115" t="s">
        <v>88</v>
      </c>
      <c r="E1130" s="105" t="s">
        <v>13</v>
      </c>
      <c r="F1130" s="105" t="s">
        <v>13</v>
      </c>
      <c r="G1130" s="105">
        <v>1084321</v>
      </c>
      <c r="H1130" s="127">
        <v>0.42599999999999999</v>
      </c>
      <c r="I1130" s="127">
        <v>0.48067312072162732</v>
      </c>
      <c r="J1130" s="131"/>
      <c r="K1130" s="121">
        <v>0.8</v>
      </c>
      <c r="L1130" s="121">
        <f t="shared" si="36"/>
        <v>0.34079999999999999</v>
      </c>
      <c r="M1130" s="124">
        <v>1310.6620129999999</v>
      </c>
      <c r="N1130" s="124">
        <f t="shared" si="37"/>
        <v>630</v>
      </c>
      <c r="O1130" s="116">
        <v>43361</v>
      </c>
      <c r="P1130" s="108">
        <v>2018</v>
      </c>
      <c r="Q1130" s="108" t="s">
        <v>88</v>
      </c>
    </row>
    <row r="1131" spans="1:17" s="113" customFormat="1" x14ac:dyDescent="0.2">
      <c r="A1131" s="114" t="s">
        <v>15</v>
      </c>
      <c r="B1131" s="105" t="s">
        <v>69</v>
      </c>
      <c r="C1131" s="211">
        <v>43397</v>
      </c>
      <c r="D1131" s="115" t="s">
        <v>88</v>
      </c>
      <c r="E1131" s="105" t="s">
        <v>13</v>
      </c>
      <c r="F1131" s="105" t="s">
        <v>13</v>
      </c>
      <c r="G1131" s="105">
        <v>1084730</v>
      </c>
      <c r="H1131" s="127">
        <v>0.42599999999999999</v>
      </c>
      <c r="I1131" s="127">
        <v>0.48067312072162732</v>
      </c>
      <c r="J1131" s="131"/>
      <c r="K1131" s="121">
        <v>0.8</v>
      </c>
      <c r="L1131" s="121">
        <f t="shared" si="36"/>
        <v>0.34079999999999999</v>
      </c>
      <c r="M1131" s="124">
        <v>1310.6620129999999</v>
      </c>
      <c r="N1131" s="124">
        <f t="shared" si="37"/>
        <v>630</v>
      </c>
      <c r="O1131" s="116">
        <v>43350</v>
      </c>
      <c r="P1131" s="108">
        <v>2018</v>
      </c>
      <c r="Q1131" s="108" t="s">
        <v>88</v>
      </c>
    </row>
    <row r="1132" spans="1:17" s="113" customFormat="1" x14ac:dyDescent="0.2">
      <c r="A1132" s="114" t="s">
        <v>15</v>
      </c>
      <c r="B1132" s="105" t="s">
        <v>69</v>
      </c>
      <c r="C1132" s="211">
        <v>43425</v>
      </c>
      <c r="D1132" s="115" t="s">
        <v>88</v>
      </c>
      <c r="E1132" s="105" t="s">
        <v>13</v>
      </c>
      <c r="F1132" s="105" t="s">
        <v>13</v>
      </c>
      <c r="G1132" s="105">
        <v>969227</v>
      </c>
      <c r="H1132" s="127">
        <v>0.42599999999999999</v>
      </c>
      <c r="I1132" s="127">
        <v>0.48067312072162732</v>
      </c>
      <c r="J1132" s="131"/>
      <c r="K1132" s="121">
        <v>0.8</v>
      </c>
      <c r="L1132" s="121">
        <f t="shared" si="36"/>
        <v>0.34079999999999999</v>
      </c>
      <c r="M1132" s="124">
        <v>1310.6620129999999</v>
      </c>
      <c r="N1132" s="124">
        <f t="shared" si="37"/>
        <v>630</v>
      </c>
      <c r="O1132" s="116">
        <v>43115</v>
      </c>
      <c r="P1132" s="108">
        <v>2018</v>
      </c>
      <c r="Q1132" s="108" t="s">
        <v>88</v>
      </c>
    </row>
    <row r="1133" spans="1:17" s="113" customFormat="1" x14ac:dyDescent="0.2">
      <c r="A1133" s="114" t="s">
        <v>15</v>
      </c>
      <c r="B1133" s="105" t="s">
        <v>69</v>
      </c>
      <c r="C1133" s="211">
        <v>43418</v>
      </c>
      <c r="D1133" s="115" t="s">
        <v>88</v>
      </c>
      <c r="E1133" s="105" t="s">
        <v>13</v>
      </c>
      <c r="F1133" s="105" t="s">
        <v>13</v>
      </c>
      <c r="G1133" s="105">
        <v>971823</v>
      </c>
      <c r="H1133" s="127">
        <v>0.42599999999999999</v>
      </c>
      <c r="I1133" s="127">
        <v>0.48067312072162732</v>
      </c>
      <c r="J1133" s="131"/>
      <c r="K1133" s="121">
        <v>0.8</v>
      </c>
      <c r="L1133" s="121">
        <f t="shared" si="36"/>
        <v>0.34079999999999999</v>
      </c>
      <c r="M1133" s="124">
        <v>1310.6620129999999</v>
      </c>
      <c r="N1133" s="124">
        <f t="shared" si="37"/>
        <v>630</v>
      </c>
      <c r="O1133" s="116">
        <v>43129</v>
      </c>
      <c r="P1133" s="108">
        <v>2018</v>
      </c>
      <c r="Q1133" s="108" t="s">
        <v>88</v>
      </c>
    </row>
    <row r="1134" spans="1:17" s="113" customFormat="1" x14ac:dyDescent="0.2">
      <c r="A1134" s="114" t="s">
        <v>15</v>
      </c>
      <c r="B1134" s="105" t="s">
        <v>69</v>
      </c>
      <c r="C1134" s="211">
        <v>43229</v>
      </c>
      <c r="D1134" s="115" t="s">
        <v>88</v>
      </c>
      <c r="E1134" s="105" t="s">
        <v>13</v>
      </c>
      <c r="F1134" s="105" t="s">
        <v>13</v>
      </c>
      <c r="G1134" s="105">
        <v>983263</v>
      </c>
      <c r="H1134" s="127">
        <v>0.78</v>
      </c>
      <c r="I1134" s="127">
        <v>0.77999999999999992</v>
      </c>
      <c r="J1134" s="131"/>
      <c r="K1134" s="121">
        <v>0.38200000000000001</v>
      </c>
      <c r="L1134" s="121">
        <f t="shared" si="36"/>
        <v>0.29796</v>
      </c>
      <c r="M1134" s="124">
        <v>4832.9440000000004</v>
      </c>
      <c r="N1134" s="124">
        <f t="shared" si="37"/>
        <v>3769.69632</v>
      </c>
      <c r="O1134" s="116">
        <v>43158</v>
      </c>
      <c r="P1134" s="108">
        <v>2018</v>
      </c>
      <c r="Q1134" s="108" t="s">
        <v>88</v>
      </c>
    </row>
    <row r="1135" spans="1:17" s="113" customFormat="1" x14ac:dyDescent="0.2">
      <c r="A1135" s="114" t="s">
        <v>15</v>
      </c>
      <c r="B1135" s="105" t="s">
        <v>69</v>
      </c>
      <c r="C1135" s="211">
        <v>43236</v>
      </c>
      <c r="D1135" s="115" t="s">
        <v>88</v>
      </c>
      <c r="E1135" s="105" t="s">
        <v>13</v>
      </c>
      <c r="F1135" s="105" t="s">
        <v>13</v>
      </c>
      <c r="G1135" s="105">
        <v>987284</v>
      </c>
      <c r="H1135" s="127">
        <v>0.78</v>
      </c>
      <c r="I1135" s="127">
        <v>0.77999999999999992</v>
      </c>
      <c r="J1135" s="131"/>
      <c r="K1135" s="121">
        <v>0.38200000000000001</v>
      </c>
      <c r="L1135" s="121">
        <f t="shared" si="36"/>
        <v>0.29796</v>
      </c>
      <c r="M1135" s="124">
        <v>4832.9440000000004</v>
      </c>
      <c r="N1135" s="124">
        <f t="shared" si="37"/>
        <v>3769.69632</v>
      </c>
      <c r="O1135" s="116">
        <v>43193</v>
      </c>
      <c r="P1135" s="108">
        <v>2018</v>
      </c>
      <c r="Q1135" s="108" t="s">
        <v>88</v>
      </c>
    </row>
    <row r="1136" spans="1:17" s="113" customFormat="1" x14ac:dyDescent="0.2">
      <c r="A1136" s="114" t="s">
        <v>15</v>
      </c>
      <c r="B1136" s="105" t="s">
        <v>69</v>
      </c>
      <c r="C1136" s="211">
        <v>43243</v>
      </c>
      <c r="D1136" s="115" t="s">
        <v>88</v>
      </c>
      <c r="E1136" s="105" t="s">
        <v>13</v>
      </c>
      <c r="F1136" s="105" t="s">
        <v>13</v>
      </c>
      <c r="G1136" s="105">
        <v>989469</v>
      </c>
      <c r="H1136" s="127">
        <v>0.78</v>
      </c>
      <c r="I1136" s="127">
        <v>0.77999999999999992</v>
      </c>
      <c r="J1136" s="131"/>
      <c r="K1136" s="121">
        <v>0.38200000000000001</v>
      </c>
      <c r="L1136" s="121">
        <f t="shared" si="36"/>
        <v>0.29796</v>
      </c>
      <c r="M1136" s="124">
        <v>4832.9440000000004</v>
      </c>
      <c r="N1136" s="124">
        <f t="shared" si="37"/>
        <v>3769.69632</v>
      </c>
      <c r="O1136" s="116">
        <v>43179</v>
      </c>
      <c r="P1136" s="108">
        <v>2018</v>
      </c>
      <c r="Q1136" s="108" t="s">
        <v>88</v>
      </c>
    </row>
    <row r="1137" spans="1:17" s="113" customFormat="1" x14ac:dyDescent="0.2">
      <c r="A1137" s="114" t="s">
        <v>15</v>
      </c>
      <c r="B1137" s="105" t="s">
        <v>69</v>
      </c>
      <c r="C1137" s="211">
        <v>43243</v>
      </c>
      <c r="D1137" s="115" t="s">
        <v>88</v>
      </c>
      <c r="E1137" s="105" t="s">
        <v>13</v>
      </c>
      <c r="F1137" s="105" t="s">
        <v>13</v>
      </c>
      <c r="G1137" s="105">
        <v>989469</v>
      </c>
      <c r="H1137" s="127">
        <v>0.78</v>
      </c>
      <c r="I1137" s="127">
        <v>0.77999999999999992</v>
      </c>
      <c r="J1137" s="131"/>
      <c r="K1137" s="121">
        <v>-0.38200000000000001</v>
      </c>
      <c r="L1137" s="121">
        <f t="shared" si="36"/>
        <v>-0.29796</v>
      </c>
      <c r="M1137" s="124">
        <v>-4832.9440000000004</v>
      </c>
      <c r="N1137" s="124">
        <f t="shared" si="37"/>
        <v>-3769.69632</v>
      </c>
      <c r="O1137" s="116">
        <v>43179</v>
      </c>
      <c r="P1137" s="108">
        <v>2018</v>
      </c>
      <c r="Q1137" s="108" t="s">
        <v>88</v>
      </c>
    </row>
    <row r="1138" spans="1:17" s="113" customFormat="1" x14ac:dyDescent="0.2">
      <c r="A1138" s="114" t="s">
        <v>15</v>
      </c>
      <c r="B1138" s="105" t="s">
        <v>69</v>
      </c>
      <c r="C1138" s="211">
        <v>43376</v>
      </c>
      <c r="D1138" s="115" t="s">
        <v>88</v>
      </c>
      <c r="E1138" s="105" t="s">
        <v>13</v>
      </c>
      <c r="F1138" s="105" t="s">
        <v>13</v>
      </c>
      <c r="G1138" s="105">
        <v>993255</v>
      </c>
      <c r="H1138" s="127">
        <v>0.78</v>
      </c>
      <c r="I1138" s="127">
        <v>0.77999999999999992</v>
      </c>
      <c r="J1138" s="131"/>
      <c r="K1138" s="121">
        <v>0.38200000000000001</v>
      </c>
      <c r="L1138" s="121">
        <f t="shared" si="36"/>
        <v>0.29796</v>
      </c>
      <c r="M1138" s="124">
        <v>4832.9440000000004</v>
      </c>
      <c r="N1138" s="124">
        <f t="shared" si="37"/>
        <v>3769.69632</v>
      </c>
      <c r="O1138" s="116">
        <v>43179</v>
      </c>
      <c r="P1138" s="108">
        <v>2018</v>
      </c>
      <c r="Q1138" s="108" t="s">
        <v>88</v>
      </c>
    </row>
    <row r="1139" spans="1:17" s="113" customFormat="1" x14ac:dyDescent="0.2">
      <c r="A1139" s="114" t="s">
        <v>15</v>
      </c>
      <c r="B1139" s="105" t="s">
        <v>69</v>
      </c>
      <c r="C1139" s="211">
        <v>43376</v>
      </c>
      <c r="D1139" s="115" t="s">
        <v>88</v>
      </c>
      <c r="E1139" s="105" t="s">
        <v>13</v>
      </c>
      <c r="F1139" s="105" t="s">
        <v>13</v>
      </c>
      <c r="G1139" s="105">
        <v>993255</v>
      </c>
      <c r="H1139" s="127">
        <v>0.78</v>
      </c>
      <c r="I1139" s="127">
        <v>0.77999999999999992</v>
      </c>
      <c r="J1139" s="131"/>
      <c r="K1139" s="121">
        <v>-0.38200000000000001</v>
      </c>
      <c r="L1139" s="121">
        <f t="shared" si="36"/>
        <v>-0.29796</v>
      </c>
      <c r="M1139" s="124">
        <v>-4832.9440000000004</v>
      </c>
      <c r="N1139" s="124">
        <f t="shared" si="37"/>
        <v>-3769.69632</v>
      </c>
      <c r="O1139" s="116">
        <v>43179</v>
      </c>
      <c r="P1139" s="108">
        <v>2018</v>
      </c>
      <c r="Q1139" s="108" t="s">
        <v>88</v>
      </c>
    </row>
    <row r="1140" spans="1:17" s="113" customFormat="1" x14ac:dyDescent="0.2">
      <c r="A1140" s="114" t="s">
        <v>15</v>
      </c>
      <c r="B1140" s="105" t="s">
        <v>69</v>
      </c>
      <c r="C1140" s="211">
        <v>43271</v>
      </c>
      <c r="D1140" s="115" t="s">
        <v>88</v>
      </c>
      <c r="E1140" s="105" t="s">
        <v>13</v>
      </c>
      <c r="F1140" s="105" t="s">
        <v>13</v>
      </c>
      <c r="G1140" s="105">
        <v>998479</v>
      </c>
      <c r="H1140" s="127">
        <v>0.78000000143106463</v>
      </c>
      <c r="I1140" s="127">
        <v>0.77999999999999992</v>
      </c>
      <c r="J1140" s="131"/>
      <c r="K1140" s="121">
        <v>0.44721951199999999</v>
      </c>
      <c r="L1140" s="121">
        <f t="shared" si="36"/>
        <v>0.34883122</v>
      </c>
      <c r="M1140" s="124">
        <v>2589.6860000000001</v>
      </c>
      <c r="N1140" s="124">
        <f t="shared" si="37"/>
        <v>2019.95508</v>
      </c>
      <c r="O1140" s="116">
        <v>43193</v>
      </c>
      <c r="P1140" s="108">
        <v>2018</v>
      </c>
      <c r="Q1140" s="108" t="s">
        <v>88</v>
      </c>
    </row>
    <row r="1141" spans="1:17" s="113" customFormat="1" x14ac:dyDescent="0.2">
      <c r="A1141" s="114" t="s">
        <v>15</v>
      </c>
      <c r="B1141" s="105" t="s">
        <v>69</v>
      </c>
      <c r="C1141" s="211">
        <v>43271</v>
      </c>
      <c r="D1141" s="115" t="s">
        <v>88</v>
      </c>
      <c r="E1141" s="105" t="s">
        <v>13</v>
      </c>
      <c r="F1141" s="105" t="s">
        <v>13</v>
      </c>
      <c r="G1141" s="105">
        <v>998479</v>
      </c>
      <c r="H1141" s="127">
        <v>0.78000000143106463</v>
      </c>
      <c r="I1141" s="127">
        <v>0.77999999999999992</v>
      </c>
      <c r="J1141" s="131"/>
      <c r="K1141" s="121">
        <v>-0.44721951199999999</v>
      </c>
      <c r="L1141" s="121">
        <f t="shared" si="36"/>
        <v>-0.34883122</v>
      </c>
      <c r="M1141" s="124">
        <v>-2589.6860000000001</v>
      </c>
      <c r="N1141" s="124">
        <f t="shared" si="37"/>
        <v>-2019.95508</v>
      </c>
      <c r="O1141" s="116">
        <v>43193</v>
      </c>
      <c r="P1141" s="108">
        <v>2018</v>
      </c>
      <c r="Q1141" s="108" t="s">
        <v>88</v>
      </c>
    </row>
    <row r="1142" spans="1:17" s="113" customFormat="1" x14ac:dyDescent="0.2">
      <c r="A1142" s="114" t="s">
        <v>15</v>
      </c>
      <c r="B1142" s="105" t="s">
        <v>69</v>
      </c>
      <c r="C1142" s="211">
        <v>43271</v>
      </c>
      <c r="D1142" s="115" t="s">
        <v>88</v>
      </c>
      <c r="E1142" s="105" t="s">
        <v>13</v>
      </c>
      <c r="F1142" s="105" t="s">
        <v>13</v>
      </c>
      <c r="G1142" s="105">
        <v>998490</v>
      </c>
      <c r="H1142" s="127">
        <v>0.78000000143106463</v>
      </c>
      <c r="I1142" s="127">
        <v>0.77999999999999992</v>
      </c>
      <c r="J1142" s="131"/>
      <c r="K1142" s="121">
        <v>0.44721951199999999</v>
      </c>
      <c r="L1142" s="121">
        <f t="shared" si="36"/>
        <v>0.34883122</v>
      </c>
      <c r="M1142" s="124">
        <v>2589.6860000000001</v>
      </c>
      <c r="N1142" s="124">
        <f t="shared" si="37"/>
        <v>2019.95508</v>
      </c>
      <c r="O1142" s="116">
        <v>43193</v>
      </c>
      <c r="P1142" s="108">
        <v>2018</v>
      </c>
      <c r="Q1142" s="108" t="s">
        <v>88</v>
      </c>
    </row>
    <row r="1143" spans="1:17" s="113" customFormat="1" x14ac:dyDescent="0.2">
      <c r="A1143" s="114" t="s">
        <v>15</v>
      </c>
      <c r="B1143" s="105" t="s">
        <v>69</v>
      </c>
      <c r="C1143" s="211">
        <v>43271</v>
      </c>
      <c r="D1143" s="115" t="s">
        <v>88</v>
      </c>
      <c r="E1143" s="105" t="s">
        <v>13</v>
      </c>
      <c r="F1143" s="105" t="s">
        <v>13</v>
      </c>
      <c r="G1143" s="105">
        <v>998490</v>
      </c>
      <c r="H1143" s="127">
        <v>0.78000000143106463</v>
      </c>
      <c r="I1143" s="127">
        <v>0.77999999999999992</v>
      </c>
      <c r="J1143" s="131"/>
      <c r="K1143" s="121">
        <v>-0.44721951199999999</v>
      </c>
      <c r="L1143" s="121">
        <f t="shared" si="36"/>
        <v>-0.34883122</v>
      </c>
      <c r="M1143" s="124">
        <v>-2589.6860000000001</v>
      </c>
      <c r="N1143" s="124">
        <f t="shared" si="37"/>
        <v>-2019.95508</v>
      </c>
      <c r="O1143" s="116">
        <v>43193</v>
      </c>
      <c r="P1143" s="108">
        <v>2018</v>
      </c>
      <c r="Q1143" s="108" t="s">
        <v>88</v>
      </c>
    </row>
    <row r="1144" spans="1:17" s="113" customFormat="1" x14ac:dyDescent="0.2">
      <c r="A1144" s="114" t="s">
        <v>15</v>
      </c>
      <c r="B1144" s="105" t="s">
        <v>69</v>
      </c>
      <c r="C1144" s="211">
        <v>43425</v>
      </c>
      <c r="D1144" s="115" t="s">
        <v>88</v>
      </c>
      <c r="E1144" s="105" t="s">
        <v>13</v>
      </c>
      <c r="F1144" s="105" t="s">
        <v>13</v>
      </c>
      <c r="G1144" s="105">
        <v>1000299</v>
      </c>
      <c r="H1144" s="127">
        <v>0.42599999999999999</v>
      </c>
      <c r="I1144" s="127">
        <v>0.48067312072162732</v>
      </c>
      <c r="J1144" s="131"/>
      <c r="K1144" s="121">
        <v>0.8</v>
      </c>
      <c r="L1144" s="121">
        <f t="shared" si="36"/>
        <v>0.34079999999999999</v>
      </c>
      <c r="M1144" s="124">
        <v>1310.6620129999999</v>
      </c>
      <c r="N1144" s="124">
        <f t="shared" si="37"/>
        <v>630</v>
      </c>
      <c r="O1144" s="116">
        <v>43216</v>
      </c>
      <c r="P1144" s="108">
        <v>2018</v>
      </c>
      <c r="Q1144" s="108" t="s">
        <v>88</v>
      </c>
    </row>
    <row r="1145" spans="1:17" s="113" customFormat="1" x14ac:dyDescent="0.2">
      <c r="A1145" s="114" t="s">
        <v>15</v>
      </c>
      <c r="B1145" s="105" t="s">
        <v>69</v>
      </c>
      <c r="C1145" s="211">
        <v>43306</v>
      </c>
      <c r="D1145" s="115" t="s">
        <v>88</v>
      </c>
      <c r="E1145" s="105" t="s">
        <v>13</v>
      </c>
      <c r="F1145" s="105" t="s">
        <v>13</v>
      </c>
      <c r="G1145" s="105">
        <v>1013048</v>
      </c>
      <c r="H1145" s="127">
        <v>0.78000000143106463</v>
      </c>
      <c r="I1145" s="127">
        <v>0.77999999999999992</v>
      </c>
      <c r="J1145" s="131"/>
      <c r="K1145" s="121">
        <v>0.44721951199999999</v>
      </c>
      <c r="L1145" s="121">
        <f t="shared" si="36"/>
        <v>0.34883122</v>
      </c>
      <c r="M1145" s="124">
        <v>4832.9440000000004</v>
      </c>
      <c r="N1145" s="124">
        <f t="shared" si="37"/>
        <v>3769.69632</v>
      </c>
      <c r="O1145" s="116">
        <v>43238</v>
      </c>
      <c r="P1145" s="108">
        <v>2018</v>
      </c>
      <c r="Q1145" s="108" t="s">
        <v>88</v>
      </c>
    </row>
    <row r="1146" spans="1:17" s="113" customFormat="1" x14ac:dyDescent="0.2">
      <c r="A1146" s="114" t="s">
        <v>15</v>
      </c>
      <c r="B1146" s="105" t="s">
        <v>69</v>
      </c>
      <c r="C1146" s="211">
        <v>43306</v>
      </c>
      <c r="D1146" s="115" t="s">
        <v>88</v>
      </c>
      <c r="E1146" s="105" t="s">
        <v>13</v>
      </c>
      <c r="F1146" s="105" t="s">
        <v>13</v>
      </c>
      <c r="G1146" s="105">
        <v>1013048</v>
      </c>
      <c r="H1146" s="127">
        <v>0.78000000143106463</v>
      </c>
      <c r="I1146" s="127">
        <v>0.77999999999999992</v>
      </c>
      <c r="J1146" s="131"/>
      <c r="K1146" s="121">
        <v>-0.44721951199999999</v>
      </c>
      <c r="L1146" s="121">
        <f t="shared" si="36"/>
        <v>-0.34883122</v>
      </c>
      <c r="M1146" s="124">
        <v>-4832.9440000000004</v>
      </c>
      <c r="N1146" s="124">
        <f t="shared" si="37"/>
        <v>-3769.69632</v>
      </c>
      <c r="O1146" s="116">
        <v>43238</v>
      </c>
      <c r="P1146" s="108">
        <v>2018</v>
      </c>
      <c r="Q1146" s="108" t="s">
        <v>88</v>
      </c>
    </row>
    <row r="1147" spans="1:17" s="113" customFormat="1" x14ac:dyDescent="0.2">
      <c r="A1147" s="114" t="s">
        <v>15</v>
      </c>
      <c r="B1147" s="105" t="s">
        <v>69</v>
      </c>
      <c r="C1147" s="211">
        <v>43425</v>
      </c>
      <c r="D1147" s="115" t="s">
        <v>88</v>
      </c>
      <c r="E1147" s="105" t="s">
        <v>13</v>
      </c>
      <c r="F1147" s="105" t="s">
        <v>13</v>
      </c>
      <c r="G1147" s="105">
        <v>1013709</v>
      </c>
      <c r="H1147" s="127">
        <v>0.42599999999999999</v>
      </c>
      <c r="I1147" s="127">
        <v>0.48067312072162732</v>
      </c>
      <c r="J1147" s="131"/>
      <c r="K1147" s="121">
        <v>0.8</v>
      </c>
      <c r="L1147" s="121">
        <f t="shared" si="36"/>
        <v>0.34079999999999999</v>
      </c>
      <c r="M1147" s="124">
        <v>1310.6620129999999</v>
      </c>
      <c r="N1147" s="124">
        <f t="shared" si="37"/>
        <v>630</v>
      </c>
      <c r="O1147" s="116">
        <v>43243</v>
      </c>
      <c r="P1147" s="108">
        <v>2018</v>
      </c>
      <c r="Q1147" s="108" t="s">
        <v>88</v>
      </c>
    </row>
    <row r="1148" spans="1:17" s="113" customFormat="1" x14ac:dyDescent="0.2">
      <c r="A1148" s="114" t="s">
        <v>15</v>
      </c>
      <c r="B1148" s="105" t="s">
        <v>69</v>
      </c>
      <c r="C1148" s="211">
        <v>43355</v>
      </c>
      <c r="D1148" s="115" t="s">
        <v>88</v>
      </c>
      <c r="E1148" s="105" t="s">
        <v>13</v>
      </c>
      <c r="F1148" s="105" t="s">
        <v>13</v>
      </c>
      <c r="G1148" s="105">
        <v>1021766</v>
      </c>
      <c r="H1148" s="127">
        <v>0.7800000007837713</v>
      </c>
      <c r="I1148" s="127">
        <v>0.78</v>
      </c>
      <c r="J1148" s="131"/>
      <c r="K1148" s="121">
        <v>0.38276476500000001</v>
      </c>
      <c r="L1148" s="121">
        <f t="shared" si="36"/>
        <v>0.29855651700000002</v>
      </c>
      <c r="M1148" s="124">
        <v>3534.5819999999999</v>
      </c>
      <c r="N1148" s="124">
        <f t="shared" si="37"/>
        <v>2756.9739599999998</v>
      </c>
      <c r="O1148" s="116">
        <v>43122</v>
      </c>
      <c r="P1148" s="108">
        <v>2018</v>
      </c>
      <c r="Q1148" s="108" t="s">
        <v>88</v>
      </c>
    </row>
    <row r="1149" spans="1:17" s="113" customFormat="1" x14ac:dyDescent="0.2">
      <c r="A1149" s="114" t="s">
        <v>15</v>
      </c>
      <c r="B1149" s="105" t="s">
        <v>69</v>
      </c>
      <c r="C1149" s="211">
        <v>43355</v>
      </c>
      <c r="D1149" s="115" t="s">
        <v>88</v>
      </c>
      <c r="E1149" s="105" t="s">
        <v>13</v>
      </c>
      <c r="F1149" s="105" t="s">
        <v>13</v>
      </c>
      <c r="G1149" s="105">
        <v>1021766</v>
      </c>
      <c r="H1149" s="127">
        <v>0.7800000007837713</v>
      </c>
      <c r="I1149" s="127">
        <v>0.78</v>
      </c>
      <c r="J1149" s="131"/>
      <c r="K1149" s="121">
        <v>-0.38276476500000001</v>
      </c>
      <c r="L1149" s="121">
        <f t="shared" si="36"/>
        <v>-0.29855651700000002</v>
      </c>
      <c r="M1149" s="124">
        <v>-3534.5819999999999</v>
      </c>
      <c r="N1149" s="124">
        <f t="shared" si="37"/>
        <v>-2756.9739599999998</v>
      </c>
      <c r="O1149" s="116">
        <v>43122</v>
      </c>
      <c r="P1149" s="108">
        <v>2018</v>
      </c>
      <c r="Q1149" s="108" t="s">
        <v>88</v>
      </c>
    </row>
    <row r="1150" spans="1:17" s="113" customFormat="1" x14ac:dyDescent="0.2">
      <c r="A1150" s="114" t="s">
        <v>15</v>
      </c>
      <c r="B1150" s="105" t="s">
        <v>69</v>
      </c>
      <c r="C1150" s="211">
        <v>43384</v>
      </c>
      <c r="D1150" s="115" t="s">
        <v>88</v>
      </c>
      <c r="E1150" s="105" t="s">
        <v>13</v>
      </c>
      <c r="F1150" s="105" t="s">
        <v>13</v>
      </c>
      <c r="G1150" s="105">
        <v>1021780</v>
      </c>
      <c r="H1150" s="127">
        <v>0.7800000007837713</v>
      </c>
      <c r="I1150" s="127">
        <v>0.78</v>
      </c>
      <c r="J1150" s="131"/>
      <c r="K1150" s="121">
        <v>0.38276476500000001</v>
      </c>
      <c r="L1150" s="121">
        <f t="shared" si="36"/>
        <v>0.29855651700000002</v>
      </c>
      <c r="M1150" s="124">
        <v>3760.252</v>
      </c>
      <c r="N1150" s="124">
        <f t="shared" si="37"/>
        <v>2932.99656</v>
      </c>
      <c r="O1150" s="116">
        <v>43122</v>
      </c>
      <c r="P1150" s="108">
        <v>2018</v>
      </c>
      <c r="Q1150" s="108" t="s">
        <v>88</v>
      </c>
    </row>
    <row r="1151" spans="1:17" s="113" customFormat="1" x14ac:dyDescent="0.2">
      <c r="A1151" s="114" t="s">
        <v>15</v>
      </c>
      <c r="B1151" s="105" t="s">
        <v>69</v>
      </c>
      <c r="C1151" s="211">
        <v>43384</v>
      </c>
      <c r="D1151" s="115" t="s">
        <v>88</v>
      </c>
      <c r="E1151" s="105" t="s">
        <v>13</v>
      </c>
      <c r="F1151" s="105" t="s">
        <v>13</v>
      </c>
      <c r="G1151" s="105">
        <v>1021780</v>
      </c>
      <c r="H1151" s="127">
        <v>0.7800000007837713</v>
      </c>
      <c r="I1151" s="127">
        <v>0.78</v>
      </c>
      <c r="J1151" s="131"/>
      <c r="K1151" s="121">
        <v>-0.38276476500000001</v>
      </c>
      <c r="L1151" s="121">
        <f t="shared" si="36"/>
        <v>-0.29855651700000002</v>
      </c>
      <c r="M1151" s="124">
        <v>-3760.252</v>
      </c>
      <c r="N1151" s="124">
        <f t="shared" si="37"/>
        <v>-2932.99656</v>
      </c>
      <c r="O1151" s="116">
        <v>43122</v>
      </c>
      <c r="P1151" s="108">
        <v>2018</v>
      </c>
      <c r="Q1151" s="108" t="s">
        <v>88</v>
      </c>
    </row>
    <row r="1152" spans="1:17" s="113" customFormat="1" x14ac:dyDescent="0.2">
      <c r="A1152" s="114" t="s">
        <v>15</v>
      </c>
      <c r="B1152" s="105" t="s">
        <v>69</v>
      </c>
      <c r="C1152" s="211">
        <v>43412</v>
      </c>
      <c r="D1152" s="115" t="s">
        <v>88</v>
      </c>
      <c r="E1152" s="105" t="s">
        <v>13</v>
      </c>
      <c r="F1152" s="105" t="s">
        <v>13</v>
      </c>
      <c r="G1152" s="105">
        <v>1021909</v>
      </c>
      <c r="H1152" s="127">
        <v>0.42599999999999999</v>
      </c>
      <c r="I1152" s="127">
        <v>0.48104476755925862</v>
      </c>
      <c r="J1152" s="131"/>
      <c r="K1152" s="121">
        <v>1</v>
      </c>
      <c r="L1152" s="121">
        <f t="shared" si="36"/>
        <v>0.42599999999999999</v>
      </c>
      <c r="M1152" s="124">
        <v>1475.494713</v>
      </c>
      <c r="N1152" s="124">
        <f t="shared" si="37"/>
        <v>709.77901125000005</v>
      </c>
      <c r="O1152" s="116">
        <v>43255</v>
      </c>
      <c r="P1152" s="108">
        <v>2018</v>
      </c>
      <c r="Q1152" s="108" t="s">
        <v>88</v>
      </c>
    </row>
    <row r="1153" spans="1:17" s="113" customFormat="1" x14ac:dyDescent="0.2">
      <c r="A1153" s="114" t="s">
        <v>15</v>
      </c>
      <c r="B1153" s="105" t="s">
        <v>69</v>
      </c>
      <c r="C1153" s="211">
        <v>43425</v>
      </c>
      <c r="D1153" s="115" t="s">
        <v>88</v>
      </c>
      <c r="E1153" s="105" t="s">
        <v>13</v>
      </c>
      <c r="F1153" s="105" t="s">
        <v>13</v>
      </c>
      <c r="G1153" s="105">
        <v>1028263</v>
      </c>
      <c r="H1153" s="127">
        <v>0.42599999999999999</v>
      </c>
      <c r="I1153" s="127">
        <v>0.48067312072162732</v>
      </c>
      <c r="J1153" s="131"/>
      <c r="K1153" s="121">
        <v>0.8</v>
      </c>
      <c r="L1153" s="121">
        <f t="shared" si="36"/>
        <v>0.34079999999999999</v>
      </c>
      <c r="M1153" s="124">
        <v>1310.6620129999999</v>
      </c>
      <c r="N1153" s="124">
        <f t="shared" si="37"/>
        <v>630</v>
      </c>
      <c r="O1153" s="116">
        <v>43264</v>
      </c>
      <c r="P1153" s="108">
        <v>2018</v>
      </c>
      <c r="Q1153" s="108" t="s">
        <v>88</v>
      </c>
    </row>
    <row r="1154" spans="1:17" s="113" customFormat="1" x14ac:dyDescent="0.2">
      <c r="A1154" s="114" t="s">
        <v>15</v>
      </c>
      <c r="B1154" s="105" t="s">
        <v>69</v>
      </c>
      <c r="C1154" s="211">
        <v>43376</v>
      </c>
      <c r="D1154" s="115" t="s">
        <v>88</v>
      </c>
      <c r="E1154" s="105" t="s">
        <v>13</v>
      </c>
      <c r="F1154" s="105" t="s">
        <v>13</v>
      </c>
      <c r="G1154" s="105">
        <v>1032468</v>
      </c>
      <c r="H1154" s="127">
        <v>0.7799999989292864</v>
      </c>
      <c r="I1154" s="127">
        <v>0.78</v>
      </c>
      <c r="J1154" s="131"/>
      <c r="K1154" s="121">
        <v>0.31754525300000003</v>
      </c>
      <c r="L1154" s="121">
        <f t="shared" si="36"/>
        <v>0.247685297</v>
      </c>
      <c r="M1154" s="124">
        <v>3234.4659999999999</v>
      </c>
      <c r="N1154" s="124">
        <f t="shared" si="37"/>
        <v>2522.88348</v>
      </c>
      <c r="O1154" s="116">
        <v>43264</v>
      </c>
      <c r="P1154" s="108">
        <v>2018</v>
      </c>
      <c r="Q1154" s="108" t="s">
        <v>88</v>
      </c>
    </row>
    <row r="1155" spans="1:17" s="113" customFormat="1" x14ac:dyDescent="0.2">
      <c r="A1155" s="114" t="s">
        <v>15</v>
      </c>
      <c r="B1155" s="105" t="s">
        <v>69</v>
      </c>
      <c r="C1155" s="211">
        <v>43376</v>
      </c>
      <c r="D1155" s="115" t="s">
        <v>88</v>
      </c>
      <c r="E1155" s="105" t="s">
        <v>13</v>
      </c>
      <c r="F1155" s="105" t="s">
        <v>13</v>
      </c>
      <c r="G1155" s="105">
        <v>1032468</v>
      </c>
      <c r="H1155" s="127">
        <v>0.7799999989292864</v>
      </c>
      <c r="I1155" s="127">
        <v>0.78</v>
      </c>
      <c r="J1155" s="131"/>
      <c r="K1155" s="121">
        <v>-0.31754525300000003</v>
      </c>
      <c r="L1155" s="121">
        <f t="shared" si="36"/>
        <v>-0.247685297</v>
      </c>
      <c r="M1155" s="124">
        <v>-3234.4659999999999</v>
      </c>
      <c r="N1155" s="124">
        <f t="shared" si="37"/>
        <v>-2522.88348</v>
      </c>
      <c r="O1155" s="116">
        <v>43264</v>
      </c>
      <c r="P1155" s="108">
        <v>2018</v>
      </c>
      <c r="Q1155" s="108" t="s">
        <v>88</v>
      </c>
    </row>
    <row r="1156" spans="1:17" s="113" customFormat="1" x14ac:dyDescent="0.2">
      <c r="A1156" s="114" t="s">
        <v>15</v>
      </c>
      <c r="B1156" s="105" t="s">
        <v>69</v>
      </c>
      <c r="C1156" s="211">
        <v>43376</v>
      </c>
      <c r="D1156" s="115" t="s">
        <v>88</v>
      </c>
      <c r="E1156" s="105" t="s">
        <v>13</v>
      </c>
      <c r="F1156" s="105" t="s">
        <v>13</v>
      </c>
      <c r="G1156" s="105">
        <v>1032471</v>
      </c>
      <c r="H1156" s="127">
        <v>0.7800000007837713</v>
      </c>
      <c r="I1156" s="127">
        <v>0.78</v>
      </c>
      <c r="J1156" s="131"/>
      <c r="K1156" s="121">
        <v>0.38276476500000001</v>
      </c>
      <c r="L1156" s="121">
        <f t="shared" si="36"/>
        <v>0.29855651700000002</v>
      </c>
      <c r="M1156" s="124">
        <v>3760.252</v>
      </c>
      <c r="N1156" s="124">
        <f t="shared" si="37"/>
        <v>2932.99656</v>
      </c>
      <c r="O1156" s="116">
        <v>43264</v>
      </c>
      <c r="P1156" s="108">
        <v>2018</v>
      </c>
      <c r="Q1156" s="108" t="s">
        <v>88</v>
      </c>
    </row>
    <row r="1157" spans="1:17" s="113" customFormat="1" x14ac:dyDescent="0.2">
      <c r="A1157" s="114" t="s">
        <v>15</v>
      </c>
      <c r="B1157" s="105" t="s">
        <v>69</v>
      </c>
      <c r="C1157" s="211">
        <v>43376</v>
      </c>
      <c r="D1157" s="115" t="s">
        <v>88</v>
      </c>
      <c r="E1157" s="105" t="s">
        <v>13</v>
      </c>
      <c r="F1157" s="105" t="s">
        <v>13</v>
      </c>
      <c r="G1157" s="105">
        <v>1032471</v>
      </c>
      <c r="H1157" s="127">
        <v>0.7800000007837713</v>
      </c>
      <c r="I1157" s="127">
        <v>0.78</v>
      </c>
      <c r="J1157" s="131"/>
      <c r="K1157" s="121">
        <v>-0.38276476500000001</v>
      </c>
      <c r="L1157" s="121">
        <f t="shared" si="36"/>
        <v>-0.29855651700000002</v>
      </c>
      <c r="M1157" s="124">
        <v>-3760.252</v>
      </c>
      <c r="N1157" s="124">
        <f t="shared" si="37"/>
        <v>-2932.99656</v>
      </c>
      <c r="O1157" s="116">
        <v>43264</v>
      </c>
      <c r="P1157" s="108">
        <v>2018</v>
      </c>
      <c r="Q1157" s="108" t="s">
        <v>88</v>
      </c>
    </row>
    <row r="1158" spans="1:17" s="113" customFormat="1" x14ac:dyDescent="0.2">
      <c r="A1158" s="114" t="s">
        <v>15</v>
      </c>
      <c r="B1158" s="105" t="s">
        <v>69</v>
      </c>
      <c r="C1158" s="211">
        <v>43404</v>
      </c>
      <c r="D1158" s="115" t="s">
        <v>88</v>
      </c>
      <c r="E1158" s="105" t="s">
        <v>13</v>
      </c>
      <c r="F1158" s="105" t="s">
        <v>13</v>
      </c>
      <c r="G1158" s="105">
        <v>1033466</v>
      </c>
      <c r="H1158" s="127">
        <v>0.42599999999999999</v>
      </c>
      <c r="I1158" s="127">
        <v>0.48067312072162732</v>
      </c>
      <c r="J1158" s="131"/>
      <c r="K1158" s="121">
        <v>0.8</v>
      </c>
      <c r="L1158" s="121">
        <f t="shared" si="36"/>
        <v>0.34079999999999999</v>
      </c>
      <c r="M1158" s="124">
        <v>1310.6620129999999</v>
      </c>
      <c r="N1158" s="124">
        <f t="shared" si="37"/>
        <v>630</v>
      </c>
      <c r="O1158" s="116">
        <v>43270</v>
      </c>
      <c r="P1158" s="108">
        <v>2018</v>
      </c>
      <c r="Q1158" s="108" t="s">
        <v>88</v>
      </c>
    </row>
    <row r="1159" spans="1:17" s="113" customFormat="1" x14ac:dyDescent="0.2">
      <c r="A1159" s="114" t="s">
        <v>15</v>
      </c>
      <c r="B1159" s="105" t="s">
        <v>69</v>
      </c>
      <c r="C1159" s="211">
        <v>43404</v>
      </c>
      <c r="D1159" s="115" t="s">
        <v>88</v>
      </c>
      <c r="E1159" s="105" t="s">
        <v>13</v>
      </c>
      <c r="F1159" s="105" t="s">
        <v>13</v>
      </c>
      <c r="G1159" s="105">
        <v>1033819</v>
      </c>
      <c r="H1159" s="127">
        <v>0.42599999999999999</v>
      </c>
      <c r="I1159" s="127">
        <v>0.48067312072162732</v>
      </c>
      <c r="J1159" s="131"/>
      <c r="K1159" s="121">
        <v>0.8</v>
      </c>
      <c r="L1159" s="121">
        <f t="shared" si="36"/>
        <v>0.34079999999999999</v>
      </c>
      <c r="M1159" s="124">
        <v>1310.6620129999999</v>
      </c>
      <c r="N1159" s="124">
        <f t="shared" si="37"/>
        <v>630</v>
      </c>
      <c r="O1159" s="116">
        <v>43245</v>
      </c>
      <c r="P1159" s="108">
        <v>2018</v>
      </c>
      <c r="Q1159" s="108" t="s">
        <v>88</v>
      </c>
    </row>
    <row r="1160" spans="1:17" s="113" customFormat="1" x14ac:dyDescent="0.2">
      <c r="A1160" s="114" t="s">
        <v>15</v>
      </c>
      <c r="B1160" s="105" t="s">
        <v>69</v>
      </c>
      <c r="C1160" s="211">
        <v>43425</v>
      </c>
      <c r="D1160" s="115" t="s">
        <v>88</v>
      </c>
      <c r="E1160" s="105" t="s">
        <v>13</v>
      </c>
      <c r="F1160" s="105" t="s">
        <v>13</v>
      </c>
      <c r="G1160" s="105">
        <v>1035245</v>
      </c>
      <c r="H1160" s="127">
        <v>0.42599999999999999</v>
      </c>
      <c r="I1160" s="127">
        <v>0.48067312072162732</v>
      </c>
      <c r="J1160" s="131"/>
      <c r="K1160" s="121">
        <v>0.8</v>
      </c>
      <c r="L1160" s="121">
        <f t="shared" si="36"/>
        <v>0.34079999999999999</v>
      </c>
      <c r="M1160" s="124">
        <v>1310.6620129999999</v>
      </c>
      <c r="N1160" s="124">
        <f t="shared" si="37"/>
        <v>630</v>
      </c>
      <c r="O1160" s="116">
        <v>43277</v>
      </c>
      <c r="P1160" s="108">
        <v>2018</v>
      </c>
      <c r="Q1160" s="108" t="s">
        <v>88</v>
      </c>
    </row>
    <row r="1161" spans="1:17" s="113" customFormat="1" x14ac:dyDescent="0.2">
      <c r="A1161" s="114" t="s">
        <v>15</v>
      </c>
      <c r="B1161" s="105" t="s">
        <v>69</v>
      </c>
      <c r="C1161" s="211">
        <v>43397</v>
      </c>
      <c r="D1161" s="115" t="s">
        <v>88</v>
      </c>
      <c r="E1161" s="105" t="s">
        <v>13</v>
      </c>
      <c r="F1161" s="105" t="s">
        <v>13</v>
      </c>
      <c r="G1161" s="105">
        <v>1039926</v>
      </c>
      <c r="H1161" s="127">
        <v>0.7800000007837713</v>
      </c>
      <c r="I1161" s="127">
        <v>0.78</v>
      </c>
      <c r="J1161" s="131"/>
      <c r="K1161" s="121">
        <v>0.38276476500000001</v>
      </c>
      <c r="L1161" s="121">
        <f t="shared" si="36"/>
        <v>0.29855651700000002</v>
      </c>
      <c r="M1161" s="124">
        <v>3760.252</v>
      </c>
      <c r="N1161" s="124">
        <f t="shared" si="37"/>
        <v>2932.99656</v>
      </c>
      <c r="O1161" s="116">
        <v>43269</v>
      </c>
      <c r="P1161" s="108">
        <v>2018</v>
      </c>
      <c r="Q1161" s="108" t="s">
        <v>88</v>
      </c>
    </row>
    <row r="1162" spans="1:17" s="113" customFormat="1" x14ac:dyDescent="0.2">
      <c r="A1162" s="114" t="s">
        <v>15</v>
      </c>
      <c r="B1162" s="105" t="s">
        <v>69</v>
      </c>
      <c r="C1162" s="211">
        <v>43397</v>
      </c>
      <c r="D1162" s="115" t="s">
        <v>88</v>
      </c>
      <c r="E1162" s="105" t="s">
        <v>13</v>
      </c>
      <c r="F1162" s="105" t="s">
        <v>13</v>
      </c>
      <c r="G1162" s="105">
        <v>1039926</v>
      </c>
      <c r="H1162" s="127">
        <v>0.7800000007837713</v>
      </c>
      <c r="I1162" s="127">
        <v>0.78</v>
      </c>
      <c r="J1162" s="131"/>
      <c r="K1162" s="121">
        <v>-0.38276476500000001</v>
      </c>
      <c r="L1162" s="121">
        <f t="shared" si="36"/>
        <v>-0.29855651700000002</v>
      </c>
      <c r="M1162" s="124">
        <v>-3760.252</v>
      </c>
      <c r="N1162" s="124">
        <f t="shared" si="37"/>
        <v>-2932.99656</v>
      </c>
      <c r="O1162" s="116">
        <v>43269</v>
      </c>
      <c r="P1162" s="108">
        <v>2018</v>
      </c>
      <c r="Q1162" s="108" t="s">
        <v>88</v>
      </c>
    </row>
    <row r="1163" spans="1:17" s="113" customFormat="1" x14ac:dyDescent="0.2">
      <c r="A1163" s="114" t="s">
        <v>15</v>
      </c>
      <c r="B1163" s="105" t="s">
        <v>69</v>
      </c>
      <c r="C1163" s="211">
        <v>43397</v>
      </c>
      <c r="D1163" s="115" t="s">
        <v>88</v>
      </c>
      <c r="E1163" s="105" t="s">
        <v>13</v>
      </c>
      <c r="F1163" s="105" t="s">
        <v>13</v>
      </c>
      <c r="G1163" s="105">
        <v>1039930</v>
      </c>
      <c r="H1163" s="127">
        <v>0.7800000007837713</v>
      </c>
      <c r="I1163" s="127">
        <v>0.78</v>
      </c>
      <c r="J1163" s="131"/>
      <c r="K1163" s="121">
        <v>0.38276476500000001</v>
      </c>
      <c r="L1163" s="121">
        <f t="shared" si="36"/>
        <v>0.29855651700000002</v>
      </c>
      <c r="M1163" s="124">
        <v>3760.252</v>
      </c>
      <c r="N1163" s="124">
        <f t="shared" si="37"/>
        <v>2932.99656</v>
      </c>
      <c r="O1163" s="116">
        <v>43269</v>
      </c>
      <c r="P1163" s="108">
        <v>2018</v>
      </c>
      <c r="Q1163" s="108" t="s">
        <v>88</v>
      </c>
    </row>
    <row r="1164" spans="1:17" s="113" customFormat="1" x14ac:dyDescent="0.2">
      <c r="A1164" s="114" t="s">
        <v>15</v>
      </c>
      <c r="B1164" s="105" t="s">
        <v>69</v>
      </c>
      <c r="C1164" s="211">
        <v>43397</v>
      </c>
      <c r="D1164" s="115" t="s">
        <v>88</v>
      </c>
      <c r="E1164" s="105" t="s">
        <v>13</v>
      </c>
      <c r="F1164" s="105" t="s">
        <v>13</v>
      </c>
      <c r="G1164" s="105">
        <v>1039930</v>
      </c>
      <c r="H1164" s="127">
        <v>0.7800000007837713</v>
      </c>
      <c r="I1164" s="127">
        <v>0.78</v>
      </c>
      <c r="J1164" s="131"/>
      <c r="K1164" s="121">
        <v>-0.38276476500000001</v>
      </c>
      <c r="L1164" s="121">
        <f t="shared" si="36"/>
        <v>-0.29855651700000002</v>
      </c>
      <c r="M1164" s="124">
        <v>-3760.252</v>
      </c>
      <c r="N1164" s="124">
        <f t="shared" si="37"/>
        <v>-2932.99656</v>
      </c>
      <c r="O1164" s="116">
        <v>43269</v>
      </c>
      <c r="P1164" s="108">
        <v>2018</v>
      </c>
      <c r="Q1164" s="108" t="s">
        <v>88</v>
      </c>
    </row>
    <row r="1165" spans="1:17" s="113" customFormat="1" x14ac:dyDescent="0.2">
      <c r="A1165" s="114" t="s">
        <v>15</v>
      </c>
      <c r="B1165" s="105" t="s">
        <v>69</v>
      </c>
      <c r="C1165" s="211">
        <v>43397</v>
      </c>
      <c r="D1165" s="115" t="s">
        <v>88</v>
      </c>
      <c r="E1165" s="105" t="s">
        <v>13</v>
      </c>
      <c r="F1165" s="105" t="s">
        <v>13</v>
      </c>
      <c r="G1165" s="105">
        <v>1039942</v>
      </c>
      <c r="H1165" s="127">
        <v>0.7800000007837713</v>
      </c>
      <c r="I1165" s="127">
        <v>0.78</v>
      </c>
      <c r="J1165" s="131"/>
      <c r="K1165" s="121">
        <v>0.38276476500000001</v>
      </c>
      <c r="L1165" s="121">
        <f t="shared" si="36"/>
        <v>0.29855651700000002</v>
      </c>
      <c r="M1165" s="124">
        <v>3760.252</v>
      </c>
      <c r="N1165" s="124">
        <f t="shared" si="37"/>
        <v>2932.99656</v>
      </c>
      <c r="O1165" s="116">
        <v>43269</v>
      </c>
      <c r="P1165" s="108">
        <v>2018</v>
      </c>
      <c r="Q1165" s="108" t="s">
        <v>88</v>
      </c>
    </row>
    <row r="1166" spans="1:17" s="113" customFormat="1" x14ac:dyDescent="0.2">
      <c r="A1166" s="114" t="s">
        <v>15</v>
      </c>
      <c r="B1166" s="105" t="s">
        <v>69</v>
      </c>
      <c r="C1166" s="211">
        <v>43397</v>
      </c>
      <c r="D1166" s="115" t="s">
        <v>88</v>
      </c>
      <c r="E1166" s="105" t="s">
        <v>13</v>
      </c>
      <c r="F1166" s="105" t="s">
        <v>13</v>
      </c>
      <c r="G1166" s="105">
        <v>1039942</v>
      </c>
      <c r="H1166" s="127">
        <v>0.7800000007837713</v>
      </c>
      <c r="I1166" s="127">
        <v>0.78</v>
      </c>
      <c r="J1166" s="131"/>
      <c r="K1166" s="121">
        <v>-0.38276476500000001</v>
      </c>
      <c r="L1166" s="121">
        <f t="shared" si="36"/>
        <v>-0.29855651700000002</v>
      </c>
      <c r="M1166" s="124">
        <v>-3760.252</v>
      </c>
      <c r="N1166" s="124">
        <f t="shared" si="37"/>
        <v>-2932.99656</v>
      </c>
      <c r="O1166" s="116">
        <v>43269</v>
      </c>
      <c r="P1166" s="108">
        <v>2018</v>
      </c>
      <c r="Q1166" s="108" t="s">
        <v>88</v>
      </c>
    </row>
    <row r="1167" spans="1:17" s="113" customFormat="1" x14ac:dyDescent="0.2">
      <c r="A1167" s="114" t="s">
        <v>15</v>
      </c>
      <c r="B1167" s="105" t="s">
        <v>69</v>
      </c>
      <c r="C1167" s="211">
        <v>43355</v>
      </c>
      <c r="D1167" s="115" t="s">
        <v>88</v>
      </c>
      <c r="E1167" s="105" t="s">
        <v>13</v>
      </c>
      <c r="F1167" s="105" t="s">
        <v>13</v>
      </c>
      <c r="G1167" s="105">
        <v>1040358</v>
      </c>
      <c r="H1167" s="127">
        <v>0.7799999989292864</v>
      </c>
      <c r="I1167" s="127">
        <v>0.78</v>
      </c>
      <c r="J1167" s="131"/>
      <c r="K1167" s="121">
        <v>0.31754525300000003</v>
      </c>
      <c r="L1167" s="121">
        <f t="shared" si="36"/>
        <v>0.247685297</v>
      </c>
      <c r="M1167" s="124">
        <v>3234.4659999999999</v>
      </c>
      <c r="N1167" s="124">
        <f t="shared" si="37"/>
        <v>2522.88348</v>
      </c>
      <c r="O1167" s="116">
        <v>43271</v>
      </c>
      <c r="P1167" s="108">
        <v>2018</v>
      </c>
      <c r="Q1167" s="108" t="s">
        <v>88</v>
      </c>
    </row>
    <row r="1168" spans="1:17" s="113" customFormat="1" x14ac:dyDescent="0.2">
      <c r="A1168" s="114" t="s">
        <v>15</v>
      </c>
      <c r="B1168" s="105" t="s">
        <v>69</v>
      </c>
      <c r="C1168" s="211">
        <v>43355</v>
      </c>
      <c r="D1168" s="115" t="s">
        <v>88</v>
      </c>
      <c r="E1168" s="105" t="s">
        <v>13</v>
      </c>
      <c r="F1168" s="105" t="s">
        <v>13</v>
      </c>
      <c r="G1168" s="105">
        <v>1040358</v>
      </c>
      <c r="H1168" s="127">
        <v>0.7799999989292864</v>
      </c>
      <c r="I1168" s="127">
        <v>0.78</v>
      </c>
      <c r="J1168" s="131"/>
      <c r="K1168" s="121">
        <v>-0.31754525300000003</v>
      </c>
      <c r="L1168" s="121">
        <f t="shared" si="36"/>
        <v>-0.247685297</v>
      </c>
      <c r="M1168" s="124">
        <v>-3234.4659999999999</v>
      </c>
      <c r="N1168" s="124">
        <f t="shared" si="37"/>
        <v>-2522.88348</v>
      </c>
      <c r="O1168" s="116">
        <v>43271</v>
      </c>
      <c r="P1168" s="108">
        <v>2018</v>
      </c>
      <c r="Q1168" s="108" t="s">
        <v>88</v>
      </c>
    </row>
    <row r="1169" spans="1:17" s="113" customFormat="1" x14ac:dyDescent="0.2">
      <c r="A1169" s="114" t="s">
        <v>15</v>
      </c>
      <c r="B1169" s="105" t="s">
        <v>69</v>
      </c>
      <c r="C1169" s="211">
        <v>43376</v>
      </c>
      <c r="D1169" s="115" t="s">
        <v>88</v>
      </c>
      <c r="E1169" s="105" t="s">
        <v>13</v>
      </c>
      <c r="F1169" s="105" t="s">
        <v>13</v>
      </c>
      <c r="G1169" s="105">
        <v>1040370</v>
      </c>
      <c r="H1169" s="127">
        <v>0.7799999989292864</v>
      </c>
      <c r="I1169" s="127">
        <v>0.78</v>
      </c>
      <c r="J1169" s="131"/>
      <c r="K1169" s="121">
        <v>0.31754525300000003</v>
      </c>
      <c r="L1169" s="121">
        <f t="shared" si="36"/>
        <v>0.247685297</v>
      </c>
      <c r="M1169" s="124">
        <v>3234.4659999999999</v>
      </c>
      <c r="N1169" s="124">
        <f t="shared" si="37"/>
        <v>2522.88348</v>
      </c>
      <c r="O1169" s="116">
        <v>43271</v>
      </c>
      <c r="P1169" s="108">
        <v>2018</v>
      </c>
      <c r="Q1169" s="108" t="s">
        <v>88</v>
      </c>
    </row>
    <row r="1170" spans="1:17" s="113" customFormat="1" x14ac:dyDescent="0.2">
      <c r="A1170" s="114" t="s">
        <v>15</v>
      </c>
      <c r="B1170" s="105" t="s">
        <v>69</v>
      </c>
      <c r="C1170" s="211">
        <v>43376</v>
      </c>
      <c r="D1170" s="115" t="s">
        <v>88</v>
      </c>
      <c r="E1170" s="105" t="s">
        <v>13</v>
      </c>
      <c r="F1170" s="105" t="s">
        <v>13</v>
      </c>
      <c r="G1170" s="105">
        <v>1040370</v>
      </c>
      <c r="H1170" s="127">
        <v>0.7799999989292864</v>
      </c>
      <c r="I1170" s="127">
        <v>0.78</v>
      </c>
      <c r="J1170" s="131"/>
      <c r="K1170" s="121">
        <v>-0.31754525300000003</v>
      </c>
      <c r="L1170" s="121">
        <f t="shared" si="36"/>
        <v>-0.247685297</v>
      </c>
      <c r="M1170" s="124">
        <v>-3234.4659999999999</v>
      </c>
      <c r="N1170" s="124">
        <f t="shared" si="37"/>
        <v>-2522.88348</v>
      </c>
      <c r="O1170" s="116">
        <v>43271</v>
      </c>
      <c r="P1170" s="108">
        <v>2018</v>
      </c>
      <c r="Q1170" s="108" t="s">
        <v>88</v>
      </c>
    </row>
    <row r="1171" spans="1:17" s="113" customFormat="1" x14ac:dyDescent="0.2">
      <c r="A1171" s="114" t="s">
        <v>15</v>
      </c>
      <c r="B1171" s="105" t="s">
        <v>69</v>
      </c>
      <c r="C1171" s="211">
        <v>43376</v>
      </c>
      <c r="D1171" s="115" t="s">
        <v>88</v>
      </c>
      <c r="E1171" s="105" t="s">
        <v>13</v>
      </c>
      <c r="F1171" s="105" t="s">
        <v>13</v>
      </c>
      <c r="G1171" s="105">
        <v>1040408</v>
      </c>
      <c r="H1171" s="127">
        <v>0.7799999989292864</v>
      </c>
      <c r="I1171" s="127">
        <v>0.78</v>
      </c>
      <c r="J1171" s="131"/>
      <c r="K1171" s="121">
        <v>0.31754525300000003</v>
      </c>
      <c r="L1171" s="121">
        <f t="shared" si="36"/>
        <v>0.247685297</v>
      </c>
      <c r="M1171" s="124">
        <v>3234.4659999999999</v>
      </c>
      <c r="N1171" s="124">
        <f t="shared" si="37"/>
        <v>2522.88348</v>
      </c>
      <c r="O1171" s="116">
        <v>43271</v>
      </c>
      <c r="P1171" s="108">
        <v>2018</v>
      </c>
      <c r="Q1171" s="108" t="s">
        <v>88</v>
      </c>
    </row>
    <row r="1172" spans="1:17" s="113" customFormat="1" x14ac:dyDescent="0.2">
      <c r="A1172" s="114" t="s">
        <v>15</v>
      </c>
      <c r="B1172" s="105" t="s">
        <v>69</v>
      </c>
      <c r="C1172" s="211">
        <v>43376</v>
      </c>
      <c r="D1172" s="115" t="s">
        <v>88</v>
      </c>
      <c r="E1172" s="105" t="s">
        <v>13</v>
      </c>
      <c r="F1172" s="105" t="s">
        <v>13</v>
      </c>
      <c r="G1172" s="105">
        <v>1040408</v>
      </c>
      <c r="H1172" s="127">
        <v>0.7799999989292864</v>
      </c>
      <c r="I1172" s="127">
        <v>0.78</v>
      </c>
      <c r="J1172" s="131"/>
      <c r="K1172" s="121">
        <v>-0.31754525300000003</v>
      </c>
      <c r="L1172" s="121">
        <f t="shared" si="36"/>
        <v>-0.247685297</v>
      </c>
      <c r="M1172" s="124">
        <v>-3234.4659999999999</v>
      </c>
      <c r="N1172" s="124">
        <f t="shared" si="37"/>
        <v>-2522.88348</v>
      </c>
      <c r="O1172" s="116">
        <v>43271</v>
      </c>
      <c r="P1172" s="108">
        <v>2018</v>
      </c>
      <c r="Q1172" s="108" t="s">
        <v>88</v>
      </c>
    </row>
    <row r="1173" spans="1:17" s="113" customFormat="1" x14ac:dyDescent="0.2">
      <c r="A1173" s="114" t="s">
        <v>15</v>
      </c>
      <c r="B1173" s="105" t="s">
        <v>69</v>
      </c>
      <c r="C1173" s="211">
        <v>43376</v>
      </c>
      <c r="D1173" s="115" t="s">
        <v>88</v>
      </c>
      <c r="E1173" s="105" t="s">
        <v>13</v>
      </c>
      <c r="F1173" s="105" t="s">
        <v>13</v>
      </c>
      <c r="G1173" s="105">
        <v>1040417</v>
      </c>
      <c r="H1173" s="127">
        <v>0.7799999989292864</v>
      </c>
      <c r="I1173" s="127">
        <v>0.78</v>
      </c>
      <c r="J1173" s="131"/>
      <c r="K1173" s="121">
        <v>0.31754525300000003</v>
      </c>
      <c r="L1173" s="121">
        <f t="shared" si="36"/>
        <v>0.247685297</v>
      </c>
      <c r="M1173" s="124">
        <v>3234.4659999999999</v>
      </c>
      <c r="N1173" s="124">
        <f t="shared" si="37"/>
        <v>2522.88348</v>
      </c>
      <c r="O1173" s="116">
        <v>43271</v>
      </c>
      <c r="P1173" s="108">
        <v>2018</v>
      </c>
      <c r="Q1173" s="108" t="s">
        <v>88</v>
      </c>
    </row>
    <row r="1174" spans="1:17" s="113" customFormat="1" x14ac:dyDescent="0.2">
      <c r="A1174" s="114" t="s">
        <v>15</v>
      </c>
      <c r="B1174" s="105" t="s">
        <v>69</v>
      </c>
      <c r="C1174" s="211">
        <v>43376</v>
      </c>
      <c r="D1174" s="115" t="s">
        <v>88</v>
      </c>
      <c r="E1174" s="105" t="s">
        <v>13</v>
      </c>
      <c r="F1174" s="105" t="s">
        <v>13</v>
      </c>
      <c r="G1174" s="105">
        <v>1040417</v>
      </c>
      <c r="H1174" s="127">
        <v>0.7799999989292864</v>
      </c>
      <c r="I1174" s="127">
        <v>0.78</v>
      </c>
      <c r="J1174" s="131"/>
      <c r="K1174" s="121">
        <v>-0.31754525300000003</v>
      </c>
      <c r="L1174" s="121">
        <f t="shared" si="36"/>
        <v>-0.247685297</v>
      </c>
      <c r="M1174" s="124">
        <v>-3234.4659999999999</v>
      </c>
      <c r="N1174" s="124">
        <f t="shared" si="37"/>
        <v>-2522.88348</v>
      </c>
      <c r="O1174" s="116">
        <v>43271</v>
      </c>
      <c r="P1174" s="108">
        <v>2018</v>
      </c>
      <c r="Q1174" s="108" t="s">
        <v>88</v>
      </c>
    </row>
    <row r="1175" spans="1:17" s="113" customFormat="1" x14ac:dyDescent="0.2">
      <c r="A1175" s="114" t="s">
        <v>15</v>
      </c>
      <c r="B1175" s="105" t="s">
        <v>69</v>
      </c>
      <c r="C1175" s="211">
        <v>43397</v>
      </c>
      <c r="D1175" s="115" t="s">
        <v>88</v>
      </c>
      <c r="E1175" s="105" t="s">
        <v>13</v>
      </c>
      <c r="F1175" s="105" t="s">
        <v>13</v>
      </c>
      <c r="G1175" s="105">
        <v>1042620</v>
      </c>
      <c r="H1175" s="127">
        <v>0.78000000143106463</v>
      </c>
      <c r="I1175" s="127">
        <v>0.77999999999999992</v>
      </c>
      <c r="J1175" s="131"/>
      <c r="K1175" s="121">
        <v>0.44721951199999999</v>
      </c>
      <c r="L1175" s="121">
        <f t="shared" ref="L1175:L1238" si="38">K1175*H1175</f>
        <v>0.34883122</v>
      </c>
      <c r="M1175" s="124">
        <v>4832.9440000000004</v>
      </c>
      <c r="N1175" s="124">
        <f t="shared" si="37"/>
        <v>3769.69632</v>
      </c>
      <c r="O1175" s="116">
        <v>43273</v>
      </c>
      <c r="P1175" s="108">
        <v>2018</v>
      </c>
      <c r="Q1175" s="108" t="s">
        <v>88</v>
      </c>
    </row>
    <row r="1176" spans="1:17" s="113" customFormat="1" x14ac:dyDescent="0.2">
      <c r="A1176" s="114" t="s">
        <v>15</v>
      </c>
      <c r="B1176" s="105" t="s">
        <v>69</v>
      </c>
      <c r="C1176" s="211">
        <v>43397</v>
      </c>
      <c r="D1176" s="115" t="s">
        <v>88</v>
      </c>
      <c r="E1176" s="105" t="s">
        <v>13</v>
      </c>
      <c r="F1176" s="105" t="s">
        <v>13</v>
      </c>
      <c r="G1176" s="105">
        <v>1042620</v>
      </c>
      <c r="H1176" s="127">
        <v>0.78000000143106463</v>
      </c>
      <c r="I1176" s="127">
        <v>0.77999999999999992</v>
      </c>
      <c r="J1176" s="131"/>
      <c r="K1176" s="121">
        <v>-0.44721951199999999</v>
      </c>
      <c r="L1176" s="121">
        <f t="shared" si="38"/>
        <v>-0.34883122</v>
      </c>
      <c r="M1176" s="124">
        <v>-4832.9440000000004</v>
      </c>
      <c r="N1176" s="124">
        <f t="shared" si="37"/>
        <v>-3769.69632</v>
      </c>
      <c r="O1176" s="116">
        <v>43273</v>
      </c>
      <c r="P1176" s="108">
        <v>2018</v>
      </c>
      <c r="Q1176" s="108" t="s">
        <v>88</v>
      </c>
    </row>
    <row r="1177" spans="1:17" s="113" customFormat="1" x14ac:dyDescent="0.2">
      <c r="A1177" s="114" t="s">
        <v>15</v>
      </c>
      <c r="B1177" s="105" t="s">
        <v>69</v>
      </c>
      <c r="C1177" s="211">
        <v>43425</v>
      </c>
      <c r="D1177" s="115" t="s">
        <v>88</v>
      </c>
      <c r="E1177" s="105" t="s">
        <v>13</v>
      </c>
      <c r="F1177" s="105" t="s">
        <v>13</v>
      </c>
      <c r="G1177" s="105">
        <v>1042702</v>
      </c>
      <c r="H1177" s="127">
        <v>0.42599999999999999</v>
      </c>
      <c r="I1177" s="127">
        <v>0.48067312072162732</v>
      </c>
      <c r="J1177" s="131"/>
      <c r="K1177" s="121">
        <v>0.8</v>
      </c>
      <c r="L1177" s="121">
        <f t="shared" si="38"/>
        <v>0.34079999999999999</v>
      </c>
      <c r="M1177" s="124">
        <v>1310.6620129999999</v>
      </c>
      <c r="N1177" s="124">
        <f t="shared" si="37"/>
        <v>630</v>
      </c>
      <c r="O1177" s="116">
        <v>43285</v>
      </c>
      <c r="P1177" s="108">
        <v>2018</v>
      </c>
      <c r="Q1177" s="108" t="s">
        <v>88</v>
      </c>
    </row>
    <row r="1178" spans="1:17" s="113" customFormat="1" x14ac:dyDescent="0.2">
      <c r="A1178" s="114" t="s">
        <v>15</v>
      </c>
      <c r="B1178" s="105" t="s">
        <v>69</v>
      </c>
      <c r="C1178" s="211">
        <v>43348</v>
      </c>
      <c r="D1178" s="115" t="s">
        <v>88</v>
      </c>
      <c r="E1178" s="105" t="s">
        <v>13</v>
      </c>
      <c r="F1178" s="105" t="s">
        <v>13</v>
      </c>
      <c r="G1178" s="105">
        <v>1046836</v>
      </c>
      <c r="H1178" s="127">
        <v>0.77999999994037228</v>
      </c>
      <c r="I1178" s="127">
        <v>0.77999999999999992</v>
      </c>
      <c r="J1178" s="131"/>
      <c r="K1178" s="121">
        <v>0.67082926799999998</v>
      </c>
      <c r="L1178" s="121">
        <f t="shared" si="38"/>
        <v>0.52324682899999997</v>
      </c>
      <c r="M1178" s="124">
        <v>8099.5308000000005</v>
      </c>
      <c r="N1178" s="124">
        <f t="shared" si="37"/>
        <v>6317.634024</v>
      </c>
      <c r="O1178" s="116">
        <v>43278</v>
      </c>
      <c r="P1178" s="108">
        <v>2018</v>
      </c>
      <c r="Q1178" s="108" t="s">
        <v>88</v>
      </c>
    </row>
    <row r="1179" spans="1:17" s="113" customFormat="1" x14ac:dyDescent="0.2">
      <c r="A1179" s="114" t="s">
        <v>15</v>
      </c>
      <c r="B1179" s="105" t="s">
        <v>69</v>
      </c>
      <c r="C1179" s="211">
        <v>43348</v>
      </c>
      <c r="D1179" s="115" t="s">
        <v>88</v>
      </c>
      <c r="E1179" s="105" t="s">
        <v>13</v>
      </c>
      <c r="F1179" s="105" t="s">
        <v>13</v>
      </c>
      <c r="G1179" s="105">
        <v>1046836</v>
      </c>
      <c r="H1179" s="127">
        <v>0.77999999994037228</v>
      </c>
      <c r="I1179" s="127">
        <v>0.77999999999999992</v>
      </c>
      <c r="J1179" s="131"/>
      <c r="K1179" s="121">
        <v>-0.67082926799999998</v>
      </c>
      <c r="L1179" s="121">
        <f t="shared" si="38"/>
        <v>-0.52324682899999997</v>
      </c>
      <c r="M1179" s="124">
        <v>-8099.5308000000005</v>
      </c>
      <c r="N1179" s="124">
        <f t="shared" si="37"/>
        <v>-6317.634024</v>
      </c>
      <c r="O1179" s="116">
        <v>43278</v>
      </c>
      <c r="P1179" s="108">
        <v>2018</v>
      </c>
      <c r="Q1179" s="108" t="s">
        <v>88</v>
      </c>
    </row>
    <row r="1180" spans="1:17" s="113" customFormat="1" x14ac:dyDescent="0.2">
      <c r="A1180" s="114" t="s">
        <v>15</v>
      </c>
      <c r="B1180" s="105" t="s">
        <v>69</v>
      </c>
      <c r="C1180" s="211">
        <v>43397</v>
      </c>
      <c r="D1180" s="115" t="s">
        <v>88</v>
      </c>
      <c r="E1180" s="105" t="s">
        <v>13</v>
      </c>
      <c r="F1180" s="105" t="s">
        <v>13</v>
      </c>
      <c r="G1180" s="105">
        <v>1047067</v>
      </c>
      <c r="H1180" s="127">
        <v>0.7800000007837713</v>
      </c>
      <c r="I1180" s="127">
        <v>0.78</v>
      </c>
      <c r="J1180" s="131"/>
      <c r="K1180" s="121">
        <v>0.38276476500000001</v>
      </c>
      <c r="L1180" s="121">
        <f t="shared" si="38"/>
        <v>0.29855651700000002</v>
      </c>
      <c r="M1180" s="124">
        <v>3760.252</v>
      </c>
      <c r="N1180" s="124">
        <f t="shared" ref="N1180:N1243" si="39">I1180*M1180</f>
        <v>2932.99656</v>
      </c>
      <c r="O1180" s="116">
        <v>43293</v>
      </c>
      <c r="P1180" s="108">
        <v>2018</v>
      </c>
      <c r="Q1180" s="108" t="s">
        <v>88</v>
      </c>
    </row>
    <row r="1181" spans="1:17" s="113" customFormat="1" x14ac:dyDescent="0.2">
      <c r="A1181" s="114" t="s">
        <v>15</v>
      </c>
      <c r="B1181" s="105" t="s">
        <v>69</v>
      </c>
      <c r="C1181" s="211">
        <v>43397</v>
      </c>
      <c r="D1181" s="115" t="s">
        <v>88</v>
      </c>
      <c r="E1181" s="105" t="s">
        <v>13</v>
      </c>
      <c r="F1181" s="105" t="s">
        <v>13</v>
      </c>
      <c r="G1181" s="105">
        <v>1047067</v>
      </c>
      <c r="H1181" s="127">
        <v>0.7800000007837713</v>
      </c>
      <c r="I1181" s="127">
        <v>0.78</v>
      </c>
      <c r="J1181" s="131"/>
      <c r="K1181" s="121">
        <v>-0.38276476500000001</v>
      </c>
      <c r="L1181" s="121">
        <f t="shared" si="38"/>
        <v>-0.29855651700000002</v>
      </c>
      <c r="M1181" s="124">
        <v>-3760.252</v>
      </c>
      <c r="N1181" s="124">
        <f t="shared" si="39"/>
        <v>-2932.99656</v>
      </c>
      <c r="O1181" s="116">
        <v>43293</v>
      </c>
      <c r="P1181" s="108">
        <v>2018</v>
      </c>
      <c r="Q1181" s="108" t="s">
        <v>88</v>
      </c>
    </row>
    <row r="1182" spans="1:17" s="113" customFormat="1" x14ac:dyDescent="0.2">
      <c r="A1182" s="114" t="s">
        <v>15</v>
      </c>
      <c r="B1182" s="105" t="s">
        <v>69</v>
      </c>
      <c r="C1182" s="211">
        <v>43397</v>
      </c>
      <c r="D1182" s="115" t="s">
        <v>88</v>
      </c>
      <c r="E1182" s="105" t="s">
        <v>13</v>
      </c>
      <c r="F1182" s="105" t="s">
        <v>13</v>
      </c>
      <c r="G1182" s="105">
        <v>1047078</v>
      </c>
      <c r="H1182" s="127">
        <v>0.7800000007837713</v>
      </c>
      <c r="I1182" s="127">
        <v>0.78</v>
      </c>
      <c r="J1182" s="131"/>
      <c r="K1182" s="121">
        <v>0.38276476500000001</v>
      </c>
      <c r="L1182" s="121">
        <f t="shared" si="38"/>
        <v>0.29855651700000002</v>
      </c>
      <c r="M1182" s="124">
        <v>3760.252</v>
      </c>
      <c r="N1182" s="124">
        <f t="shared" si="39"/>
        <v>2932.99656</v>
      </c>
      <c r="O1182" s="116">
        <v>43293</v>
      </c>
      <c r="P1182" s="108">
        <v>2018</v>
      </c>
      <c r="Q1182" s="108" t="s">
        <v>88</v>
      </c>
    </row>
    <row r="1183" spans="1:17" s="113" customFormat="1" x14ac:dyDescent="0.2">
      <c r="A1183" s="114" t="s">
        <v>15</v>
      </c>
      <c r="B1183" s="105" t="s">
        <v>69</v>
      </c>
      <c r="C1183" s="211">
        <v>43397</v>
      </c>
      <c r="D1183" s="115" t="s">
        <v>88</v>
      </c>
      <c r="E1183" s="105" t="s">
        <v>13</v>
      </c>
      <c r="F1183" s="105" t="s">
        <v>13</v>
      </c>
      <c r="G1183" s="105">
        <v>1047078</v>
      </c>
      <c r="H1183" s="127">
        <v>0.7800000007837713</v>
      </c>
      <c r="I1183" s="127">
        <v>0.78</v>
      </c>
      <c r="J1183" s="131"/>
      <c r="K1183" s="121">
        <v>-0.38276476500000001</v>
      </c>
      <c r="L1183" s="121">
        <f t="shared" si="38"/>
        <v>-0.29855651700000002</v>
      </c>
      <c r="M1183" s="124">
        <v>-3760.252</v>
      </c>
      <c r="N1183" s="124">
        <f t="shared" si="39"/>
        <v>-2932.99656</v>
      </c>
      <c r="O1183" s="116">
        <v>43293</v>
      </c>
      <c r="P1183" s="108">
        <v>2018</v>
      </c>
      <c r="Q1183" s="108" t="s">
        <v>88</v>
      </c>
    </row>
    <row r="1184" spans="1:17" s="113" customFormat="1" x14ac:dyDescent="0.2">
      <c r="A1184" s="114" t="s">
        <v>15</v>
      </c>
      <c r="B1184" s="105" t="s">
        <v>69</v>
      </c>
      <c r="C1184" s="211">
        <v>43412</v>
      </c>
      <c r="D1184" s="115" t="s">
        <v>88</v>
      </c>
      <c r="E1184" s="105" t="s">
        <v>13</v>
      </c>
      <c r="F1184" s="105" t="s">
        <v>13</v>
      </c>
      <c r="G1184" s="105">
        <v>1049773</v>
      </c>
      <c r="H1184" s="127">
        <v>0.42599999999999999</v>
      </c>
      <c r="I1184" s="127">
        <v>0.48104476755925862</v>
      </c>
      <c r="J1184" s="131"/>
      <c r="K1184" s="121">
        <v>1</v>
      </c>
      <c r="L1184" s="121">
        <f t="shared" si="38"/>
        <v>0.42599999999999999</v>
      </c>
      <c r="M1184" s="124">
        <v>1475.494713</v>
      </c>
      <c r="N1184" s="124">
        <f t="shared" si="39"/>
        <v>709.77901125000005</v>
      </c>
      <c r="O1184" s="116">
        <v>43298</v>
      </c>
      <c r="P1184" s="108">
        <v>2018</v>
      </c>
      <c r="Q1184" s="108" t="s">
        <v>88</v>
      </c>
    </row>
    <row r="1185" spans="1:17" s="113" customFormat="1" x14ac:dyDescent="0.2">
      <c r="A1185" s="114" t="s">
        <v>15</v>
      </c>
      <c r="B1185" s="105" t="s">
        <v>69</v>
      </c>
      <c r="C1185" s="211">
        <v>43418</v>
      </c>
      <c r="D1185" s="115" t="s">
        <v>88</v>
      </c>
      <c r="E1185" s="105" t="s">
        <v>13</v>
      </c>
      <c r="F1185" s="105" t="s">
        <v>13</v>
      </c>
      <c r="G1185" s="105">
        <v>1053565</v>
      </c>
      <c r="H1185" s="127">
        <v>0.42599999999999999</v>
      </c>
      <c r="I1185" s="127">
        <v>0.48067312072162732</v>
      </c>
      <c r="J1185" s="131"/>
      <c r="K1185" s="121">
        <v>0.8</v>
      </c>
      <c r="L1185" s="121">
        <f t="shared" si="38"/>
        <v>0.34079999999999999</v>
      </c>
      <c r="M1185" s="124">
        <v>1310.6620129999999</v>
      </c>
      <c r="N1185" s="124">
        <f t="shared" si="39"/>
        <v>630</v>
      </c>
      <c r="O1185" s="116">
        <v>43304</v>
      </c>
      <c r="P1185" s="108">
        <v>2018</v>
      </c>
      <c r="Q1185" s="108" t="s">
        <v>88</v>
      </c>
    </row>
    <row r="1186" spans="1:17" s="113" customFormat="1" x14ac:dyDescent="0.2">
      <c r="A1186" s="114" t="s">
        <v>15</v>
      </c>
      <c r="B1186" s="105" t="s">
        <v>69</v>
      </c>
      <c r="C1186" s="211">
        <v>43397</v>
      </c>
      <c r="D1186" s="115" t="s">
        <v>88</v>
      </c>
      <c r="E1186" s="105" t="s">
        <v>13</v>
      </c>
      <c r="F1186" s="105" t="s">
        <v>13</v>
      </c>
      <c r="G1186" s="105">
        <v>1053969</v>
      </c>
      <c r="H1186" s="127">
        <v>9.9999983768017706E-2</v>
      </c>
      <c r="I1186" s="127">
        <v>0.1</v>
      </c>
      <c r="J1186" s="131"/>
      <c r="K1186" s="121">
        <v>3.0803384999999999E-2</v>
      </c>
      <c r="L1186" s="121">
        <f t="shared" si="38"/>
        <v>3.0803380000000002E-3</v>
      </c>
      <c r="M1186" s="124">
        <v>279.95519999999999</v>
      </c>
      <c r="N1186" s="124">
        <f t="shared" si="39"/>
        <v>27.995519999999999</v>
      </c>
      <c r="O1186" s="116">
        <v>43304</v>
      </c>
      <c r="P1186" s="108">
        <v>2018</v>
      </c>
      <c r="Q1186" s="108" t="s">
        <v>88</v>
      </c>
    </row>
    <row r="1187" spans="1:17" s="113" customFormat="1" x14ac:dyDescent="0.2">
      <c r="A1187" s="114" t="s">
        <v>15</v>
      </c>
      <c r="B1187" s="105" t="s">
        <v>69</v>
      </c>
      <c r="C1187" s="211">
        <v>43397</v>
      </c>
      <c r="D1187" s="115" t="s">
        <v>88</v>
      </c>
      <c r="E1187" s="105" t="s">
        <v>13</v>
      </c>
      <c r="F1187" s="105" t="s">
        <v>13</v>
      </c>
      <c r="G1187" s="105">
        <v>1053969</v>
      </c>
      <c r="H1187" s="127">
        <v>9.9999983768017706E-2</v>
      </c>
      <c r="I1187" s="127">
        <v>0.1</v>
      </c>
      <c r="J1187" s="131"/>
      <c r="K1187" s="121">
        <v>-3.0803384999999999E-2</v>
      </c>
      <c r="L1187" s="121">
        <f t="shared" si="38"/>
        <v>-3.0803380000000002E-3</v>
      </c>
      <c r="M1187" s="124">
        <v>-279.95519999999999</v>
      </c>
      <c r="N1187" s="124">
        <f t="shared" si="39"/>
        <v>-27.995519999999999</v>
      </c>
      <c r="O1187" s="116">
        <v>43304</v>
      </c>
      <c r="P1187" s="108">
        <v>2018</v>
      </c>
      <c r="Q1187" s="108" t="s">
        <v>88</v>
      </c>
    </row>
    <row r="1188" spans="1:17" s="113" customFormat="1" x14ac:dyDescent="0.2">
      <c r="A1188" s="114" t="s">
        <v>15</v>
      </c>
      <c r="B1188" s="105" t="s">
        <v>69</v>
      </c>
      <c r="C1188" s="211">
        <v>43348</v>
      </c>
      <c r="D1188" s="115" t="s">
        <v>88</v>
      </c>
      <c r="E1188" s="105" t="s">
        <v>13</v>
      </c>
      <c r="F1188" s="105" t="s">
        <v>13</v>
      </c>
      <c r="G1188" s="105">
        <v>1054511</v>
      </c>
      <c r="H1188" s="127">
        <v>0.7800000007837713</v>
      </c>
      <c r="I1188" s="127">
        <v>0.78</v>
      </c>
      <c r="J1188" s="131"/>
      <c r="K1188" s="121">
        <v>0.38276476500000001</v>
      </c>
      <c r="L1188" s="121">
        <f t="shared" si="38"/>
        <v>0.29855651700000002</v>
      </c>
      <c r="M1188" s="124">
        <v>3534.5819999999999</v>
      </c>
      <c r="N1188" s="124">
        <f t="shared" si="39"/>
        <v>2756.9739599999998</v>
      </c>
      <c r="O1188" s="116">
        <v>43306</v>
      </c>
      <c r="P1188" s="108">
        <v>2018</v>
      </c>
      <c r="Q1188" s="108" t="s">
        <v>88</v>
      </c>
    </row>
    <row r="1189" spans="1:17" s="113" customFormat="1" x14ac:dyDescent="0.2">
      <c r="A1189" s="114" t="s">
        <v>15</v>
      </c>
      <c r="B1189" s="105" t="s">
        <v>69</v>
      </c>
      <c r="C1189" s="211">
        <v>43348</v>
      </c>
      <c r="D1189" s="115" t="s">
        <v>88</v>
      </c>
      <c r="E1189" s="105" t="s">
        <v>13</v>
      </c>
      <c r="F1189" s="105" t="s">
        <v>13</v>
      </c>
      <c r="G1189" s="105">
        <v>1054511</v>
      </c>
      <c r="H1189" s="127">
        <v>0.7800000007837713</v>
      </c>
      <c r="I1189" s="127">
        <v>0.78</v>
      </c>
      <c r="J1189" s="131"/>
      <c r="K1189" s="121">
        <v>-0.38276476500000001</v>
      </c>
      <c r="L1189" s="121">
        <f t="shared" si="38"/>
        <v>-0.29855651700000002</v>
      </c>
      <c r="M1189" s="124">
        <v>-3534.5819999999999</v>
      </c>
      <c r="N1189" s="124">
        <f t="shared" si="39"/>
        <v>-2756.9739599999998</v>
      </c>
      <c r="O1189" s="116">
        <v>43306</v>
      </c>
      <c r="P1189" s="108">
        <v>2018</v>
      </c>
      <c r="Q1189" s="108" t="s">
        <v>88</v>
      </c>
    </row>
    <row r="1190" spans="1:17" s="113" customFormat="1" x14ac:dyDescent="0.2">
      <c r="A1190" s="114" t="s">
        <v>15</v>
      </c>
      <c r="B1190" s="105" t="s">
        <v>69</v>
      </c>
      <c r="C1190" s="211">
        <v>43425</v>
      </c>
      <c r="D1190" s="115" t="s">
        <v>88</v>
      </c>
      <c r="E1190" s="105" t="s">
        <v>13</v>
      </c>
      <c r="F1190" s="105" t="s">
        <v>13</v>
      </c>
      <c r="G1190" s="105">
        <v>1054990</v>
      </c>
      <c r="H1190" s="127">
        <v>0.42599999999999999</v>
      </c>
      <c r="I1190" s="127">
        <v>0.48104476755925862</v>
      </c>
      <c r="J1190" s="131"/>
      <c r="K1190" s="121">
        <v>1</v>
      </c>
      <c r="L1190" s="121">
        <f t="shared" si="38"/>
        <v>0.42599999999999999</v>
      </c>
      <c r="M1190" s="124">
        <v>1475.494713</v>
      </c>
      <c r="N1190" s="124">
        <f t="shared" si="39"/>
        <v>709.77901125000005</v>
      </c>
      <c r="O1190" s="116">
        <v>43307</v>
      </c>
      <c r="P1190" s="108">
        <v>2018</v>
      </c>
      <c r="Q1190" s="108" t="s">
        <v>88</v>
      </c>
    </row>
    <row r="1191" spans="1:17" s="113" customFormat="1" x14ac:dyDescent="0.2">
      <c r="A1191" s="114" t="s">
        <v>15</v>
      </c>
      <c r="B1191" s="105" t="s">
        <v>69</v>
      </c>
      <c r="C1191" s="211">
        <v>43397</v>
      </c>
      <c r="D1191" s="115" t="s">
        <v>88</v>
      </c>
      <c r="E1191" s="105" t="s">
        <v>13</v>
      </c>
      <c r="F1191" s="105" t="s">
        <v>13</v>
      </c>
      <c r="G1191" s="105">
        <v>1058960</v>
      </c>
      <c r="H1191" s="127">
        <v>9.9999983768017706E-2</v>
      </c>
      <c r="I1191" s="127">
        <v>0.1</v>
      </c>
      <c r="J1191" s="131"/>
      <c r="K1191" s="121">
        <v>3.0803384999999999E-2</v>
      </c>
      <c r="L1191" s="121">
        <f t="shared" si="38"/>
        <v>3.0803380000000002E-3</v>
      </c>
      <c r="M1191" s="124">
        <v>279.95519999999999</v>
      </c>
      <c r="N1191" s="124">
        <f t="shared" si="39"/>
        <v>27.995519999999999</v>
      </c>
      <c r="O1191" s="116">
        <v>43307</v>
      </c>
      <c r="P1191" s="108">
        <v>2018</v>
      </c>
      <c r="Q1191" s="108" t="s">
        <v>88</v>
      </c>
    </row>
    <row r="1192" spans="1:17" s="113" customFormat="1" x14ac:dyDescent="0.2">
      <c r="A1192" s="114" t="s">
        <v>15</v>
      </c>
      <c r="B1192" s="105" t="s">
        <v>69</v>
      </c>
      <c r="C1192" s="211">
        <v>43397</v>
      </c>
      <c r="D1192" s="115" t="s">
        <v>88</v>
      </c>
      <c r="E1192" s="105" t="s">
        <v>13</v>
      </c>
      <c r="F1192" s="105" t="s">
        <v>13</v>
      </c>
      <c r="G1192" s="105">
        <v>1058960</v>
      </c>
      <c r="H1192" s="127">
        <v>9.9999983768017706E-2</v>
      </c>
      <c r="I1192" s="127">
        <v>0.1</v>
      </c>
      <c r="J1192" s="131"/>
      <c r="K1192" s="121">
        <v>-3.0803384999999999E-2</v>
      </c>
      <c r="L1192" s="121">
        <f t="shared" si="38"/>
        <v>-3.0803380000000002E-3</v>
      </c>
      <c r="M1192" s="124">
        <v>-279.95519999999999</v>
      </c>
      <c r="N1192" s="124">
        <f t="shared" si="39"/>
        <v>-27.995519999999999</v>
      </c>
      <c r="O1192" s="116">
        <v>43307</v>
      </c>
      <c r="P1192" s="108">
        <v>2018</v>
      </c>
      <c r="Q1192" s="108" t="s">
        <v>88</v>
      </c>
    </row>
    <row r="1193" spans="1:17" s="113" customFormat="1" x14ac:dyDescent="0.2">
      <c r="A1193" s="114" t="s">
        <v>15</v>
      </c>
      <c r="B1193" s="105" t="s">
        <v>69</v>
      </c>
      <c r="C1193" s="211">
        <v>43404</v>
      </c>
      <c r="D1193" s="115" t="s">
        <v>88</v>
      </c>
      <c r="E1193" s="105" t="s">
        <v>13</v>
      </c>
      <c r="F1193" s="105" t="s">
        <v>13</v>
      </c>
      <c r="G1193" s="105">
        <v>1061803</v>
      </c>
      <c r="H1193" s="127">
        <v>0.42599999999999999</v>
      </c>
      <c r="I1193" s="127">
        <v>0.48067312072162732</v>
      </c>
      <c r="J1193" s="131"/>
      <c r="K1193" s="121">
        <v>0.8</v>
      </c>
      <c r="L1193" s="121">
        <f t="shared" si="38"/>
        <v>0.34079999999999999</v>
      </c>
      <c r="M1193" s="124">
        <v>1310.6620129999999</v>
      </c>
      <c r="N1193" s="124">
        <f t="shared" si="39"/>
        <v>630</v>
      </c>
      <c r="O1193" s="116">
        <v>43315</v>
      </c>
      <c r="P1193" s="108">
        <v>2018</v>
      </c>
      <c r="Q1193" s="108" t="s">
        <v>88</v>
      </c>
    </row>
    <row r="1194" spans="1:17" s="113" customFormat="1" x14ac:dyDescent="0.2">
      <c r="A1194" s="114" t="s">
        <v>15</v>
      </c>
      <c r="B1194" s="105" t="s">
        <v>69</v>
      </c>
      <c r="C1194" s="211">
        <v>43404</v>
      </c>
      <c r="D1194" s="115" t="s">
        <v>88</v>
      </c>
      <c r="E1194" s="105" t="s">
        <v>13</v>
      </c>
      <c r="F1194" s="105" t="s">
        <v>13</v>
      </c>
      <c r="G1194" s="105">
        <v>1069407</v>
      </c>
      <c r="H1194" s="127">
        <v>0.42599999999999999</v>
      </c>
      <c r="I1194" s="127">
        <v>0.48104476755925862</v>
      </c>
      <c r="J1194" s="131"/>
      <c r="K1194" s="121">
        <v>1</v>
      </c>
      <c r="L1194" s="121">
        <f t="shared" si="38"/>
        <v>0.42599999999999999</v>
      </c>
      <c r="M1194" s="124">
        <v>1475.494713</v>
      </c>
      <c r="N1194" s="124">
        <f t="shared" si="39"/>
        <v>709.77901125000005</v>
      </c>
      <c r="O1194" s="116">
        <v>43328</v>
      </c>
      <c r="P1194" s="108">
        <v>2018</v>
      </c>
      <c r="Q1194" s="108" t="s">
        <v>88</v>
      </c>
    </row>
    <row r="1195" spans="1:17" s="113" customFormat="1" x14ac:dyDescent="0.2">
      <c r="A1195" s="114" t="s">
        <v>15</v>
      </c>
      <c r="B1195" s="105" t="s">
        <v>69</v>
      </c>
      <c r="C1195" s="211">
        <v>43404</v>
      </c>
      <c r="D1195" s="115" t="s">
        <v>88</v>
      </c>
      <c r="E1195" s="105" t="s">
        <v>13</v>
      </c>
      <c r="F1195" s="105" t="s">
        <v>13</v>
      </c>
      <c r="G1195" s="105">
        <v>1075734</v>
      </c>
      <c r="H1195" s="127">
        <v>0.42599999999999999</v>
      </c>
      <c r="I1195" s="127">
        <v>0.48104476755925862</v>
      </c>
      <c r="J1195" s="131"/>
      <c r="K1195" s="121">
        <v>1</v>
      </c>
      <c r="L1195" s="121">
        <f t="shared" si="38"/>
        <v>0.42599999999999999</v>
      </c>
      <c r="M1195" s="124">
        <v>1475.494713</v>
      </c>
      <c r="N1195" s="124">
        <f t="shared" si="39"/>
        <v>709.77901125000005</v>
      </c>
      <c r="O1195" s="116">
        <v>43340</v>
      </c>
      <c r="P1195" s="108">
        <v>2018</v>
      </c>
      <c r="Q1195" s="108" t="s">
        <v>88</v>
      </c>
    </row>
    <row r="1196" spans="1:17" s="113" customFormat="1" x14ac:dyDescent="0.2">
      <c r="A1196" s="114" t="s">
        <v>15</v>
      </c>
      <c r="B1196" s="105" t="s">
        <v>69</v>
      </c>
      <c r="C1196" s="211">
        <v>43425</v>
      </c>
      <c r="D1196" s="115" t="s">
        <v>88</v>
      </c>
      <c r="E1196" s="105" t="s">
        <v>13</v>
      </c>
      <c r="F1196" s="105" t="s">
        <v>13</v>
      </c>
      <c r="G1196" s="105">
        <v>1076613</v>
      </c>
      <c r="H1196" s="127">
        <v>0.42599999999999999</v>
      </c>
      <c r="I1196" s="127">
        <v>0.48067312072162732</v>
      </c>
      <c r="J1196" s="131"/>
      <c r="K1196" s="121">
        <v>0.8</v>
      </c>
      <c r="L1196" s="121">
        <f t="shared" si="38"/>
        <v>0.34079999999999999</v>
      </c>
      <c r="M1196" s="124">
        <v>1310.6620129999999</v>
      </c>
      <c r="N1196" s="124">
        <f t="shared" si="39"/>
        <v>630</v>
      </c>
      <c r="O1196" s="116">
        <v>43335</v>
      </c>
      <c r="P1196" s="108">
        <v>2018</v>
      </c>
      <c r="Q1196" s="108" t="s">
        <v>88</v>
      </c>
    </row>
    <row r="1197" spans="1:17" s="113" customFormat="1" x14ac:dyDescent="0.2">
      <c r="A1197" s="114" t="s">
        <v>15</v>
      </c>
      <c r="B1197" s="105" t="s">
        <v>69</v>
      </c>
      <c r="C1197" s="211">
        <v>43404</v>
      </c>
      <c r="D1197" s="115" t="s">
        <v>88</v>
      </c>
      <c r="E1197" s="105" t="s">
        <v>13</v>
      </c>
      <c r="F1197" s="105" t="s">
        <v>13</v>
      </c>
      <c r="G1197" s="105">
        <v>1077253</v>
      </c>
      <c r="H1197" s="127">
        <v>0.42599999999999999</v>
      </c>
      <c r="I1197" s="127">
        <v>0.48104476755925862</v>
      </c>
      <c r="J1197" s="131"/>
      <c r="K1197" s="121">
        <v>1</v>
      </c>
      <c r="L1197" s="121">
        <f t="shared" si="38"/>
        <v>0.42599999999999999</v>
      </c>
      <c r="M1197" s="124">
        <v>1475.494713</v>
      </c>
      <c r="N1197" s="124">
        <f t="shared" si="39"/>
        <v>709.77901125000005</v>
      </c>
      <c r="O1197" s="116">
        <v>43340</v>
      </c>
      <c r="P1197" s="108">
        <v>2018</v>
      </c>
      <c r="Q1197" s="108" t="s">
        <v>88</v>
      </c>
    </row>
    <row r="1198" spans="1:17" s="113" customFormat="1" x14ac:dyDescent="0.2">
      <c r="A1198" s="114" t="s">
        <v>15</v>
      </c>
      <c r="B1198" s="105" t="s">
        <v>69</v>
      </c>
      <c r="C1198" s="211">
        <v>43418</v>
      </c>
      <c r="D1198" s="115" t="s">
        <v>88</v>
      </c>
      <c r="E1198" s="105" t="s">
        <v>13</v>
      </c>
      <c r="F1198" s="105" t="s">
        <v>13</v>
      </c>
      <c r="G1198" s="105">
        <v>1077591</v>
      </c>
      <c r="H1198" s="127">
        <v>0.42599999999999999</v>
      </c>
      <c r="I1198" s="127">
        <v>0.48067312072162732</v>
      </c>
      <c r="J1198" s="131"/>
      <c r="K1198" s="121">
        <v>0.8</v>
      </c>
      <c r="L1198" s="121">
        <f t="shared" si="38"/>
        <v>0.34079999999999999</v>
      </c>
      <c r="M1198" s="124">
        <v>1310.6620129999999</v>
      </c>
      <c r="N1198" s="124">
        <f t="shared" si="39"/>
        <v>630</v>
      </c>
      <c r="O1198" s="116">
        <v>43334</v>
      </c>
      <c r="P1198" s="108">
        <v>2018</v>
      </c>
      <c r="Q1198" s="108" t="s">
        <v>88</v>
      </c>
    </row>
    <row r="1199" spans="1:17" s="113" customFormat="1" x14ac:dyDescent="0.2">
      <c r="A1199" s="114" t="s">
        <v>15</v>
      </c>
      <c r="B1199" s="105" t="s">
        <v>69</v>
      </c>
      <c r="C1199" s="211">
        <v>43418</v>
      </c>
      <c r="D1199" s="115" t="s">
        <v>88</v>
      </c>
      <c r="E1199" s="105" t="s">
        <v>13</v>
      </c>
      <c r="F1199" s="105" t="s">
        <v>13</v>
      </c>
      <c r="G1199" s="105">
        <v>1077925</v>
      </c>
      <c r="H1199" s="127">
        <v>0.42599999999999999</v>
      </c>
      <c r="I1199" s="127">
        <v>0.48067312072162732</v>
      </c>
      <c r="J1199" s="131"/>
      <c r="K1199" s="121">
        <v>0.8</v>
      </c>
      <c r="L1199" s="121">
        <f t="shared" si="38"/>
        <v>0.34079999999999999</v>
      </c>
      <c r="M1199" s="124">
        <v>1310.6620129999999</v>
      </c>
      <c r="N1199" s="124">
        <f t="shared" si="39"/>
        <v>630</v>
      </c>
      <c r="O1199" s="116">
        <v>43270</v>
      </c>
      <c r="P1199" s="108">
        <v>2018</v>
      </c>
      <c r="Q1199" s="108" t="s">
        <v>88</v>
      </c>
    </row>
    <row r="1200" spans="1:17" s="113" customFormat="1" x14ac:dyDescent="0.2">
      <c r="A1200" s="114" t="s">
        <v>15</v>
      </c>
      <c r="B1200" s="105" t="s">
        <v>69</v>
      </c>
      <c r="C1200" s="211">
        <v>43404</v>
      </c>
      <c r="D1200" s="115" t="s">
        <v>88</v>
      </c>
      <c r="E1200" s="105" t="s">
        <v>13</v>
      </c>
      <c r="F1200" s="105" t="s">
        <v>13</v>
      </c>
      <c r="G1200" s="105">
        <v>1079449</v>
      </c>
      <c r="H1200" s="127">
        <v>0.42599999999999999</v>
      </c>
      <c r="I1200" s="127">
        <v>0.48104476755925862</v>
      </c>
      <c r="J1200" s="131"/>
      <c r="K1200" s="121">
        <v>1</v>
      </c>
      <c r="L1200" s="121">
        <f t="shared" si="38"/>
        <v>0.42599999999999999</v>
      </c>
      <c r="M1200" s="124">
        <v>1475.494713</v>
      </c>
      <c r="N1200" s="124">
        <f t="shared" si="39"/>
        <v>709.77901125000005</v>
      </c>
      <c r="O1200" s="116">
        <v>43347</v>
      </c>
      <c r="P1200" s="108">
        <v>2018</v>
      </c>
      <c r="Q1200" s="108" t="s">
        <v>88</v>
      </c>
    </row>
    <row r="1201" spans="1:17" s="113" customFormat="1" x14ac:dyDescent="0.2">
      <c r="A1201" s="114" t="s">
        <v>15</v>
      </c>
      <c r="B1201" s="105" t="s">
        <v>69</v>
      </c>
      <c r="C1201" s="211">
        <v>43404</v>
      </c>
      <c r="D1201" s="115" t="s">
        <v>88</v>
      </c>
      <c r="E1201" s="105" t="s">
        <v>13</v>
      </c>
      <c r="F1201" s="105" t="s">
        <v>13</v>
      </c>
      <c r="G1201" s="105">
        <v>1080126</v>
      </c>
      <c r="H1201" s="127">
        <v>0.42599999999999999</v>
      </c>
      <c r="I1201" s="127">
        <v>0.48067312072162732</v>
      </c>
      <c r="J1201" s="131"/>
      <c r="K1201" s="121">
        <v>0.8</v>
      </c>
      <c r="L1201" s="121">
        <f t="shared" si="38"/>
        <v>0.34079999999999999</v>
      </c>
      <c r="M1201" s="124">
        <v>1310.6620129999999</v>
      </c>
      <c r="N1201" s="124">
        <f t="shared" si="39"/>
        <v>630</v>
      </c>
      <c r="O1201" s="116">
        <v>43353</v>
      </c>
      <c r="P1201" s="108">
        <v>2018</v>
      </c>
      <c r="Q1201" s="108" t="s">
        <v>88</v>
      </c>
    </row>
    <row r="1202" spans="1:17" s="113" customFormat="1" x14ac:dyDescent="0.2">
      <c r="A1202" s="114" t="s">
        <v>15</v>
      </c>
      <c r="B1202" s="105" t="s">
        <v>69</v>
      </c>
      <c r="C1202" s="211">
        <v>43404</v>
      </c>
      <c r="D1202" s="115" t="s">
        <v>88</v>
      </c>
      <c r="E1202" s="105" t="s">
        <v>13</v>
      </c>
      <c r="F1202" s="105" t="s">
        <v>13</v>
      </c>
      <c r="G1202" s="105">
        <v>1081892</v>
      </c>
      <c r="H1202" s="127">
        <v>0.42599999999999999</v>
      </c>
      <c r="I1202" s="127">
        <v>0.48067312072162732</v>
      </c>
      <c r="J1202" s="131"/>
      <c r="K1202" s="121">
        <v>0.8</v>
      </c>
      <c r="L1202" s="121">
        <f t="shared" si="38"/>
        <v>0.34079999999999999</v>
      </c>
      <c r="M1202" s="124">
        <v>1310.6620129999999</v>
      </c>
      <c r="N1202" s="124">
        <f t="shared" si="39"/>
        <v>630</v>
      </c>
      <c r="O1202" s="116">
        <v>43352</v>
      </c>
      <c r="P1202" s="108">
        <v>2018</v>
      </c>
      <c r="Q1202" s="108" t="s">
        <v>88</v>
      </c>
    </row>
    <row r="1203" spans="1:17" s="113" customFormat="1" x14ac:dyDescent="0.2">
      <c r="A1203" s="114" t="s">
        <v>15</v>
      </c>
      <c r="B1203" s="105" t="s">
        <v>69</v>
      </c>
      <c r="C1203" s="211">
        <v>43404</v>
      </c>
      <c r="D1203" s="115" t="s">
        <v>88</v>
      </c>
      <c r="E1203" s="105" t="s">
        <v>13</v>
      </c>
      <c r="F1203" s="105" t="s">
        <v>13</v>
      </c>
      <c r="G1203" s="105">
        <v>1082379</v>
      </c>
      <c r="H1203" s="127">
        <v>0.42599999999999999</v>
      </c>
      <c r="I1203" s="127">
        <v>0.48104476755925862</v>
      </c>
      <c r="J1203" s="131"/>
      <c r="K1203" s="121">
        <v>1</v>
      </c>
      <c r="L1203" s="121">
        <f t="shared" si="38"/>
        <v>0.42599999999999999</v>
      </c>
      <c r="M1203" s="124">
        <v>1475.494713</v>
      </c>
      <c r="N1203" s="124">
        <f t="shared" si="39"/>
        <v>709.77901125000005</v>
      </c>
      <c r="O1203" s="116">
        <v>43353</v>
      </c>
      <c r="P1203" s="108">
        <v>2018</v>
      </c>
      <c r="Q1203" s="108" t="s">
        <v>88</v>
      </c>
    </row>
    <row r="1204" spans="1:17" s="113" customFormat="1" x14ac:dyDescent="0.2">
      <c r="A1204" s="114" t="s">
        <v>15</v>
      </c>
      <c r="B1204" s="105" t="s">
        <v>69</v>
      </c>
      <c r="C1204" s="211">
        <v>43404</v>
      </c>
      <c r="D1204" s="115" t="s">
        <v>88</v>
      </c>
      <c r="E1204" s="105" t="s">
        <v>13</v>
      </c>
      <c r="F1204" s="105" t="s">
        <v>13</v>
      </c>
      <c r="G1204" s="105">
        <v>1082841</v>
      </c>
      <c r="H1204" s="127">
        <v>0.42599999999999999</v>
      </c>
      <c r="I1204" s="127">
        <v>0.48067312072162732</v>
      </c>
      <c r="J1204" s="131"/>
      <c r="K1204" s="121">
        <v>0.8</v>
      </c>
      <c r="L1204" s="121">
        <f t="shared" si="38"/>
        <v>0.34079999999999999</v>
      </c>
      <c r="M1204" s="124">
        <v>1310.6620129999999</v>
      </c>
      <c r="N1204" s="124">
        <f t="shared" si="39"/>
        <v>630</v>
      </c>
      <c r="O1204" s="116">
        <v>43357</v>
      </c>
      <c r="P1204" s="108">
        <v>2018</v>
      </c>
      <c r="Q1204" s="108" t="s">
        <v>88</v>
      </c>
    </row>
    <row r="1205" spans="1:17" s="113" customFormat="1" x14ac:dyDescent="0.2">
      <c r="A1205" s="114" t="s">
        <v>15</v>
      </c>
      <c r="B1205" s="105" t="s">
        <v>69</v>
      </c>
      <c r="C1205" s="211">
        <v>43404</v>
      </c>
      <c r="D1205" s="115" t="s">
        <v>88</v>
      </c>
      <c r="E1205" s="105" t="s">
        <v>13</v>
      </c>
      <c r="F1205" s="105" t="s">
        <v>13</v>
      </c>
      <c r="G1205" s="105">
        <v>1084296</v>
      </c>
      <c r="H1205" s="127">
        <v>0.42599999999999999</v>
      </c>
      <c r="I1205" s="127">
        <v>0.48067312072162732</v>
      </c>
      <c r="J1205" s="131"/>
      <c r="K1205" s="121">
        <v>0.8</v>
      </c>
      <c r="L1205" s="121">
        <f t="shared" si="38"/>
        <v>0.34079999999999999</v>
      </c>
      <c r="M1205" s="124">
        <v>1310.6620129999999</v>
      </c>
      <c r="N1205" s="124">
        <f t="shared" si="39"/>
        <v>630</v>
      </c>
      <c r="O1205" s="116">
        <v>43349</v>
      </c>
      <c r="P1205" s="108">
        <v>2018</v>
      </c>
      <c r="Q1205" s="108" t="s">
        <v>88</v>
      </c>
    </row>
    <row r="1206" spans="1:17" s="113" customFormat="1" x14ac:dyDescent="0.2">
      <c r="A1206" s="114" t="s">
        <v>15</v>
      </c>
      <c r="B1206" s="105" t="s">
        <v>69</v>
      </c>
      <c r="C1206" s="211">
        <v>43412</v>
      </c>
      <c r="D1206" s="115" t="s">
        <v>88</v>
      </c>
      <c r="E1206" s="105" t="s">
        <v>13</v>
      </c>
      <c r="F1206" s="105" t="s">
        <v>13</v>
      </c>
      <c r="G1206" s="105">
        <v>1084429</v>
      </c>
      <c r="H1206" s="127">
        <v>0.42599999999999999</v>
      </c>
      <c r="I1206" s="127">
        <v>0.48067312072162732</v>
      </c>
      <c r="J1206" s="131"/>
      <c r="K1206" s="121">
        <v>0.8</v>
      </c>
      <c r="L1206" s="121">
        <f t="shared" si="38"/>
        <v>0.34079999999999999</v>
      </c>
      <c r="M1206" s="124">
        <v>1310.6620129999999</v>
      </c>
      <c r="N1206" s="124">
        <f t="shared" si="39"/>
        <v>630</v>
      </c>
      <c r="O1206" s="116">
        <v>43354</v>
      </c>
      <c r="P1206" s="108">
        <v>2018</v>
      </c>
      <c r="Q1206" s="108" t="s">
        <v>88</v>
      </c>
    </row>
    <row r="1207" spans="1:17" s="113" customFormat="1" x14ac:dyDescent="0.2">
      <c r="A1207" s="114" t="s">
        <v>15</v>
      </c>
      <c r="B1207" s="105" t="s">
        <v>69</v>
      </c>
      <c r="C1207" s="211">
        <v>43412</v>
      </c>
      <c r="D1207" s="115" t="s">
        <v>88</v>
      </c>
      <c r="E1207" s="105" t="s">
        <v>13</v>
      </c>
      <c r="F1207" s="105" t="s">
        <v>13</v>
      </c>
      <c r="G1207" s="105">
        <v>1085009</v>
      </c>
      <c r="H1207" s="127">
        <v>0.42599999999999999</v>
      </c>
      <c r="I1207" s="127">
        <v>0.48104476755925862</v>
      </c>
      <c r="J1207" s="131"/>
      <c r="K1207" s="121">
        <v>1</v>
      </c>
      <c r="L1207" s="121">
        <f t="shared" si="38"/>
        <v>0.42599999999999999</v>
      </c>
      <c r="M1207" s="124">
        <v>1475.494713</v>
      </c>
      <c r="N1207" s="124">
        <f t="shared" si="39"/>
        <v>709.77901125000005</v>
      </c>
      <c r="O1207" s="116">
        <v>43353</v>
      </c>
      <c r="P1207" s="108">
        <v>2018</v>
      </c>
      <c r="Q1207" s="108" t="s">
        <v>88</v>
      </c>
    </row>
    <row r="1208" spans="1:17" s="113" customFormat="1" x14ac:dyDescent="0.2">
      <c r="A1208" s="114" t="s">
        <v>15</v>
      </c>
      <c r="B1208" s="105" t="s">
        <v>69</v>
      </c>
      <c r="C1208" s="211">
        <v>43404</v>
      </c>
      <c r="D1208" s="115" t="s">
        <v>88</v>
      </c>
      <c r="E1208" s="105" t="s">
        <v>13</v>
      </c>
      <c r="F1208" s="105" t="s">
        <v>13</v>
      </c>
      <c r="G1208" s="105">
        <v>1087007</v>
      </c>
      <c r="H1208" s="127">
        <v>0.42599999999999999</v>
      </c>
      <c r="I1208" s="127">
        <v>0.48067312072162732</v>
      </c>
      <c r="J1208" s="131"/>
      <c r="K1208" s="121">
        <v>0.8</v>
      </c>
      <c r="L1208" s="121">
        <f t="shared" si="38"/>
        <v>0.34079999999999999</v>
      </c>
      <c r="M1208" s="124">
        <v>1310.6620129999999</v>
      </c>
      <c r="N1208" s="124">
        <f t="shared" si="39"/>
        <v>630</v>
      </c>
      <c r="O1208" s="116">
        <v>43353</v>
      </c>
      <c r="P1208" s="108">
        <v>2018</v>
      </c>
      <c r="Q1208" s="108" t="s">
        <v>88</v>
      </c>
    </row>
    <row r="1209" spans="1:17" s="113" customFormat="1" x14ac:dyDescent="0.2">
      <c r="A1209" s="114" t="s">
        <v>15</v>
      </c>
      <c r="B1209" s="105" t="s">
        <v>69</v>
      </c>
      <c r="C1209" s="211">
        <v>43412</v>
      </c>
      <c r="D1209" s="115" t="s">
        <v>88</v>
      </c>
      <c r="E1209" s="105" t="s">
        <v>13</v>
      </c>
      <c r="F1209" s="105" t="s">
        <v>13</v>
      </c>
      <c r="G1209" s="105">
        <v>1087749</v>
      </c>
      <c r="H1209" s="127">
        <v>0.7800000007837713</v>
      </c>
      <c r="I1209" s="127">
        <v>0.78</v>
      </c>
      <c r="J1209" s="131"/>
      <c r="K1209" s="121">
        <v>0.38276476500000001</v>
      </c>
      <c r="L1209" s="121">
        <f t="shared" si="38"/>
        <v>0.29855651700000002</v>
      </c>
      <c r="M1209" s="124">
        <v>3760.252</v>
      </c>
      <c r="N1209" s="124">
        <f t="shared" si="39"/>
        <v>2932.99656</v>
      </c>
      <c r="O1209" s="116">
        <v>43363</v>
      </c>
      <c r="P1209" s="108">
        <v>2018</v>
      </c>
      <c r="Q1209" s="108" t="s">
        <v>88</v>
      </c>
    </row>
    <row r="1210" spans="1:17" s="113" customFormat="1" x14ac:dyDescent="0.2">
      <c r="A1210" s="114" t="s">
        <v>15</v>
      </c>
      <c r="B1210" s="105" t="s">
        <v>69</v>
      </c>
      <c r="C1210" s="211">
        <v>43418</v>
      </c>
      <c r="D1210" s="115" t="s">
        <v>88</v>
      </c>
      <c r="E1210" s="105" t="s">
        <v>13</v>
      </c>
      <c r="F1210" s="105" t="s">
        <v>13</v>
      </c>
      <c r="G1210" s="105">
        <v>1088016</v>
      </c>
      <c r="H1210" s="127">
        <v>0.42599999999999999</v>
      </c>
      <c r="I1210" s="127">
        <v>0.48067312072162732</v>
      </c>
      <c r="J1210" s="131"/>
      <c r="K1210" s="121">
        <v>0.8</v>
      </c>
      <c r="L1210" s="121">
        <f t="shared" si="38"/>
        <v>0.34079999999999999</v>
      </c>
      <c r="M1210" s="124">
        <v>1310.6620129999999</v>
      </c>
      <c r="N1210" s="124">
        <f t="shared" si="39"/>
        <v>630</v>
      </c>
      <c r="O1210" s="116">
        <v>43368</v>
      </c>
      <c r="P1210" s="108">
        <v>2018</v>
      </c>
      <c r="Q1210" s="108" t="s">
        <v>88</v>
      </c>
    </row>
    <row r="1211" spans="1:17" s="113" customFormat="1" x14ac:dyDescent="0.2">
      <c r="A1211" s="114" t="s">
        <v>15</v>
      </c>
      <c r="B1211" s="105" t="s">
        <v>69</v>
      </c>
      <c r="C1211" s="211">
        <v>43412</v>
      </c>
      <c r="D1211" s="115" t="s">
        <v>88</v>
      </c>
      <c r="E1211" s="105" t="s">
        <v>13</v>
      </c>
      <c r="F1211" s="105" t="s">
        <v>13</v>
      </c>
      <c r="G1211" s="105">
        <v>1088047</v>
      </c>
      <c r="H1211" s="127">
        <v>0.42599999999999999</v>
      </c>
      <c r="I1211" s="127">
        <v>0.48104476755925862</v>
      </c>
      <c r="J1211" s="131"/>
      <c r="K1211" s="121">
        <v>1</v>
      </c>
      <c r="L1211" s="121">
        <f t="shared" si="38"/>
        <v>0.42599999999999999</v>
      </c>
      <c r="M1211" s="124">
        <v>1475.494713</v>
      </c>
      <c r="N1211" s="124">
        <f t="shared" si="39"/>
        <v>709.77901125000005</v>
      </c>
      <c r="O1211" s="116">
        <v>43368</v>
      </c>
      <c r="P1211" s="108">
        <v>2018</v>
      </c>
      <c r="Q1211" s="108" t="s">
        <v>88</v>
      </c>
    </row>
    <row r="1212" spans="1:17" s="113" customFormat="1" x14ac:dyDescent="0.2">
      <c r="A1212" s="114" t="s">
        <v>15</v>
      </c>
      <c r="B1212" s="105" t="s">
        <v>69</v>
      </c>
      <c r="C1212" s="211">
        <v>43404</v>
      </c>
      <c r="D1212" s="115" t="s">
        <v>88</v>
      </c>
      <c r="E1212" s="105" t="s">
        <v>13</v>
      </c>
      <c r="F1212" s="105" t="s">
        <v>13</v>
      </c>
      <c r="G1212" s="105">
        <v>1088077</v>
      </c>
      <c r="H1212" s="127">
        <v>0.42599999999999999</v>
      </c>
      <c r="I1212" s="127">
        <v>0.48067312072162732</v>
      </c>
      <c r="J1212" s="131"/>
      <c r="K1212" s="121">
        <v>0.8</v>
      </c>
      <c r="L1212" s="121">
        <f t="shared" si="38"/>
        <v>0.34079999999999999</v>
      </c>
      <c r="M1212" s="124">
        <v>1310.6620129999999</v>
      </c>
      <c r="N1212" s="124">
        <f t="shared" si="39"/>
        <v>630</v>
      </c>
      <c r="O1212" s="116">
        <v>43369</v>
      </c>
      <c r="P1212" s="108">
        <v>2018</v>
      </c>
      <c r="Q1212" s="108" t="s">
        <v>88</v>
      </c>
    </row>
    <row r="1213" spans="1:17" s="113" customFormat="1" x14ac:dyDescent="0.2">
      <c r="A1213" s="114" t="s">
        <v>15</v>
      </c>
      <c r="B1213" s="105" t="s">
        <v>69</v>
      </c>
      <c r="C1213" s="211">
        <v>43425</v>
      </c>
      <c r="D1213" s="115" t="s">
        <v>88</v>
      </c>
      <c r="E1213" s="105" t="s">
        <v>13</v>
      </c>
      <c r="F1213" s="105" t="s">
        <v>13</v>
      </c>
      <c r="G1213" s="105">
        <v>1088143</v>
      </c>
      <c r="H1213" s="127">
        <v>0.42599999999999999</v>
      </c>
      <c r="I1213" s="127">
        <v>0.48067312072162732</v>
      </c>
      <c r="J1213" s="131"/>
      <c r="K1213" s="121">
        <v>0.8</v>
      </c>
      <c r="L1213" s="121">
        <f t="shared" si="38"/>
        <v>0.34079999999999999</v>
      </c>
      <c r="M1213" s="124">
        <v>1310.6620129999999</v>
      </c>
      <c r="N1213" s="124">
        <f t="shared" si="39"/>
        <v>630</v>
      </c>
      <c r="O1213" s="116">
        <v>43362</v>
      </c>
      <c r="P1213" s="108">
        <v>2018</v>
      </c>
      <c r="Q1213" s="108" t="s">
        <v>88</v>
      </c>
    </row>
    <row r="1214" spans="1:17" s="113" customFormat="1" x14ac:dyDescent="0.2">
      <c r="A1214" s="114" t="s">
        <v>15</v>
      </c>
      <c r="B1214" s="105" t="s">
        <v>69</v>
      </c>
      <c r="C1214" s="211">
        <v>43404</v>
      </c>
      <c r="D1214" s="115" t="s">
        <v>88</v>
      </c>
      <c r="E1214" s="105" t="s">
        <v>13</v>
      </c>
      <c r="F1214" s="105" t="s">
        <v>13</v>
      </c>
      <c r="G1214" s="105">
        <v>1088558</v>
      </c>
      <c r="H1214" s="127">
        <v>0.42599999999999999</v>
      </c>
      <c r="I1214" s="127">
        <v>0.48067312072162732</v>
      </c>
      <c r="J1214" s="131"/>
      <c r="K1214" s="121">
        <v>0.8</v>
      </c>
      <c r="L1214" s="121">
        <f t="shared" si="38"/>
        <v>0.34079999999999999</v>
      </c>
      <c r="M1214" s="124">
        <v>1310.6620129999999</v>
      </c>
      <c r="N1214" s="124">
        <f t="shared" si="39"/>
        <v>630</v>
      </c>
      <c r="O1214" s="116">
        <v>43356</v>
      </c>
      <c r="P1214" s="108">
        <v>2018</v>
      </c>
      <c r="Q1214" s="108" t="s">
        <v>88</v>
      </c>
    </row>
    <row r="1215" spans="1:17" s="113" customFormat="1" x14ac:dyDescent="0.2">
      <c r="A1215" s="114" t="s">
        <v>15</v>
      </c>
      <c r="B1215" s="105" t="s">
        <v>69</v>
      </c>
      <c r="C1215" s="211">
        <v>43404</v>
      </c>
      <c r="D1215" s="115" t="s">
        <v>88</v>
      </c>
      <c r="E1215" s="105" t="s">
        <v>13</v>
      </c>
      <c r="F1215" s="105" t="s">
        <v>13</v>
      </c>
      <c r="G1215" s="105">
        <v>1088688</v>
      </c>
      <c r="H1215" s="127">
        <v>0.42599999999999999</v>
      </c>
      <c r="I1215" s="127">
        <v>0.48067312072162732</v>
      </c>
      <c r="J1215" s="131"/>
      <c r="K1215" s="121">
        <v>0.8</v>
      </c>
      <c r="L1215" s="121">
        <f t="shared" si="38"/>
        <v>0.34079999999999999</v>
      </c>
      <c r="M1215" s="124">
        <v>1310.6620129999999</v>
      </c>
      <c r="N1215" s="124">
        <f t="shared" si="39"/>
        <v>630</v>
      </c>
      <c r="O1215" s="116">
        <v>43370</v>
      </c>
      <c r="P1215" s="108">
        <v>2018</v>
      </c>
      <c r="Q1215" s="108" t="s">
        <v>88</v>
      </c>
    </row>
    <row r="1216" spans="1:17" s="113" customFormat="1" x14ac:dyDescent="0.2">
      <c r="A1216" s="114" t="s">
        <v>15</v>
      </c>
      <c r="B1216" s="105" t="s">
        <v>69</v>
      </c>
      <c r="C1216" s="211">
        <v>43412</v>
      </c>
      <c r="D1216" s="115" t="s">
        <v>88</v>
      </c>
      <c r="E1216" s="105" t="s">
        <v>13</v>
      </c>
      <c r="F1216" s="105" t="s">
        <v>13</v>
      </c>
      <c r="G1216" s="105">
        <v>1090489</v>
      </c>
      <c r="H1216" s="127">
        <v>0.42599999999999999</v>
      </c>
      <c r="I1216" s="127">
        <v>0.48104476755925862</v>
      </c>
      <c r="J1216" s="131"/>
      <c r="K1216" s="121">
        <v>1</v>
      </c>
      <c r="L1216" s="121">
        <f t="shared" si="38"/>
        <v>0.42599999999999999</v>
      </c>
      <c r="M1216" s="124">
        <v>1475.494713</v>
      </c>
      <c r="N1216" s="124">
        <f t="shared" si="39"/>
        <v>709.77901125000005</v>
      </c>
      <c r="O1216" s="116">
        <v>43368</v>
      </c>
      <c r="P1216" s="108">
        <v>2018</v>
      </c>
      <c r="Q1216" s="108" t="s">
        <v>88</v>
      </c>
    </row>
    <row r="1217" spans="1:17" s="113" customFormat="1" x14ac:dyDescent="0.2">
      <c r="A1217" s="114" t="s">
        <v>15</v>
      </c>
      <c r="B1217" s="105" t="s">
        <v>69</v>
      </c>
      <c r="C1217" s="211">
        <v>43412</v>
      </c>
      <c r="D1217" s="115" t="s">
        <v>88</v>
      </c>
      <c r="E1217" s="105" t="s">
        <v>13</v>
      </c>
      <c r="F1217" s="105" t="s">
        <v>13</v>
      </c>
      <c r="G1217" s="105">
        <v>1091011</v>
      </c>
      <c r="H1217" s="127">
        <v>0.42599999999999999</v>
      </c>
      <c r="I1217" s="127">
        <v>0.48067312072162732</v>
      </c>
      <c r="J1217" s="131"/>
      <c r="K1217" s="121">
        <v>0.8</v>
      </c>
      <c r="L1217" s="121">
        <f t="shared" si="38"/>
        <v>0.34079999999999999</v>
      </c>
      <c r="M1217" s="124">
        <v>1310.6620129999999</v>
      </c>
      <c r="N1217" s="124">
        <f t="shared" si="39"/>
        <v>630</v>
      </c>
      <c r="O1217" s="116">
        <v>43377</v>
      </c>
      <c r="P1217" s="108">
        <v>2018</v>
      </c>
      <c r="Q1217" s="108" t="s">
        <v>88</v>
      </c>
    </row>
    <row r="1218" spans="1:17" s="113" customFormat="1" x14ac:dyDescent="0.2">
      <c r="A1218" s="114" t="s">
        <v>15</v>
      </c>
      <c r="B1218" s="105" t="s">
        <v>69</v>
      </c>
      <c r="C1218" s="211">
        <v>43412</v>
      </c>
      <c r="D1218" s="115" t="s">
        <v>88</v>
      </c>
      <c r="E1218" s="105" t="s">
        <v>13</v>
      </c>
      <c r="F1218" s="105" t="s">
        <v>13</v>
      </c>
      <c r="G1218" s="105">
        <v>1091044</v>
      </c>
      <c r="H1218" s="127">
        <v>0.42599999999999999</v>
      </c>
      <c r="I1218" s="127">
        <v>0.48104476755925862</v>
      </c>
      <c r="J1218" s="131"/>
      <c r="K1218" s="121">
        <v>1</v>
      </c>
      <c r="L1218" s="121">
        <f t="shared" si="38"/>
        <v>0.42599999999999999</v>
      </c>
      <c r="M1218" s="124">
        <v>1475.494713</v>
      </c>
      <c r="N1218" s="124">
        <f t="shared" si="39"/>
        <v>709.77901125000005</v>
      </c>
      <c r="O1218" s="116">
        <v>43370</v>
      </c>
      <c r="P1218" s="108">
        <v>2018</v>
      </c>
      <c r="Q1218" s="108" t="s">
        <v>88</v>
      </c>
    </row>
    <row r="1219" spans="1:17" s="113" customFormat="1" x14ac:dyDescent="0.2">
      <c r="A1219" s="114" t="s">
        <v>15</v>
      </c>
      <c r="B1219" s="105" t="s">
        <v>69</v>
      </c>
      <c r="C1219" s="211">
        <v>43425</v>
      </c>
      <c r="D1219" s="115" t="s">
        <v>88</v>
      </c>
      <c r="E1219" s="105" t="s">
        <v>13</v>
      </c>
      <c r="F1219" s="105" t="s">
        <v>13</v>
      </c>
      <c r="G1219" s="105">
        <v>1091532</v>
      </c>
      <c r="H1219" s="127">
        <v>0.42599999999999999</v>
      </c>
      <c r="I1219" s="127">
        <v>0.48067312072162732</v>
      </c>
      <c r="J1219" s="131"/>
      <c r="K1219" s="121">
        <v>0.8</v>
      </c>
      <c r="L1219" s="121">
        <f t="shared" si="38"/>
        <v>0.34079999999999999</v>
      </c>
      <c r="M1219" s="124">
        <v>1310.6620129999999</v>
      </c>
      <c r="N1219" s="124">
        <f t="shared" si="39"/>
        <v>630</v>
      </c>
      <c r="O1219" s="116">
        <v>43371</v>
      </c>
      <c r="P1219" s="108">
        <v>2018</v>
      </c>
      <c r="Q1219" s="108" t="s">
        <v>88</v>
      </c>
    </row>
    <row r="1220" spans="1:17" s="113" customFormat="1" x14ac:dyDescent="0.2">
      <c r="A1220" s="114" t="s">
        <v>15</v>
      </c>
      <c r="B1220" s="105" t="s">
        <v>69</v>
      </c>
      <c r="C1220" s="211">
        <v>43412</v>
      </c>
      <c r="D1220" s="115" t="s">
        <v>88</v>
      </c>
      <c r="E1220" s="105" t="s">
        <v>13</v>
      </c>
      <c r="F1220" s="105" t="s">
        <v>13</v>
      </c>
      <c r="G1220" s="105">
        <v>1091687</v>
      </c>
      <c r="H1220" s="127">
        <v>0.42599999999999999</v>
      </c>
      <c r="I1220" s="127">
        <v>0.48067312072162732</v>
      </c>
      <c r="J1220" s="131"/>
      <c r="K1220" s="121">
        <v>0.8</v>
      </c>
      <c r="L1220" s="121">
        <f t="shared" si="38"/>
        <v>0.34079999999999999</v>
      </c>
      <c r="M1220" s="124">
        <v>1310.6620129999999</v>
      </c>
      <c r="N1220" s="124">
        <f t="shared" si="39"/>
        <v>630</v>
      </c>
      <c r="O1220" s="116">
        <v>43378</v>
      </c>
      <c r="P1220" s="108">
        <v>2018</v>
      </c>
      <c r="Q1220" s="108" t="s">
        <v>88</v>
      </c>
    </row>
    <row r="1221" spans="1:17" s="113" customFormat="1" x14ac:dyDescent="0.2">
      <c r="A1221" s="114" t="s">
        <v>15</v>
      </c>
      <c r="B1221" s="105" t="s">
        <v>69</v>
      </c>
      <c r="C1221" s="211">
        <v>43412</v>
      </c>
      <c r="D1221" s="115" t="s">
        <v>88</v>
      </c>
      <c r="E1221" s="105" t="s">
        <v>13</v>
      </c>
      <c r="F1221" s="105" t="s">
        <v>13</v>
      </c>
      <c r="G1221" s="105">
        <v>1091710</v>
      </c>
      <c r="H1221" s="127">
        <v>0.42599999999999999</v>
      </c>
      <c r="I1221" s="127">
        <v>0.48067312072162732</v>
      </c>
      <c r="J1221" s="131"/>
      <c r="K1221" s="121">
        <v>0.8</v>
      </c>
      <c r="L1221" s="121">
        <f t="shared" si="38"/>
        <v>0.34079999999999999</v>
      </c>
      <c r="M1221" s="124">
        <v>1310.6620129999999</v>
      </c>
      <c r="N1221" s="124">
        <f t="shared" si="39"/>
        <v>630</v>
      </c>
      <c r="O1221" s="116">
        <v>43279</v>
      </c>
      <c r="P1221" s="108">
        <v>2018</v>
      </c>
      <c r="Q1221" s="108" t="s">
        <v>88</v>
      </c>
    </row>
    <row r="1222" spans="1:17" s="113" customFormat="1" x14ac:dyDescent="0.2">
      <c r="A1222" s="114" t="s">
        <v>15</v>
      </c>
      <c r="B1222" s="105" t="s">
        <v>69</v>
      </c>
      <c r="C1222" s="211">
        <v>43412</v>
      </c>
      <c r="D1222" s="115" t="s">
        <v>88</v>
      </c>
      <c r="E1222" s="105" t="s">
        <v>13</v>
      </c>
      <c r="F1222" s="105" t="s">
        <v>13</v>
      </c>
      <c r="G1222" s="105">
        <v>1092165</v>
      </c>
      <c r="H1222" s="127">
        <v>0.42599999999999999</v>
      </c>
      <c r="I1222" s="127">
        <v>0.48067312072162732</v>
      </c>
      <c r="J1222" s="131"/>
      <c r="K1222" s="121">
        <v>0.8</v>
      </c>
      <c r="L1222" s="121">
        <f t="shared" si="38"/>
        <v>0.34079999999999999</v>
      </c>
      <c r="M1222" s="124">
        <v>1310.6620129999999</v>
      </c>
      <c r="N1222" s="124">
        <f t="shared" si="39"/>
        <v>630</v>
      </c>
      <c r="O1222" s="116">
        <v>43370</v>
      </c>
      <c r="P1222" s="108">
        <v>2018</v>
      </c>
      <c r="Q1222" s="108" t="s">
        <v>88</v>
      </c>
    </row>
    <row r="1223" spans="1:17" s="113" customFormat="1" x14ac:dyDescent="0.2">
      <c r="A1223" s="114" t="s">
        <v>15</v>
      </c>
      <c r="B1223" s="105" t="s">
        <v>69</v>
      </c>
      <c r="C1223" s="211">
        <v>43418</v>
      </c>
      <c r="D1223" s="115" t="s">
        <v>88</v>
      </c>
      <c r="E1223" s="105" t="s">
        <v>13</v>
      </c>
      <c r="F1223" s="105" t="s">
        <v>13</v>
      </c>
      <c r="G1223" s="105">
        <v>1092418</v>
      </c>
      <c r="H1223" s="127">
        <v>0.42599999999999999</v>
      </c>
      <c r="I1223" s="127">
        <v>0.48104476755925862</v>
      </c>
      <c r="J1223" s="131"/>
      <c r="K1223" s="121">
        <v>1</v>
      </c>
      <c r="L1223" s="121">
        <f t="shared" si="38"/>
        <v>0.42599999999999999</v>
      </c>
      <c r="M1223" s="124">
        <v>1475.494713</v>
      </c>
      <c r="N1223" s="124">
        <f t="shared" si="39"/>
        <v>709.77901125000005</v>
      </c>
      <c r="O1223" s="116">
        <v>43375</v>
      </c>
      <c r="P1223" s="108">
        <v>2018</v>
      </c>
      <c r="Q1223" s="108" t="s">
        <v>88</v>
      </c>
    </row>
    <row r="1224" spans="1:17" s="113" customFormat="1" x14ac:dyDescent="0.2">
      <c r="A1224" s="114" t="s">
        <v>15</v>
      </c>
      <c r="B1224" s="105" t="s">
        <v>69</v>
      </c>
      <c r="C1224" s="211">
        <v>43412</v>
      </c>
      <c r="D1224" s="115" t="s">
        <v>88</v>
      </c>
      <c r="E1224" s="105" t="s">
        <v>13</v>
      </c>
      <c r="F1224" s="105" t="s">
        <v>13</v>
      </c>
      <c r="G1224" s="105">
        <v>1092596</v>
      </c>
      <c r="H1224" s="127">
        <v>0.42599999999999999</v>
      </c>
      <c r="I1224" s="127">
        <v>0.48067312072162732</v>
      </c>
      <c r="J1224" s="131"/>
      <c r="K1224" s="121">
        <v>0.8</v>
      </c>
      <c r="L1224" s="121">
        <f t="shared" si="38"/>
        <v>0.34079999999999999</v>
      </c>
      <c r="M1224" s="124">
        <v>1310.6620129999999</v>
      </c>
      <c r="N1224" s="124">
        <f t="shared" si="39"/>
        <v>630</v>
      </c>
      <c r="O1224" s="116">
        <v>43382</v>
      </c>
      <c r="P1224" s="108">
        <v>2018</v>
      </c>
      <c r="Q1224" s="108" t="s">
        <v>88</v>
      </c>
    </row>
    <row r="1225" spans="1:17" s="113" customFormat="1" x14ac:dyDescent="0.2">
      <c r="A1225" s="114" t="s">
        <v>15</v>
      </c>
      <c r="B1225" s="105" t="s">
        <v>69</v>
      </c>
      <c r="C1225" s="211">
        <v>43404</v>
      </c>
      <c r="D1225" s="115" t="s">
        <v>88</v>
      </c>
      <c r="E1225" s="105" t="s">
        <v>13</v>
      </c>
      <c r="F1225" s="105" t="s">
        <v>13</v>
      </c>
      <c r="G1225" s="105">
        <v>1092864</v>
      </c>
      <c r="H1225" s="127">
        <v>0.42599999999999999</v>
      </c>
      <c r="I1225" s="127">
        <v>0.48067312072162732</v>
      </c>
      <c r="J1225" s="131"/>
      <c r="K1225" s="121">
        <v>0.8</v>
      </c>
      <c r="L1225" s="121">
        <f t="shared" si="38"/>
        <v>0.34079999999999999</v>
      </c>
      <c r="M1225" s="124">
        <v>1310.6620129999999</v>
      </c>
      <c r="N1225" s="124">
        <f t="shared" si="39"/>
        <v>630</v>
      </c>
      <c r="O1225" s="116">
        <v>43370</v>
      </c>
      <c r="P1225" s="108">
        <v>2018</v>
      </c>
      <c r="Q1225" s="108" t="s">
        <v>88</v>
      </c>
    </row>
    <row r="1226" spans="1:17" s="113" customFormat="1" x14ac:dyDescent="0.2">
      <c r="A1226" s="114" t="s">
        <v>15</v>
      </c>
      <c r="B1226" s="105" t="s">
        <v>69</v>
      </c>
      <c r="C1226" s="211">
        <v>43425</v>
      </c>
      <c r="D1226" s="115" t="s">
        <v>88</v>
      </c>
      <c r="E1226" s="105" t="s">
        <v>13</v>
      </c>
      <c r="F1226" s="105" t="s">
        <v>13</v>
      </c>
      <c r="G1226" s="105">
        <v>1093000</v>
      </c>
      <c r="H1226" s="127">
        <v>0.42599999999999999</v>
      </c>
      <c r="I1226" s="127">
        <v>0.48104476755925862</v>
      </c>
      <c r="J1226" s="131"/>
      <c r="K1226" s="121">
        <v>1</v>
      </c>
      <c r="L1226" s="121">
        <f t="shared" si="38"/>
        <v>0.42599999999999999</v>
      </c>
      <c r="M1226" s="124">
        <v>1475.494713</v>
      </c>
      <c r="N1226" s="124">
        <f t="shared" si="39"/>
        <v>709.77901125000005</v>
      </c>
      <c r="O1226" s="116">
        <v>43376</v>
      </c>
      <c r="P1226" s="108">
        <v>2018</v>
      </c>
      <c r="Q1226" s="108" t="s">
        <v>88</v>
      </c>
    </row>
    <row r="1227" spans="1:17" s="113" customFormat="1" x14ac:dyDescent="0.2">
      <c r="A1227" s="114" t="s">
        <v>15</v>
      </c>
      <c r="B1227" s="105" t="s">
        <v>69</v>
      </c>
      <c r="C1227" s="211">
        <v>43412</v>
      </c>
      <c r="D1227" s="115" t="s">
        <v>88</v>
      </c>
      <c r="E1227" s="105" t="s">
        <v>13</v>
      </c>
      <c r="F1227" s="105" t="s">
        <v>13</v>
      </c>
      <c r="G1227" s="105">
        <v>1093850</v>
      </c>
      <c r="H1227" s="127">
        <v>0.42599999999999999</v>
      </c>
      <c r="I1227" s="127">
        <v>0.48067312072162732</v>
      </c>
      <c r="J1227" s="131"/>
      <c r="K1227" s="121">
        <v>0.8</v>
      </c>
      <c r="L1227" s="121">
        <f t="shared" si="38"/>
        <v>0.34079999999999999</v>
      </c>
      <c r="M1227" s="124">
        <v>1310.6620129999999</v>
      </c>
      <c r="N1227" s="124">
        <f t="shared" si="39"/>
        <v>630</v>
      </c>
      <c r="O1227" s="116">
        <v>43378</v>
      </c>
      <c r="P1227" s="108">
        <v>2018</v>
      </c>
      <c r="Q1227" s="108" t="s">
        <v>88</v>
      </c>
    </row>
    <row r="1228" spans="1:17" s="113" customFormat="1" x14ac:dyDescent="0.2">
      <c r="A1228" s="114" t="s">
        <v>15</v>
      </c>
      <c r="B1228" s="105" t="s">
        <v>69</v>
      </c>
      <c r="C1228" s="211">
        <v>43404</v>
      </c>
      <c r="D1228" s="115" t="s">
        <v>88</v>
      </c>
      <c r="E1228" s="105" t="s">
        <v>13</v>
      </c>
      <c r="F1228" s="105" t="s">
        <v>13</v>
      </c>
      <c r="G1228" s="105">
        <v>1093853</v>
      </c>
      <c r="H1228" s="127">
        <v>0.42599999999999999</v>
      </c>
      <c r="I1228" s="127">
        <v>0.48067312072162732</v>
      </c>
      <c r="J1228" s="131"/>
      <c r="K1228" s="121">
        <v>0.8</v>
      </c>
      <c r="L1228" s="121">
        <f t="shared" si="38"/>
        <v>0.34079999999999999</v>
      </c>
      <c r="M1228" s="124">
        <v>1310.6620129999999</v>
      </c>
      <c r="N1228" s="124">
        <f t="shared" si="39"/>
        <v>630</v>
      </c>
      <c r="O1228" s="116">
        <v>43262</v>
      </c>
      <c r="P1228" s="108">
        <v>2018</v>
      </c>
      <c r="Q1228" s="108" t="s">
        <v>88</v>
      </c>
    </row>
    <row r="1229" spans="1:17" s="113" customFormat="1" x14ac:dyDescent="0.2">
      <c r="A1229" s="114" t="s">
        <v>15</v>
      </c>
      <c r="B1229" s="105" t="s">
        <v>69</v>
      </c>
      <c r="C1229" s="211">
        <v>43404</v>
      </c>
      <c r="D1229" s="115" t="s">
        <v>88</v>
      </c>
      <c r="E1229" s="105" t="s">
        <v>13</v>
      </c>
      <c r="F1229" s="105" t="s">
        <v>13</v>
      </c>
      <c r="G1229" s="105">
        <v>1093984</v>
      </c>
      <c r="H1229" s="127">
        <v>0.42599999999999999</v>
      </c>
      <c r="I1229" s="127">
        <v>0.48067312072162732</v>
      </c>
      <c r="J1229" s="131"/>
      <c r="K1229" s="121">
        <v>0.8</v>
      </c>
      <c r="L1229" s="121">
        <f t="shared" si="38"/>
        <v>0.34079999999999999</v>
      </c>
      <c r="M1229" s="124">
        <v>1310.6620129999999</v>
      </c>
      <c r="N1229" s="124">
        <f t="shared" si="39"/>
        <v>630</v>
      </c>
      <c r="O1229" s="116">
        <v>43383</v>
      </c>
      <c r="P1229" s="108">
        <v>2018</v>
      </c>
      <c r="Q1229" s="108" t="s">
        <v>88</v>
      </c>
    </row>
    <row r="1230" spans="1:17" s="113" customFormat="1" x14ac:dyDescent="0.2">
      <c r="A1230" s="114" t="s">
        <v>15</v>
      </c>
      <c r="B1230" s="105" t="s">
        <v>69</v>
      </c>
      <c r="C1230" s="211">
        <v>43418</v>
      </c>
      <c r="D1230" s="115" t="s">
        <v>88</v>
      </c>
      <c r="E1230" s="105" t="s">
        <v>13</v>
      </c>
      <c r="F1230" s="105" t="s">
        <v>13</v>
      </c>
      <c r="G1230" s="105">
        <v>1094000</v>
      </c>
      <c r="H1230" s="127">
        <v>0.42599999999999999</v>
      </c>
      <c r="I1230" s="127">
        <v>0.48067312072162732</v>
      </c>
      <c r="J1230" s="131"/>
      <c r="K1230" s="121">
        <v>0.8</v>
      </c>
      <c r="L1230" s="121">
        <f t="shared" si="38"/>
        <v>0.34079999999999999</v>
      </c>
      <c r="M1230" s="124">
        <v>1310.6620129999999</v>
      </c>
      <c r="N1230" s="124">
        <f t="shared" si="39"/>
        <v>630</v>
      </c>
      <c r="O1230" s="116">
        <v>43383</v>
      </c>
      <c r="P1230" s="108">
        <v>2018</v>
      </c>
      <c r="Q1230" s="108" t="s">
        <v>88</v>
      </c>
    </row>
    <row r="1231" spans="1:17" s="113" customFormat="1" x14ac:dyDescent="0.2">
      <c r="A1231" s="114" t="s">
        <v>15</v>
      </c>
      <c r="B1231" s="105" t="s">
        <v>69</v>
      </c>
      <c r="C1231" s="211">
        <v>43425</v>
      </c>
      <c r="D1231" s="115" t="s">
        <v>88</v>
      </c>
      <c r="E1231" s="105" t="s">
        <v>13</v>
      </c>
      <c r="F1231" s="105" t="s">
        <v>13</v>
      </c>
      <c r="G1231" s="105">
        <v>1094045</v>
      </c>
      <c r="H1231" s="127">
        <v>0.42599999999999999</v>
      </c>
      <c r="I1231" s="127">
        <v>0.48067312072162732</v>
      </c>
      <c r="J1231" s="131"/>
      <c r="K1231" s="121">
        <v>0.8</v>
      </c>
      <c r="L1231" s="121">
        <f t="shared" si="38"/>
        <v>0.34079999999999999</v>
      </c>
      <c r="M1231" s="124">
        <v>1310.6620129999999</v>
      </c>
      <c r="N1231" s="124">
        <f t="shared" si="39"/>
        <v>630</v>
      </c>
      <c r="O1231" s="116">
        <v>43384</v>
      </c>
      <c r="P1231" s="108">
        <v>2018</v>
      </c>
      <c r="Q1231" s="108" t="s">
        <v>88</v>
      </c>
    </row>
    <row r="1232" spans="1:17" s="113" customFormat="1" x14ac:dyDescent="0.2">
      <c r="A1232" s="114" t="s">
        <v>15</v>
      </c>
      <c r="B1232" s="105" t="s">
        <v>69</v>
      </c>
      <c r="C1232" s="211">
        <v>43412</v>
      </c>
      <c r="D1232" s="115" t="s">
        <v>88</v>
      </c>
      <c r="E1232" s="105" t="s">
        <v>13</v>
      </c>
      <c r="F1232" s="105" t="s">
        <v>13</v>
      </c>
      <c r="G1232" s="105">
        <v>1094678</v>
      </c>
      <c r="H1232" s="127">
        <v>0.42599999999999999</v>
      </c>
      <c r="I1232" s="127">
        <v>0.48067312072162732</v>
      </c>
      <c r="J1232" s="131"/>
      <c r="K1232" s="121">
        <v>0.8</v>
      </c>
      <c r="L1232" s="121">
        <f t="shared" si="38"/>
        <v>0.34079999999999999</v>
      </c>
      <c r="M1232" s="124">
        <v>1310.6620129999999</v>
      </c>
      <c r="N1232" s="124">
        <f t="shared" si="39"/>
        <v>630</v>
      </c>
      <c r="O1232" s="116">
        <v>43382</v>
      </c>
      <c r="P1232" s="108">
        <v>2018</v>
      </c>
      <c r="Q1232" s="108" t="s">
        <v>88</v>
      </c>
    </row>
    <row r="1233" spans="1:17" s="113" customFormat="1" x14ac:dyDescent="0.2">
      <c r="A1233" s="114" t="s">
        <v>15</v>
      </c>
      <c r="B1233" s="105" t="s">
        <v>69</v>
      </c>
      <c r="C1233" s="211">
        <v>43425</v>
      </c>
      <c r="D1233" s="115" t="s">
        <v>88</v>
      </c>
      <c r="E1233" s="105" t="s">
        <v>13</v>
      </c>
      <c r="F1233" s="105" t="s">
        <v>13</v>
      </c>
      <c r="G1233" s="105">
        <v>1095067</v>
      </c>
      <c r="H1233" s="127">
        <v>0.42599999999999999</v>
      </c>
      <c r="I1233" s="127">
        <v>0.48104476755925862</v>
      </c>
      <c r="J1233" s="131"/>
      <c r="K1233" s="121">
        <v>1</v>
      </c>
      <c r="L1233" s="121">
        <f t="shared" si="38"/>
        <v>0.42599999999999999</v>
      </c>
      <c r="M1233" s="124">
        <v>1475.494713</v>
      </c>
      <c r="N1233" s="124">
        <f t="shared" si="39"/>
        <v>709.77901125000005</v>
      </c>
      <c r="O1233" s="116">
        <v>43383</v>
      </c>
      <c r="P1233" s="108">
        <v>2018</v>
      </c>
      <c r="Q1233" s="108" t="s">
        <v>88</v>
      </c>
    </row>
    <row r="1234" spans="1:17" s="113" customFormat="1" x14ac:dyDescent="0.2">
      <c r="A1234" s="114" t="s">
        <v>15</v>
      </c>
      <c r="B1234" s="105" t="s">
        <v>69</v>
      </c>
      <c r="C1234" s="211">
        <v>43425</v>
      </c>
      <c r="D1234" s="115" t="s">
        <v>88</v>
      </c>
      <c r="E1234" s="105" t="s">
        <v>13</v>
      </c>
      <c r="F1234" s="105" t="s">
        <v>13</v>
      </c>
      <c r="G1234" s="105">
        <v>1095557</v>
      </c>
      <c r="H1234" s="127">
        <v>0.42599999999999999</v>
      </c>
      <c r="I1234" s="127">
        <v>0.48067312072162732</v>
      </c>
      <c r="J1234" s="131"/>
      <c r="K1234" s="121">
        <v>0.8</v>
      </c>
      <c r="L1234" s="121">
        <f t="shared" si="38"/>
        <v>0.34079999999999999</v>
      </c>
      <c r="M1234" s="124">
        <v>1310.6620129999999</v>
      </c>
      <c r="N1234" s="124">
        <f t="shared" si="39"/>
        <v>630</v>
      </c>
      <c r="O1234" s="116">
        <v>43340</v>
      </c>
      <c r="P1234" s="108">
        <v>2018</v>
      </c>
      <c r="Q1234" s="108" t="s">
        <v>88</v>
      </c>
    </row>
    <row r="1235" spans="1:17" s="113" customFormat="1" x14ac:dyDescent="0.2">
      <c r="A1235" s="114" t="s">
        <v>15</v>
      </c>
      <c r="B1235" s="105" t="s">
        <v>69</v>
      </c>
      <c r="C1235" s="211">
        <v>43418</v>
      </c>
      <c r="D1235" s="115" t="s">
        <v>88</v>
      </c>
      <c r="E1235" s="105" t="s">
        <v>13</v>
      </c>
      <c r="F1235" s="105" t="s">
        <v>13</v>
      </c>
      <c r="G1235" s="105">
        <v>1095629</v>
      </c>
      <c r="H1235" s="127">
        <v>0.42599999999999999</v>
      </c>
      <c r="I1235" s="127">
        <v>0.48067312072162732</v>
      </c>
      <c r="J1235" s="131"/>
      <c r="K1235" s="121">
        <v>0.8</v>
      </c>
      <c r="L1235" s="121">
        <f t="shared" si="38"/>
        <v>0.34079999999999999</v>
      </c>
      <c r="M1235" s="124">
        <v>1310.6620129999999</v>
      </c>
      <c r="N1235" s="124">
        <f t="shared" si="39"/>
        <v>630</v>
      </c>
      <c r="O1235" s="116">
        <v>43384</v>
      </c>
      <c r="P1235" s="108">
        <v>2018</v>
      </c>
      <c r="Q1235" s="108" t="s">
        <v>88</v>
      </c>
    </row>
    <row r="1236" spans="1:17" s="113" customFormat="1" x14ac:dyDescent="0.2">
      <c r="A1236" s="114" t="s">
        <v>15</v>
      </c>
      <c r="B1236" s="105" t="s">
        <v>69</v>
      </c>
      <c r="C1236" s="211">
        <v>43425</v>
      </c>
      <c r="D1236" s="115" t="s">
        <v>88</v>
      </c>
      <c r="E1236" s="105" t="s">
        <v>13</v>
      </c>
      <c r="F1236" s="105" t="s">
        <v>13</v>
      </c>
      <c r="G1236" s="105">
        <v>1095653</v>
      </c>
      <c r="H1236" s="127">
        <v>0.42599999999999999</v>
      </c>
      <c r="I1236" s="127">
        <v>0.48104476755925862</v>
      </c>
      <c r="J1236" s="131"/>
      <c r="K1236" s="121">
        <v>1</v>
      </c>
      <c r="L1236" s="121">
        <f t="shared" si="38"/>
        <v>0.42599999999999999</v>
      </c>
      <c r="M1236" s="124">
        <v>1475.494713</v>
      </c>
      <c r="N1236" s="124">
        <f t="shared" si="39"/>
        <v>709.77901125000005</v>
      </c>
      <c r="O1236" s="116">
        <v>43384</v>
      </c>
      <c r="P1236" s="108">
        <v>2018</v>
      </c>
      <c r="Q1236" s="108" t="s">
        <v>88</v>
      </c>
    </row>
    <row r="1237" spans="1:17" s="113" customFormat="1" x14ac:dyDescent="0.2">
      <c r="A1237" s="114" t="s">
        <v>15</v>
      </c>
      <c r="B1237" s="105" t="s">
        <v>69</v>
      </c>
      <c r="C1237" s="211">
        <v>43418</v>
      </c>
      <c r="D1237" s="115" t="s">
        <v>88</v>
      </c>
      <c r="E1237" s="105" t="s">
        <v>13</v>
      </c>
      <c r="F1237" s="105" t="s">
        <v>13</v>
      </c>
      <c r="G1237" s="105">
        <v>1095684</v>
      </c>
      <c r="H1237" s="127">
        <v>0.42599999999999999</v>
      </c>
      <c r="I1237" s="127">
        <v>0.48067312072162732</v>
      </c>
      <c r="J1237" s="131"/>
      <c r="K1237" s="121">
        <v>0.8</v>
      </c>
      <c r="L1237" s="121">
        <f t="shared" si="38"/>
        <v>0.34079999999999999</v>
      </c>
      <c r="M1237" s="124">
        <v>1310.6620129999999</v>
      </c>
      <c r="N1237" s="124">
        <f t="shared" si="39"/>
        <v>630</v>
      </c>
      <c r="O1237" s="116">
        <v>43374</v>
      </c>
      <c r="P1237" s="108">
        <v>2018</v>
      </c>
      <c r="Q1237" s="108" t="s">
        <v>88</v>
      </c>
    </row>
    <row r="1238" spans="1:17" s="113" customFormat="1" x14ac:dyDescent="0.2">
      <c r="A1238" s="114" t="s">
        <v>15</v>
      </c>
      <c r="B1238" s="105" t="s">
        <v>69</v>
      </c>
      <c r="C1238" s="211">
        <v>43418</v>
      </c>
      <c r="D1238" s="115" t="s">
        <v>88</v>
      </c>
      <c r="E1238" s="105" t="s">
        <v>13</v>
      </c>
      <c r="F1238" s="105" t="s">
        <v>13</v>
      </c>
      <c r="G1238" s="105">
        <v>1095698</v>
      </c>
      <c r="H1238" s="127">
        <v>0.42599999999999999</v>
      </c>
      <c r="I1238" s="127">
        <v>0.48067312072162732</v>
      </c>
      <c r="J1238" s="131"/>
      <c r="K1238" s="121">
        <v>0.8</v>
      </c>
      <c r="L1238" s="121">
        <f t="shared" si="38"/>
        <v>0.34079999999999999</v>
      </c>
      <c r="M1238" s="124">
        <v>1310.6620129999999</v>
      </c>
      <c r="N1238" s="124">
        <f t="shared" si="39"/>
        <v>630</v>
      </c>
      <c r="O1238" s="116">
        <v>43378</v>
      </c>
      <c r="P1238" s="108">
        <v>2018</v>
      </c>
      <c r="Q1238" s="108" t="s">
        <v>88</v>
      </c>
    </row>
    <row r="1239" spans="1:17" s="113" customFormat="1" x14ac:dyDescent="0.2">
      <c r="A1239" s="114" t="s">
        <v>15</v>
      </c>
      <c r="B1239" s="105" t="s">
        <v>69</v>
      </c>
      <c r="C1239" s="211">
        <v>43425</v>
      </c>
      <c r="D1239" s="115" t="s">
        <v>88</v>
      </c>
      <c r="E1239" s="105" t="s">
        <v>13</v>
      </c>
      <c r="F1239" s="105" t="s">
        <v>13</v>
      </c>
      <c r="G1239" s="105">
        <v>1095704</v>
      </c>
      <c r="H1239" s="127">
        <v>0.42599999999999999</v>
      </c>
      <c r="I1239" s="127">
        <v>0.48067312072162732</v>
      </c>
      <c r="J1239" s="131"/>
      <c r="K1239" s="121">
        <v>0.8</v>
      </c>
      <c r="L1239" s="121">
        <f t="shared" ref="L1239:L1302" si="40">K1239*H1239</f>
        <v>0.34079999999999999</v>
      </c>
      <c r="M1239" s="124">
        <v>1310.6620129999999</v>
      </c>
      <c r="N1239" s="124">
        <f t="shared" si="39"/>
        <v>630</v>
      </c>
      <c r="O1239" s="116">
        <v>43369</v>
      </c>
      <c r="P1239" s="108">
        <v>2018</v>
      </c>
      <c r="Q1239" s="108" t="s">
        <v>88</v>
      </c>
    </row>
    <row r="1240" spans="1:17" s="113" customFormat="1" x14ac:dyDescent="0.2">
      <c r="A1240" s="114" t="s">
        <v>15</v>
      </c>
      <c r="B1240" s="105" t="s">
        <v>69</v>
      </c>
      <c r="C1240" s="211">
        <v>43418</v>
      </c>
      <c r="D1240" s="115" t="s">
        <v>88</v>
      </c>
      <c r="E1240" s="105" t="s">
        <v>13</v>
      </c>
      <c r="F1240" s="105" t="s">
        <v>13</v>
      </c>
      <c r="G1240" s="105">
        <v>1095901</v>
      </c>
      <c r="H1240" s="127">
        <v>0.42599999999999999</v>
      </c>
      <c r="I1240" s="127">
        <v>0.48067312072162732</v>
      </c>
      <c r="J1240" s="131"/>
      <c r="K1240" s="121">
        <v>0.8</v>
      </c>
      <c r="L1240" s="121">
        <f t="shared" si="40"/>
        <v>0.34079999999999999</v>
      </c>
      <c r="M1240" s="124">
        <v>1310.6620129999999</v>
      </c>
      <c r="N1240" s="124">
        <f t="shared" si="39"/>
        <v>630</v>
      </c>
      <c r="O1240" s="116">
        <v>43389</v>
      </c>
      <c r="P1240" s="108">
        <v>2018</v>
      </c>
      <c r="Q1240" s="108" t="s">
        <v>88</v>
      </c>
    </row>
    <row r="1241" spans="1:17" s="113" customFormat="1" x14ac:dyDescent="0.2">
      <c r="A1241" s="114" t="s">
        <v>15</v>
      </c>
      <c r="B1241" s="105" t="s">
        <v>69</v>
      </c>
      <c r="C1241" s="211">
        <v>43425</v>
      </c>
      <c r="D1241" s="115" t="s">
        <v>88</v>
      </c>
      <c r="E1241" s="105" t="s">
        <v>13</v>
      </c>
      <c r="F1241" s="105" t="s">
        <v>13</v>
      </c>
      <c r="G1241" s="105">
        <v>1096288</v>
      </c>
      <c r="H1241" s="127">
        <v>0.42599999999999999</v>
      </c>
      <c r="I1241" s="127">
        <v>0.48067312072162732</v>
      </c>
      <c r="J1241" s="131"/>
      <c r="K1241" s="121">
        <v>0.8</v>
      </c>
      <c r="L1241" s="121">
        <f t="shared" si="40"/>
        <v>0.34079999999999999</v>
      </c>
      <c r="M1241" s="124">
        <v>1310.6620129999999</v>
      </c>
      <c r="N1241" s="124">
        <f t="shared" si="39"/>
        <v>630</v>
      </c>
      <c r="O1241" s="116">
        <v>43388</v>
      </c>
      <c r="P1241" s="108">
        <v>2018</v>
      </c>
      <c r="Q1241" s="108" t="s">
        <v>88</v>
      </c>
    </row>
    <row r="1242" spans="1:17" s="113" customFormat="1" x14ac:dyDescent="0.2">
      <c r="A1242" s="114" t="s">
        <v>15</v>
      </c>
      <c r="B1242" s="105" t="s">
        <v>69</v>
      </c>
      <c r="C1242" s="211">
        <v>43404</v>
      </c>
      <c r="D1242" s="115" t="s">
        <v>88</v>
      </c>
      <c r="E1242" s="105" t="s">
        <v>13</v>
      </c>
      <c r="F1242" s="105" t="s">
        <v>13</v>
      </c>
      <c r="G1242" s="105">
        <v>1096357</v>
      </c>
      <c r="H1242" s="127">
        <v>0.42599999999999999</v>
      </c>
      <c r="I1242" s="127">
        <v>0.48067312072162732</v>
      </c>
      <c r="J1242" s="131"/>
      <c r="K1242" s="121">
        <v>0.8</v>
      </c>
      <c r="L1242" s="121">
        <f t="shared" si="40"/>
        <v>0.34079999999999999</v>
      </c>
      <c r="M1242" s="124">
        <v>1310.6620129999999</v>
      </c>
      <c r="N1242" s="124">
        <f t="shared" si="39"/>
        <v>630</v>
      </c>
      <c r="O1242" s="116">
        <v>43388</v>
      </c>
      <c r="P1242" s="108">
        <v>2018</v>
      </c>
      <c r="Q1242" s="108" t="s">
        <v>88</v>
      </c>
    </row>
    <row r="1243" spans="1:17" s="113" customFormat="1" x14ac:dyDescent="0.2">
      <c r="A1243" s="114" t="s">
        <v>15</v>
      </c>
      <c r="B1243" s="105" t="s">
        <v>69</v>
      </c>
      <c r="C1243" s="211">
        <v>43418</v>
      </c>
      <c r="D1243" s="115" t="s">
        <v>88</v>
      </c>
      <c r="E1243" s="105" t="s">
        <v>13</v>
      </c>
      <c r="F1243" s="105" t="s">
        <v>13</v>
      </c>
      <c r="G1243" s="105">
        <v>1096466</v>
      </c>
      <c r="H1243" s="127">
        <v>0.42599999999999999</v>
      </c>
      <c r="I1243" s="127">
        <v>0.48067312072162732</v>
      </c>
      <c r="J1243" s="131"/>
      <c r="K1243" s="121">
        <v>0.8</v>
      </c>
      <c r="L1243" s="121">
        <f t="shared" si="40"/>
        <v>0.34079999999999999</v>
      </c>
      <c r="M1243" s="124">
        <v>1310.6620129999999</v>
      </c>
      <c r="N1243" s="124">
        <f t="shared" si="39"/>
        <v>630</v>
      </c>
      <c r="O1243" s="116">
        <v>43384</v>
      </c>
      <c r="P1243" s="108">
        <v>2018</v>
      </c>
      <c r="Q1243" s="108" t="s">
        <v>88</v>
      </c>
    </row>
    <row r="1244" spans="1:17" s="113" customFormat="1" x14ac:dyDescent="0.2">
      <c r="A1244" s="114" t="s">
        <v>15</v>
      </c>
      <c r="B1244" s="105" t="s">
        <v>69</v>
      </c>
      <c r="C1244" s="211">
        <v>43418</v>
      </c>
      <c r="D1244" s="115" t="s">
        <v>88</v>
      </c>
      <c r="E1244" s="105" t="s">
        <v>13</v>
      </c>
      <c r="F1244" s="105" t="s">
        <v>13</v>
      </c>
      <c r="G1244" s="105">
        <v>1096816</v>
      </c>
      <c r="H1244" s="127">
        <v>0.42599999999999999</v>
      </c>
      <c r="I1244" s="127">
        <v>0.48067312072162732</v>
      </c>
      <c r="J1244" s="131"/>
      <c r="K1244" s="121">
        <v>0.8</v>
      </c>
      <c r="L1244" s="121">
        <f t="shared" si="40"/>
        <v>0.34079999999999999</v>
      </c>
      <c r="M1244" s="124">
        <v>1310.6620129999999</v>
      </c>
      <c r="N1244" s="124">
        <f t="shared" ref="N1244:N1307" si="41">I1244*M1244</f>
        <v>630</v>
      </c>
      <c r="O1244" s="116">
        <v>43361</v>
      </c>
      <c r="P1244" s="108">
        <v>2018</v>
      </c>
      <c r="Q1244" s="108" t="s">
        <v>88</v>
      </c>
    </row>
    <row r="1245" spans="1:17" s="113" customFormat="1" x14ac:dyDescent="0.2">
      <c r="A1245" s="114" t="s">
        <v>15</v>
      </c>
      <c r="B1245" s="105" t="s">
        <v>69</v>
      </c>
      <c r="C1245" s="211">
        <v>43418</v>
      </c>
      <c r="D1245" s="115" t="s">
        <v>88</v>
      </c>
      <c r="E1245" s="105" t="s">
        <v>13</v>
      </c>
      <c r="F1245" s="105" t="s">
        <v>13</v>
      </c>
      <c r="G1245" s="105">
        <v>1096823</v>
      </c>
      <c r="H1245" s="127">
        <v>0.42599999999999999</v>
      </c>
      <c r="I1245" s="127">
        <v>0.48067312072162732</v>
      </c>
      <c r="J1245" s="131"/>
      <c r="K1245" s="121">
        <v>0.8</v>
      </c>
      <c r="L1245" s="121">
        <f t="shared" si="40"/>
        <v>0.34079999999999999</v>
      </c>
      <c r="M1245" s="124">
        <v>1310.6620129999999</v>
      </c>
      <c r="N1245" s="124">
        <f t="shared" si="41"/>
        <v>630</v>
      </c>
      <c r="O1245" s="116">
        <v>43360</v>
      </c>
      <c r="P1245" s="108">
        <v>2018</v>
      </c>
      <c r="Q1245" s="108" t="s">
        <v>88</v>
      </c>
    </row>
    <row r="1246" spans="1:17" s="113" customFormat="1" x14ac:dyDescent="0.2">
      <c r="A1246" s="114" t="s">
        <v>15</v>
      </c>
      <c r="B1246" s="105" t="s">
        <v>69</v>
      </c>
      <c r="C1246" s="211">
        <v>43412</v>
      </c>
      <c r="D1246" s="115" t="s">
        <v>88</v>
      </c>
      <c r="E1246" s="105" t="s">
        <v>13</v>
      </c>
      <c r="F1246" s="105" t="s">
        <v>13</v>
      </c>
      <c r="G1246" s="105">
        <v>1097334</v>
      </c>
      <c r="H1246" s="127">
        <v>0.42599999999999999</v>
      </c>
      <c r="I1246" s="127">
        <v>0.48067312072162732</v>
      </c>
      <c r="J1246" s="131"/>
      <c r="K1246" s="121">
        <v>0.8</v>
      </c>
      <c r="L1246" s="121">
        <f t="shared" si="40"/>
        <v>0.34079999999999999</v>
      </c>
      <c r="M1246" s="124">
        <v>1310.6620129999999</v>
      </c>
      <c r="N1246" s="124">
        <f t="shared" si="41"/>
        <v>630</v>
      </c>
      <c r="O1246" s="116">
        <v>43375</v>
      </c>
      <c r="P1246" s="108">
        <v>2018</v>
      </c>
      <c r="Q1246" s="108" t="s">
        <v>88</v>
      </c>
    </row>
    <row r="1247" spans="1:17" s="113" customFormat="1" x14ac:dyDescent="0.2">
      <c r="A1247" s="114" t="s">
        <v>15</v>
      </c>
      <c r="B1247" s="105" t="s">
        <v>69</v>
      </c>
      <c r="C1247" s="211">
        <v>43418</v>
      </c>
      <c r="D1247" s="115" t="s">
        <v>88</v>
      </c>
      <c r="E1247" s="105" t="s">
        <v>13</v>
      </c>
      <c r="F1247" s="105" t="s">
        <v>13</v>
      </c>
      <c r="G1247" s="105">
        <v>1097335</v>
      </c>
      <c r="H1247" s="127">
        <v>0.42599999999999999</v>
      </c>
      <c r="I1247" s="127">
        <v>0.48067312072162732</v>
      </c>
      <c r="J1247" s="131"/>
      <c r="K1247" s="121">
        <v>0.8</v>
      </c>
      <c r="L1247" s="121">
        <f t="shared" si="40"/>
        <v>0.34079999999999999</v>
      </c>
      <c r="M1247" s="124">
        <v>1310.6620129999999</v>
      </c>
      <c r="N1247" s="124">
        <f t="shared" si="41"/>
        <v>630</v>
      </c>
      <c r="O1247" s="116">
        <v>43382</v>
      </c>
      <c r="P1247" s="108">
        <v>2018</v>
      </c>
      <c r="Q1247" s="108" t="s">
        <v>88</v>
      </c>
    </row>
    <row r="1248" spans="1:17" s="113" customFormat="1" x14ac:dyDescent="0.2">
      <c r="A1248" s="114" t="s">
        <v>15</v>
      </c>
      <c r="B1248" s="105" t="s">
        <v>69</v>
      </c>
      <c r="C1248" s="211">
        <v>43425</v>
      </c>
      <c r="D1248" s="115" t="s">
        <v>88</v>
      </c>
      <c r="E1248" s="105" t="s">
        <v>13</v>
      </c>
      <c r="F1248" s="105" t="s">
        <v>13</v>
      </c>
      <c r="G1248" s="105">
        <v>1097338</v>
      </c>
      <c r="H1248" s="127">
        <v>0.42599999999999999</v>
      </c>
      <c r="I1248" s="127">
        <v>0.48067312072162732</v>
      </c>
      <c r="J1248" s="131"/>
      <c r="K1248" s="121">
        <v>0.8</v>
      </c>
      <c r="L1248" s="121">
        <f t="shared" si="40"/>
        <v>0.34079999999999999</v>
      </c>
      <c r="M1248" s="124">
        <v>1310.6620129999999</v>
      </c>
      <c r="N1248" s="124">
        <f t="shared" si="41"/>
        <v>630</v>
      </c>
      <c r="O1248" s="116">
        <v>43383</v>
      </c>
      <c r="P1248" s="108">
        <v>2018</v>
      </c>
      <c r="Q1248" s="108" t="s">
        <v>88</v>
      </c>
    </row>
    <row r="1249" spans="1:17" s="113" customFormat="1" x14ac:dyDescent="0.2">
      <c r="A1249" s="114" t="s">
        <v>15</v>
      </c>
      <c r="B1249" s="105" t="s">
        <v>69</v>
      </c>
      <c r="C1249" s="211">
        <v>43412</v>
      </c>
      <c r="D1249" s="115" t="s">
        <v>88</v>
      </c>
      <c r="E1249" s="105" t="s">
        <v>13</v>
      </c>
      <c r="F1249" s="105" t="s">
        <v>13</v>
      </c>
      <c r="G1249" s="105">
        <v>1097348</v>
      </c>
      <c r="H1249" s="127">
        <v>0.42599999999999999</v>
      </c>
      <c r="I1249" s="127">
        <v>0.48067312072162732</v>
      </c>
      <c r="J1249" s="131"/>
      <c r="K1249" s="121">
        <v>0.8</v>
      </c>
      <c r="L1249" s="121">
        <f t="shared" si="40"/>
        <v>0.34079999999999999</v>
      </c>
      <c r="M1249" s="124">
        <v>1310.6620129999999</v>
      </c>
      <c r="N1249" s="124">
        <f t="shared" si="41"/>
        <v>630</v>
      </c>
      <c r="O1249" s="116">
        <v>43377</v>
      </c>
      <c r="P1249" s="108">
        <v>2018</v>
      </c>
      <c r="Q1249" s="108" t="s">
        <v>88</v>
      </c>
    </row>
    <row r="1250" spans="1:17" s="113" customFormat="1" x14ac:dyDescent="0.2">
      <c r="A1250" s="114" t="s">
        <v>15</v>
      </c>
      <c r="B1250" s="105" t="s">
        <v>69</v>
      </c>
      <c r="C1250" s="211">
        <v>43412</v>
      </c>
      <c r="D1250" s="115" t="s">
        <v>88</v>
      </c>
      <c r="E1250" s="105" t="s">
        <v>13</v>
      </c>
      <c r="F1250" s="105" t="s">
        <v>13</v>
      </c>
      <c r="G1250" s="105">
        <v>1097350</v>
      </c>
      <c r="H1250" s="127">
        <v>0.42599999999999999</v>
      </c>
      <c r="I1250" s="127">
        <v>0.48067312072162732</v>
      </c>
      <c r="J1250" s="131"/>
      <c r="K1250" s="121">
        <v>0.8</v>
      </c>
      <c r="L1250" s="121">
        <f t="shared" si="40"/>
        <v>0.34079999999999999</v>
      </c>
      <c r="M1250" s="124">
        <v>1310.6620129999999</v>
      </c>
      <c r="N1250" s="124">
        <f t="shared" si="41"/>
        <v>630</v>
      </c>
      <c r="O1250" s="116">
        <v>43380</v>
      </c>
      <c r="P1250" s="108">
        <v>2018</v>
      </c>
      <c r="Q1250" s="108" t="s">
        <v>88</v>
      </c>
    </row>
    <row r="1251" spans="1:17" s="113" customFormat="1" x14ac:dyDescent="0.2">
      <c r="A1251" s="114" t="s">
        <v>15</v>
      </c>
      <c r="B1251" s="105" t="s">
        <v>69</v>
      </c>
      <c r="C1251" s="211">
        <v>43412</v>
      </c>
      <c r="D1251" s="115" t="s">
        <v>88</v>
      </c>
      <c r="E1251" s="105" t="s">
        <v>13</v>
      </c>
      <c r="F1251" s="105" t="s">
        <v>13</v>
      </c>
      <c r="G1251" s="105">
        <v>1097351</v>
      </c>
      <c r="H1251" s="127">
        <v>0.42599999999999999</v>
      </c>
      <c r="I1251" s="127">
        <v>0.48067312072162732</v>
      </c>
      <c r="J1251" s="131"/>
      <c r="K1251" s="121">
        <v>0.8</v>
      </c>
      <c r="L1251" s="121">
        <f t="shared" si="40"/>
        <v>0.34079999999999999</v>
      </c>
      <c r="M1251" s="124">
        <v>1310.6620129999999</v>
      </c>
      <c r="N1251" s="124">
        <f t="shared" si="41"/>
        <v>630</v>
      </c>
      <c r="O1251" s="116">
        <v>43382</v>
      </c>
      <c r="P1251" s="108">
        <v>2018</v>
      </c>
      <c r="Q1251" s="108" t="s">
        <v>88</v>
      </c>
    </row>
    <row r="1252" spans="1:17" s="113" customFormat="1" x14ac:dyDescent="0.2">
      <c r="A1252" s="114" t="s">
        <v>15</v>
      </c>
      <c r="B1252" s="105" t="s">
        <v>69</v>
      </c>
      <c r="C1252" s="211">
        <v>43425</v>
      </c>
      <c r="D1252" s="115" t="s">
        <v>88</v>
      </c>
      <c r="E1252" s="105" t="s">
        <v>13</v>
      </c>
      <c r="F1252" s="105" t="s">
        <v>13</v>
      </c>
      <c r="G1252" s="105">
        <v>1097352</v>
      </c>
      <c r="H1252" s="127">
        <v>0.42599999999999999</v>
      </c>
      <c r="I1252" s="127">
        <v>0.48067312072162732</v>
      </c>
      <c r="J1252" s="131"/>
      <c r="K1252" s="121">
        <v>0.8</v>
      </c>
      <c r="L1252" s="121">
        <f t="shared" si="40"/>
        <v>0.34079999999999999</v>
      </c>
      <c r="M1252" s="124">
        <v>1310.6620129999999</v>
      </c>
      <c r="N1252" s="124">
        <f t="shared" si="41"/>
        <v>630</v>
      </c>
      <c r="O1252" s="116">
        <v>43382</v>
      </c>
      <c r="P1252" s="108">
        <v>2018</v>
      </c>
      <c r="Q1252" s="108" t="s">
        <v>88</v>
      </c>
    </row>
    <row r="1253" spans="1:17" s="113" customFormat="1" x14ac:dyDescent="0.2">
      <c r="A1253" s="114" t="s">
        <v>15</v>
      </c>
      <c r="B1253" s="105" t="s">
        <v>69</v>
      </c>
      <c r="C1253" s="211">
        <v>43412</v>
      </c>
      <c r="D1253" s="115" t="s">
        <v>88</v>
      </c>
      <c r="E1253" s="105" t="s">
        <v>13</v>
      </c>
      <c r="F1253" s="105" t="s">
        <v>13</v>
      </c>
      <c r="G1253" s="105">
        <v>1097517</v>
      </c>
      <c r="H1253" s="127">
        <v>0.42599999999999999</v>
      </c>
      <c r="I1253" s="127">
        <v>0.48067312072162732</v>
      </c>
      <c r="J1253" s="131"/>
      <c r="K1253" s="121">
        <v>0.8</v>
      </c>
      <c r="L1253" s="121">
        <f t="shared" si="40"/>
        <v>0.34079999999999999</v>
      </c>
      <c r="M1253" s="124">
        <v>1310.6620129999999</v>
      </c>
      <c r="N1253" s="124">
        <f t="shared" si="41"/>
        <v>630</v>
      </c>
      <c r="O1253" s="116">
        <v>43391</v>
      </c>
      <c r="P1253" s="108">
        <v>2018</v>
      </c>
      <c r="Q1253" s="108" t="s">
        <v>88</v>
      </c>
    </row>
    <row r="1254" spans="1:17" s="113" customFormat="1" x14ac:dyDescent="0.2">
      <c r="A1254" s="114" t="s">
        <v>15</v>
      </c>
      <c r="B1254" s="105" t="s">
        <v>69</v>
      </c>
      <c r="C1254" s="211">
        <v>43418</v>
      </c>
      <c r="D1254" s="115" t="s">
        <v>88</v>
      </c>
      <c r="E1254" s="105" t="s">
        <v>13</v>
      </c>
      <c r="F1254" s="105" t="s">
        <v>13</v>
      </c>
      <c r="G1254" s="105">
        <v>1098313</v>
      </c>
      <c r="H1254" s="127">
        <v>0.42599999999999999</v>
      </c>
      <c r="I1254" s="127">
        <v>0.48067312072162732</v>
      </c>
      <c r="J1254" s="131"/>
      <c r="K1254" s="121">
        <v>0.8</v>
      </c>
      <c r="L1254" s="121">
        <f t="shared" si="40"/>
        <v>0.34079999999999999</v>
      </c>
      <c r="M1254" s="124">
        <v>1310.6620129999999</v>
      </c>
      <c r="N1254" s="124">
        <f t="shared" si="41"/>
        <v>630</v>
      </c>
      <c r="O1254" s="116">
        <v>43383</v>
      </c>
      <c r="P1254" s="108">
        <v>2018</v>
      </c>
      <c r="Q1254" s="108" t="s">
        <v>88</v>
      </c>
    </row>
    <row r="1255" spans="1:17" s="113" customFormat="1" x14ac:dyDescent="0.2">
      <c r="A1255" s="114" t="s">
        <v>15</v>
      </c>
      <c r="B1255" s="105" t="s">
        <v>69</v>
      </c>
      <c r="C1255" s="211">
        <v>43425</v>
      </c>
      <c r="D1255" s="115" t="s">
        <v>88</v>
      </c>
      <c r="E1255" s="105" t="s">
        <v>13</v>
      </c>
      <c r="F1255" s="105" t="s">
        <v>13</v>
      </c>
      <c r="G1255" s="105">
        <v>1098361</v>
      </c>
      <c r="H1255" s="127">
        <v>0.42599999999999999</v>
      </c>
      <c r="I1255" s="127">
        <v>0.48067312072162732</v>
      </c>
      <c r="J1255" s="131"/>
      <c r="K1255" s="121">
        <v>0.8</v>
      </c>
      <c r="L1255" s="121">
        <f t="shared" si="40"/>
        <v>0.34079999999999999</v>
      </c>
      <c r="M1255" s="124">
        <v>1310.6620129999999</v>
      </c>
      <c r="N1255" s="124">
        <f t="shared" si="41"/>
        <v>630</v>
      </c>
      <c r="O1255" s="116">
        <v>43392</v>
      </c>
      <c r="P1255" s="108">
        <v>2018</v>
      </c>
      <c r="Q1255" s="108" t="s">
        <v>88</v>
      </c>
    </row>
    <row r="1256" spans="1:17" s="113" customFormat="1" x14ac:dyDescent="0.2">
      <c r="A1256" s="114" t="s">
        <v>15</v>
      </c>
      <c r="B1256" s="105" t="s">
        <v>69</v>
      </c>
      <c r="C1256" s="211">
        <v>43425</v>
      </c>
      <c r="D1256" s="115" t="s">
        <v>88</v>
      </c>
      <c r="E1256" s="105" t="s">
        <v>13</v>
      </c>
      <c r="F1256" s="105" t="s">
        <v>13</v>
      </c>
      <c r="G1256" s="105">
        <v>1098520</v>
      </c>
      <c r="H1256" s="127">
        <v>0.42599999999999999</v>
      </c>
      <c r="I1256" s="127">
        <v>0.48067312072162732</v>
      </c>
      <c r="J1256" s="131"/>
      <c r="K1256" s="121">
        <v>0.8</v>
      </c>
      <c r="L1256" s="121">
        <f t="shared" si="40"/>
        <v>0.34079999999999999</v>
      </c>
      <c r="M1256" s="124">
        <v>1310.6620129999999</v>
      </c>
      <c r="N1256" s="124">
        <f t="shared" si="41"/>
        <v>630</v>
      </c>
      <c r="O1256" s="116">
        <v>43391</v>
      </c>
      <c r="P1256" s="108">
        <v>2018</v>
      </c>
      <c r="Q1256" s="108" t="s">
        <v>88</v>
      </c>
    </row>
    <row r="1257" spans="1:17" s="113" customFormat="1" x14ac:dyDescent="0.2">
      <c r="A1257" s="114" t="s">
        <v>15</v>
      </c>
      <c r="B1257" s="105" t="s">
        <v>69</v>
      </c>
      <c r="C1257" s="211">
        <v>43425</v>
      </c>
      <c r="D1257" s="115" t="s">
        <v>88</v>
      </c>
      <c r="E1257" s="105" t="s">
        <v>13</v>
      </c>
      <c r="F1257" s="105" t="s">
        <v>13</v>
      </c>
      <c r="G1257" s="105">
        <v>1098670</v>
      </c>
      <c r="H1257" s="127">
        <v>0.42599999999999999</v>
      </c>
      <c r="I1257" s="127">
        <v>0.48067312072162732</v>
      </c>
      <c r="J1257" s="131"/>
      <c r="K1257" s="121">
        <v>0.8</v>
      </c>
      <c r="L1257" s="121">
        <f t="shared" si="40"/>
        <v>0.34079999999999999</v>
      </c>
      <c r="M1257" s="124">
        <v>1310.6620129999999</v>
      </c>
      <c r="N1257" s="124">
        <f t="shared" si="41"/>
        <v>630</v>
      </c>
      <c r="O1257" s="116">
        <v>43395</v>
      </c>
      <c r="P1257" s="108">
        <v>2018</v>
      </c>
      <c r="Q1257" s="108" t="s">
        <v>88</v>
      </c>
    </row>
    <row r="1258" spans="1:17" s="113" customFormat="1" x14ac:dyDescent="0.2">
      <c r="A1258" s="114" t="s">
        <v>15</v>
      </c>
      <c r="B1258" s="105" t="s">
        <v>69</v>
      </c>
      <c r="C1258" s="211">
        <v>43425</v>
      </c>
      <c r="D1258" s="115" t="s">
        <v>88</v>
      </c>
      <c r="E1258" s="105" t="s">
        <v>13</v>
      </c>
      <c r="F1258" s="105" t="s">
        <v>13</v>
      </c>
      <c r="G1258" s="105">
        <v>1098672</v>
      </c>
      <c r="H1258" s="127">
        <v>0.42599999999999999</v>
      </c>
      <c r="I1258" s="127">
        <v>0.48067312072162732</v>
      </c>
      <c r="J1258" s="131"/>
      <c r="K1258" s="121">
        <v>0.8</v>
      </c>
      <c r="L1258" s="121">
        <f t="shared" si="40"/>
        <v>0.34079999999999999</v>
      </c>
      <c r="M1258" s="124">
        <v>1310.6620129999999</v>
      </c>
      <c r="N1258" s="124">
        <f t="shared" si="41"/>
        <v>630</v>
      </c>
      <c r="O1258" s="116">
        <v>43390</v>
      </c>
      <c r="P1258" s="108">
        <v>2018</v>
      </c>
      <c r="Q1258" s="108" t="s">
        <v>88</v>
      </c>
    </row>
    <row r="1259" spans="1:17" s="113" customFormat="1" x14ac:dyDescent="0.2">
      <c r="A1259" s="114" t="s">
        <v>15</v>
      </c>
      <c r="B1259" s="105" t="s">
        <v>69</v>
      </c>
      <c r="C1259" s="211">
        <v>43425</v>
      </c>
      <c r="D1259" s="115" t="s">
        <v>88</v>
      </c>
      <c r="E1259" s="105" t="s">
        <v>13</v>
      </c>
      <c r="F1259" s="105" t="s">
        <v>13</v>
      </c>
      <c r="G1259" s="105">
        <v>1098678</v>
      </c>
      <c r="H1259" s="127">
        <v>0.42599999999999999</v>
      </c>
      <c r="I1259" s="127">
        <v>0.48067312072162732</v>
      </c>
      <c r="J1259" s="131"/>
      <c r="K1259" s="121">
        <v>0.8</v>
      </c>
      <c r="L1259" s="121">
        <f t="shared" si="40"/>
        <v>0.34079999999999999</v>
      </c>
      <c r="M1259" s="124">
        <v>1310.6620129999999</v>
      </c>
      <c r="N1259" s="124">
        <f t="shared" si="41"/>
        <v>630</v>
      </c>
      <c r="O1259" s="116">
        <v>43391</v>
      </c>
      <c r="P1259" s="108">
        <v>2018</v>
      </c>
      <c r="Q1259" s="108" t="s">
        <v>88</v>
      </c>
    </row>
    <row r="1260" spans="1:17" s="113" customFormat="1" x14ac:dyDescent="0.2">
      <c r="A1260" s="114" t="s">
        <v>15</v>
      </c>
      <c r="B1260" s="105" t="s">
        <v>69</v>
      </c>
      <c r="C1260" s="211">
        <v>43425</v>
      </c>
      <c r="D1260" s="115" t="s">
        <v>88</v>
      </c>
      <c r="E1260" s="105" t="s">
        <v>13</v>
      </c>
      <c r="F1260" s="105" t="s">
        <v>13</v>
      </c>
      <c r="G1260" s="105">
        <v>1098785</v>
      </c>
      <c r="H1260" s="127">
        <v>0.42599999999999999</v>
      </c>
      <c r="I1260" s="127">
        <v>0.48067312072162732</v>
      </c>
      <c r="J1260" s="131"/>
      <c r="K1260" s="121">
        <v>0.8</v>
      </c>
      <c r="L1260" s="121">
        <f t="shared" si="40"/>
        <v>0.34079999999999999</v>
      </c>
      <c r="M1260" s="124">
        <v>1310.6620129999999</v>
      </c>
      <c r="N1260" s="124">
        <f t="shared" si="41"/>
        <v>630</v>
      </c>
      <c r="O1260" s="116">
        <v>43394</v>
      </c>
      <c r="P1260" s="108">
        <v>2018</v>
      </c>
      <c r="Q1260" s="108" t="s">
        <v>88</v>
      </c>
    </row>
    <row r="1261" spans="1:17" s="113" customFormat="1" x14ac:dyDescent="0.2">
      <c r="A1261" s="114" t="s">
        <v>15</v>
      </c>
      <c r="B1261" s="105" t="s">
        <v>69</v>
      </c>
      <c r="C1261" s="211">
        <v>43412</v>
      </c>
      <c r="D1261" s="115" t="s">
        <v>88</v>
      </c>
      <c r="E1261" s="105" t="s">
        <v>13</v>
      </c>
      <c r="F1261" s="105" t="s">
        <v>13</v>
      </c>
      <c r="G1261" s="105">
        <v>1098890</v>
      </c>
      <c r="H1261" s="127">
        <v>0.42599999999999999</v>
      </c>
      <c r="I1261" s="127">
        <v>0.48067312072162732</v>
      </c>
      <c r="J1261" s="131"/>
      <c r="K1261" s="121">
        <v>0.8</v>
      </c>
      <c r="L1261" s="121">
        <f t="shared" si="40"/>
        <v>0.34079999999999999</v>
      </c>
      <c r="M1261" s="124">
        <v>1310.6620129999999</v>
      </c>
      <c r="N1261" s="124">
        <f t="shared" si="41"/>
        <v>630</v>
      </c>
      <c r="O1261" s="116">
        <v>43388</v>
      </c>
      <c r="P1261" s="108">
        <v>2018</v>
      </c>
      <c r="Q1261" s="108" t="s">
        <v>88</v>
      </c>
    </row>
    <row r="1262" spans="1:17" s="113" customFormat="1" x14ac:dyDescent="0.2">
      <c r="A1262" s="114" t="s">
        <v>15</v>
      </c>
      <c r="B1262" s="105" t="s">
        <v>69</v>
      </c>
      <c r="C1262" s="211">
        <v>43425</v>
      </c>
      <c r="D1262" s="115" t="s">
        <v>88</v>
      </c>
      <c r="E1262" s="105" t="s">
        <v>13</v>
      </c>
      <c r="F1262" s="105" t="s">
        <v>13</v>
      </c>
      <c r="G1262" s="105">
        <v>1099282</v>
      </c>
      <c r="H1262" s="127">
        <v>0.42599999999999999</v>
      </c>
      <c r="I1262" s="127">
        <v>0.48067312072162732</v>
      </c>
      <c r="J1262" s="131"/>
      <c r="K1262" s="121">
        <v>0.8</v>
      </c>
      <c r="L1262" s="121">
        <f t="shared" si="40"/>
        <v>0.34079999999999999</v>
      </c>
      <c r="M1262" s="124">
        <v>1310.6620129999999</v>
      </c>
      <c r="N1262" s="124">
        <f t="shared" si="41"/>
        <v>630</v>
      </c>
      <c r="O1262" s="116">
        <v>43391</v>
      </c>
      <c r="P1262" s="108">
        <v>2018</v>
      </c>
      <c r="Q1262" s="108" t="s">
        <v>88</v>
      </c>
    </row>
    <row r="1263" spans="1:17" s="113" customFormat="1" x14ac:dyDescent="0.2">
      <c r="A1263" s="114" t="s">
        <v>15</v>
      </c>
      <c r="B1263" s="105" t="s">
        <v>69</v>
      </c>
      <c r="C1263" s="211">
        <v>43425</v>
      </c>
      <c r="D1263" s="115" t="s">
        <v>88</v>
      </c>
      <c r="E1263" s="105" t="s">
        <v>13</v>
      </c>
      <c r="F1263" s="105" t="s">
        <v>13</v>
      </c>
      <c r="G1263" s="105">
        <v>1099369</v>
      </c>
      <c r="H1263" s="127">
        <v>0.42599999999999999</v>
      </c>
      <c r="I1263" s="127">
        <v>0.48104476755925862</v>
      </c>
      <c r="J1263" s="131"/>
      <c r="K1263" s="121">
        <v>1</v>
      </c>
      <c r="L1263" s="121">
        <f t="shared" si="40"/>
        <v>0.42599999999999999</v>
      </c>
      <c r="M1263" s="124">
        <v>1475.494713</v>
      </c>
      <c r="N1263" s="124">
        <f t="shared" si="41"/>
        <v>709.77901125000005</v>
      </c>
      <c r="O1263" s="116">
        <v>43390</v>
      </c>
      <c r="P1263" s="108">
        <v>2018</v>
      </c>
      <c r="Q1263" s="108" t="s">
        <v>88</v>
      </c>
    </row>
    <row r="1264" spans="1:17" s="113" customFormat="1" x14ac:dyDescent="0.2">
      <c r="A1264" s="114" t="s">
        <v>15</v>
      </c>
      <c r="B1264" s="105" t="s">
        <v>69</v>
      </c>
      <c r="C1264" s="211">
        <v>43412</v>
      </c>
      <c r="D1264" s="115" t="s">
        <v>88</v>
      </c>
      <c r="E1264" s="105" t="s">
        <v>13</v>
      </c>
      <c r="F1264" s="105" t="s">
        <v>13</v>
      </c>
      <c r="G1264" s="105">
        <v>1099426</v>
      </c>
      <c r="H1264" s="127">
        <v>0.42599999999999999</v>
      </c>
      <c r="I1264" s="127">
        <v>0.48067312072162732</v>
      </c>
      <c r="J1264" s="131"/>
      <c r="K1264" s="121">
        <v>0.8</v>
      </c>
      <c r="L1264" s="121">
        <f t="shared" si="40"/>
        <v>0.34079999999999999</v>
      </c>
      <c r="M1264" s="124">
        <v>1310.6620129999999</v>
      </c>
      <c r="N1264" s="124">
        <f t="shared" si="41"/>
        <v>630</v>
      </c>
      <c r="O1264" s="116">
        <v>43385</v>
      </c>
      <c r="P1264" s="108">
        <v>2018</v>
      </c>
      <c r="Q1264" s="108" t="s">
        <v>88</v>
      </c>
    </row>
    <row r="1265" spans="1:17" s="113" customFormat="1" x14ac:dyDescent="0.2">
      <c r="A1265" s="114" t="s">
        <v>15</v>
      </c>
      <c r="B1265" s="105" t="s">
        <v>69</v>
      </c>
      <c r="C1265" s="211">
        <v>43412</v>
      </c>
      <c r="D1265" s="115" t="s">
        <v>88</v>
      </c>
      <c r="E1265" s="105" t="s">
        <v>13</v>
      </c>
      <c r="F1265" s="105" t="s">
        <v>13</v>
      </c>
      <c r="G1265" s="105">
        <v>1099496</v>
      </c>
      <c r="H1265" s="127">
        <v>0.42599999999999999</v>
      </c>
      <c r="I1265" s="127">
        <v>0.48067312072162732</v>
      </c>
      <c r="J1265" s="131"/>
      <c r="K1265" s="121">
        <v>0.8</v>
      </c>
      <c r="L1265" s="121">
        <f t="shared" si="40"/>
        <v>0.34079999999999999</v>
      </c>
      <c r="M1265" s="124">
        <v>1310.6620129999999</v>
      </c>
      <c r="N1265" s="124">
        <f t="shared" si="41"/>
        <v>630</v>
      </c>
      <c r="O1265" s="116">
        <v>43395</v>
      </c>
      <c r="P1265" s="108">
        <v>2018</v>
      </c>
      <c r="Q1265" s="108" t="s">
        <v>88</v>
      </c>
    </row>
    <row r="1266" spans="1:17" s="113" customFormat="1" x14ac:dyDescent="0.2">
      <c r="A1266" s="114" t="s">
        <v>15</v>
      </c>
      <c r="B1266" s="105" t="s">
        <v>69</v>
      </c>
      <c r="C1266" s="211">
        <v>43412</v>
      </c>
      <c r="D1266" s="115" t="s">
        <v>88</v>
      </c>
      <c r="E1266" s="105" t="s">
        <v>13</v>
      </c>
      <c r="F1266" s="105" t="s">
        <v>13</v>
      </c>
      <c r="G1266" s="105">
        <v>1099500</v>
      </c>
      <c r="H1266" s="127">
        <v>0.42599999999999999</v>
      </c>
      <c r="I1266" s="127">
        <v>0.48067312072162732</v>
      </c>
      <c r="J1266" s="131"/>
      <c r="K1266" s="121">
        <v>0.8</v>
      </c>
      <c r="L1266" s="121">
        <f t="shared" si="40"/>
        <v>0.34079999999999999</v>
      </c>
      <c r="M1266" s="124">
        <v>1310.6620129999999</v>
      </c>
      <c r="N1266" s="124">
        <f t="shared" si="41"/>
        <v>630</v>
      </c>
      <c r="O1266" s="116">
        <v>43396</v>
      </c>
      <c r="P1266" s="108">
        <v>2018</v>
      </c>
      <c r="Q1266" s="108" t="s">
        <v>88</v>
      </c>
    </row>
    <row r="1267" spans="1:17" s="113" customFormat="1" x14ac:dyDescent="0.2">
      <c r="A1267" s="114" t="s">
        <v>15</v>
      </c>
      <c r="B1267" s="105" t="s">
        <v>69</v>
      </c>
      <c r="C1267" s="211">
        <v>43425</v>
      </c>
      <c r="D1267" s="115" t="s">
        <v>88</v>
      </c>
      <c r="E1267" s="105" t="s">
        <v>13</v>
      </c>
      <c r="F1267" s="105" t="s">
        <v>13</v>
      </c>
      <c r="G1267" s="105">
        <v>1099776</v>
      </c>
      <c r="H1267" s="127">
        <v>0.42599999999999999</v>
      </c>
      <c r="I1267" s="127">
        <v>0.48067312072162732</v>
      </c>
      <c r="J1267" s="131"/>
      <c r="K1267" s="121">
        <v>0.8</v>
      </c>
      <c r="L1267" s="121">
        <f t="shared" si="40"/>
        <v>0.34079999999999999</v>
      </c>
      <c r="M1267" s="124">
        <v>1310.6620129999999</v>
      </c>
      <c r="N1267" s="124">
        <f t="shared" si="41"/>
        <v>630</v>
      </c>
      <c r="O1267" s="116">
        <v>43395</v>
      </c>
      <c r="P1267" s="108">
        <v>2018</v>
      </c>
      <c r="Q1267" s="108" t="s">
        <v>88</v>
      </c>
    </row>
    <row r="1268" spans="1:17" s="113" customFormat="1" x14ac:dyDescent="0.2">
      <c r="A1268" s="114" t="s">
        <v>15</v>
      </c>
      <c r="B1268" s="105" t="s">
        <v>69</v>
      </c>
      <c r="C1268" s="211">
        <v>43412</v>
      </c>
      <c r="D1268" s="115" t="s">
        <v>88</v>
      </c>
      <c r="E1268" s="105" t="s">
        <v>13</v>
      </c>
      <c r="F1268" s="105" t="s">
        <v>13</v>
      </c>
      <c r="G1268" s="105">
        <v>1100354</v>
      </c>
      <c r="H1268" s="127">
        <v>0.42599999999999999</v>
      </c>
      <c r="I1268" s="127">
        <v>0.48067312072162732</v>
      </c>
      <c r="J1268" s="131"/>
      <c r="K1268" s="121">
        <v>0.8</v>
      </c>
      <c r="L1268" s="121">
        <f t="shared" si="40"/>
        <v>0.34079999999999999</v>
      </c>
      <c r="M1268" s="124">
        <v>1310.6620129999999</v>
      </c>
      <c r="N1268" s="124">
        <f t="shared" si="41"/>
        <v>630</v>
      </c>
      <c r="O1268" s="116">
        <v>43389</v>
      </c>
      <c r="P1268" s="108">
        <v>2018</v>
      </c>
      <c r="Q1268" s="108" t="s">
        <v>88</v>
      </c>
    </row>
    <row r="1269" spans="1:17" s="113" customFormat="1" x14ac:dyDescent="0.2">
      <c r="A1269" s="114" t="s">
        <v>15</v>
      </c>
      <c r="B1269" s="105" t="s">
        <v>69</v>
      </c>
      <c r="C1269" s="211">
        <v>43412</v>
      </c>
      <c r="D1269" s="115" t="s">
        <v>88</v>
      </c>
      <c r="E1269" s="105" t="s">
        <v>13</v>
      </c>
      <c r="F1269" s="105" t="s">
        <v>13</v>
      </c>
      <c r="G1269" s="105">
        <v>1100357</v>
      </c>
      <c r="H1269" s="127">
        <v>0.42599999999999999</v>
      </c>
      <c r="I1269" s="127">
        <v>0.48067312072162732</v>
      </c>
      <c r="J1269" s="131"/>
      <c r="K1269" s="121">
        <v>0.8</v>
      </c>
      <c r="L1269" s="121">
        <f t="shared" si="40"/>
        <v>0.34079999999999999</v>
      </c>
      <c r="M1269" s="124">
        <v>1310.6620129999999</v>
      </c>
      <c r="N1269" s="124">
        <f t="shared" si="41"/>
        <v>630</v>
      </c>
      <c r="O1269" s="116">
        <v>43397</v>
      </c>
      <c r="P1269" s="108">
        <v>2018</v>
      </c>
      <c r="Q1269" s="108" t="s">
        <v>88</v>
      </c>
    </row>
    <row r="1270" spans="1:17" s="113" customFormat="1" x14ac:dyDescent="0.2">
      <c r="A1270" s="114" t="s">
        <v>15</v>
      </c>
      <c r="B1270" s="105" t="s">
        <v>69</v>
      </c>
      <c r="C1270" s="211">
        <v>43425</v>
      </c>
      <c r="D1270" s="115" t="s">
        <v>88</v>
      </c>
      <c r="E1270" s="105" t="s">
        <v>13</v>
      </c>
      <c r="F1270" s="105" t="s">
        <v>13</v>
      </c>
      <c r="G1270" s="105">
        <v>1100537</v>
      </c>
      <c r="H1270" s="127">
        <v>0.42599999999999999</v>
      </c>
      <c r="I1270" s="127">
        <v>0.48067312072162732</v>
      </c>
      <c r="J1270" s="131"/>
      <c r="K1270" s="121">
        <v>0.8</v>
      </c>
      <c r="L1270" s="121">
        <f t="shared" si="40"/>
        <v>0.34079999999999999</v>
      </c>
      <c r="M1270" s="124">
        <v>1310.6620129999999</v>
      </c>
      <c r="N1270" s="124">
        <f t="shared" si="41"/>
        <v>630</v>
      </c>
      <c r="O1270" s="116">
        <v>43378</v>
      </c>
      <c r="P1270" s="108">
        <v>2018</v>
      </c>
      <c r="Q1270" s="108" t="s">
        <v>88</v>
      </c>
    </row>
    <row r="1271" spans="1:17" s="113" customFormat="1" x14ac:dyDescent="0.2">
      <c r="A1271" s="114" t="s">
        <v>15</v>
      </c>
      <c r="B1271" s="105" t="s">
        <v>69</v>
      </c>
      <c r="C1271" s="211">
        <v>43418</v>
      </c>
      <c r="D1271" s="115" t="s">
        <v>88</v>
      </c>
      <c r="E1271" s="105" t="s">
        <v>13</v>
      </c>
      <c r="F1271" s="105" t="s">
        <v>13</v>
      </c>
      <c r="G1271" s="105">
        <v>1100827</v>
      </c>
      <c r="H1271" s="127">
        <v>0.42599999999999999</v>
      </c>
      <c r="I1271" s="127">
        <v>0.48067312072162732</v>
      </c>
      <c r="J1271" s="131"/>
      <c r="K1271" s="121">
        <v>0.8</v>
      </c>
      <c r="L1271" s="121">
        <f t="shared" si="40"/>
        <v>0.34079999999999999</v>
      </c>
      <c r="M1271" s="124">
        <v>1310.6620129999999</v>
      </c>
      <c r="N1271" s="124">
        <f t="shared" si="41"/>
        <v>630</v>
      </c>
      <c r="O1271" s="116">
        <v>43390</v>
      </c>
      <c r="P1271" s="108">
        <v>2018</v>
      </c>
      <c r="Q1271" s="108" t="s">
        <v>88</v>
      </c>
    </row>
    <row r="1272" spans="1:17" s="113" customFormat="1" x14ac:dyDescent="0.2">
      <c r="A1272" s="114" t="s">
        <v>15</v>
      </c>
      <c r="B1272" s="105" t="s">
        <v>69</v>
      </c>
      <c r="C1272" s="211">
        <v>43418</v>
      </c>
      <c r="D1272" s="115" t="s">
        <v>88</v>
      </c>
      <c r="E1272" s="105" t="s">
        <v>13</v>
      </c>
      <c r="F1272" s="105" t="s">
        <v>13</v>
      </c>
      <c r="G1272" s="105">
        <v>1100830</v>
      </c>
      <c r="H1272" s="127">
        <v>0.42599999999999999</v>
      </c>
      <c r="I1272" s="127">
        <v>0.48067312072162732</v>
      </c>
      <c r="J1272" s="131"/>
      <c r="K1272" s="121">
        <v>0.8</v>
      </c>
      <c r="L1272" s="121">
        <f t="shared" si="40"/>
        <v>0.34079999999999999</v>
      </c>
      <c r="M1272" s="124">
        <v>1310.6620129999999</v>
      </c>
      <c r="N1272" s="124">
        <f t="shared" si="41"/>
        <v>630</v>
      </c>
      <c r="O1272" s="116">
        <v>43391</v>
      </c>
      <c r="P1272" s="108">
        <v>2018</v>
      </c>
      <c r="Q1272" s="108" t="s">
        <v>88</v>
      </c>
    </row>
    <row r="1273" spans="1:17" s="113" customFormat="1" x14ac:dyDescent="0.2">
      <c r="A1273" s="114" t="s">
        <v>15</v>
      </c>
      <c r="B1273" s="105" t="s">
        <v>69</v>
      </c>
      <c r="C1273" s="211">
        <v>43418</v>
      </c>
      <c r="D1273" s="115" t="s">
        <v>88</v>
      </c>
      <c r="E1273" s="105" t="s">
        <v>13</v>
      </c>
      <c r="F1273" s="105" t="s">
        <v>13</v>
      </c>
      <c r="G1273" s="105">
        <v>1101255</v>
      </c>
      <c r="H1273" s="127">
        <v>0.42599999999999999</v>
      </c>
      <c r="I1273" s="127">
        <v>0.48067312072162732</v>
      </c>
      <c r="J1273" s="131"/>
      <c r="K1273" s="121">
        <v>0.8</v>
      </c>
      <c r="L1273" s="121">
        <f t="shared" si="40"/>
        <v>0.34079999999999999</v>
      </c>
      <c r="M1273" s="124">
        <v>1310.6620129999999</v>
      </c>
      <c r="N1273" s="124">
        <f t="shared" si="41"/>
        <v>630</v>
      </c>
      <c r="O1273" s="116">
        <v>43388</v>
      </c>
      <c r="P1273" s="108">
        <v>2018</v>
      </c>
      <c r="Q1273" s="108" t="s">
        <v>88</v>
      </c>
    </row>
    <row r="1274" spans="1:17" s="113" customFormat="1" x14ac:dyDescent="0.2">
      <c r="A1274" s="114" t="s">
        <v>15</v>
      </c>
      <c r="B1274" s="105" t="s">
        <v>69</v>
      </c>
      <c r="C1274" s="211">
        <v>43418</v>
      </c>
      <c r="D1274" s="115" t="s">
        <v>88</v>
      </c>
      <c r="E1274" s="105" t="s">
        <v>13</v>
      </c>
      <c r="F1274" s="105" t="s">
        <v>13</v>
      </c>
      <c r="G1274" s="105">
        <v>1101561</v>
      </c>
      <c r="H1274" s="127">
        <v>0.42599999999999999</v>
      </c>
      <c r="I1274" s="127">
        <v>0.48067312072162732</v>
      </c>
      <c r="J1274" s="131"/>
      <c r="K1274" s="121">
        <v>0.8</v>
      </c>
      <c r="L1274" s="121">
        <f t="shared" si="40"/>
        <v>0.34079999999999999</v>
      </c>
      <c r="M1274" s="124">
        <v>1310.6620129999999</v>
      </c>
      <c r="N1274" s="124">
        <f t="shared" si="41"/>
        <v>630</v>
      </c>
      <c r="O1274" s="116">
        <v>43400</v>
      </c>
      <c r="P1274" s="108">
        <v>2018</v>
      </c>
      <c r="Q1274" s="108" t="s">
        <v>88</v>
      </c>
    </row>
    <row r="1275" spans="1:17" s="113" customFormat="1" x14ac:dyDescent="0.2">
      <c r="A1275" s="114" t="s">
        <v>15</v>
      </c>
      <c r="B1275" s="105" t="s">
        <v>69</v>
      </c>
      <c r="C1275" s="211">
        <v>43425</v>
      </c>
      <c r="D1275" s="115" t="s">
        <v>88</v>
      </c>
      <c r="E1275" s="105" t="s">
        <v>13</v>
      </c>
      <c r="F1275" s="105" t="s">
        <v>13</v>
      </c>
      <c r="G1275" s="105">
        <v>1102452</v>
      </c>
      <c r="H1275" s="127">
        <v>0.42599999999999999</v>
      </c>
      <c r="I1275" s="127">
        <v>0.48067312072162732</v>
      </c>
      <c r="J1275" s="131"/>
      <c r="K1275" s="121">
        <v>0.8</v>
      </c>
      <c r="L1275" s="121">
        <f t="shared" si="40"/>
        <v>0.34079999999999999</v>
      </c>
      <c r="M1275" s="124">
        <v>1310.6620129999999</v>
      </c>
      <c r="N1275" s="124">
        <f t="shared" si="41"/>
        <v>630</v>
      </c>
      <c r="O1275" s="116">
        <v>43396</v>
      </c>
      <c r="P1275" s="108">
        <v>2018</v>
      </c>
      <c r="Q1275" s="108" t="s">
        <v>88</v>
      </c>
    </row>
    <row r="1276" spans="1:17" s="113" customFormat="1" x14ac:dyDescent="0.2">
      <c r="A1276" s="114" t="s">
        <v>15</v>
      </c>
      <c r="B1276" s="105" t="s">
        <v>69</v>
      </c>
      <c r="C1276" s="211">
        <v>43418</v>
      </c>
      <c r="D1276" s="115" t="s">
        <v>88</v>
      </c>
      <c r="E1276" s="105" t="s">
        <v>13</v>
      </c>
      <c r="F1276" s="105" t="s">
        <v>13</v>
      </c>
      <c r="G1276" s="105">
        <v>1102879</v>
      </c>
      <c r="H1276" s="127">
        <v>0.42599999999999999</v>
      </c>
      <c r="I1276" s="127">
        <v>0.48067312072162732</v>
      </c>
      <c r="J1276" s="131"/>
      <c r="K1276" s="121">
        <v>0.8</v>
      </c>
      <c r="L1276" s="121">
        <f t="shared" si="40"/>
        <v>0.34079999999999999</v>
      </c>
      <c r="M1276" s="124">
        <v>1310.6620129999999</v>
      </c>
      <c r="N1276" s="124">
        <f t="shared" si="41"/>
        <v>630</v>
      </c>
      <c r="O1276" s="116">
        <v>43395</v>
      </c>
      <c r="P1276" s="108">
        <v>2018</v>
      </c>
      <c r="Q1276" s="108" t="s">
        <v>88</v>
      </c>
    </row>
    <row r="1277" spans="1:17" s="113" customFormat="1" x14ac:dyDescent="0.2">
      <c r="A1277" s="114" t="s">
        <v>15</v>
      </c>
      <c r="B1277" s="105" t="s">
        <v>69</v>
      </c>
      <c r="C1277" s="211">
        <v>43425</v>
      </c>
      <c r="D1277" s="115" t="s">
        <v>88</v>
      </c>
      <c r="E1277" s="105" t="s">
        <v>13</v>
      </c>
      <c r="F1277" s="105" t="s">
        <v>13</v>
      </c>
      <c r="G1277" s="105">
        <v>1103278</v>
      </c>
      <c r="H1277" s="127">
        <v>0.42599999999999999</v>
      </c>
      <c r="I1277" s="127">
        <v>0.48067312072162732</v>
      </c>
      <c r="J1277" s="131"/>
      <c r="K1277" s="121">
        <v>0.8</v>
      </c>
      <c r="L1277" s="121">
        <f t="shared" si="40"/>
        <v>0.34079999999999999</v>
      </c>
      <c r="M1277" s="124">
        <v>1310.6620129999999</v>
      </c>
      <c r="N1277" s="124">
        <f t="shared" si="41"/>
        <v>630</v>
      </c>
      <c r="O1277" s="116">
        <v>43403</v>
      </c>
      <c r="P1277" s="108">
        <v>2018</v>
      </c>
      <c r="Q1277" s="108" t="s">
        <v>88</v>
      </c>
    </row>
    <row r="1278" spans="1:17" s="113" customFormat="1" x14ac:dyDescent="0.2">
      <c r="A1278" s="114" t="s">
        <v>15</v>
      </c>
      <c r="B1278" s="105" t="s">
        <v>69</v>
      </c>
      <c r="C1278" s="211">
        <v>43425</v>
      </c>
      <c r="D1278" s="115" t="s">
        <v>88</v>
      </c>
      <c r="E1278" s="105" t="s">
        <v>13</v>
      </c>
      <c r="F1278" s="105" t="s">
        <v>13</v>
      </c>
      <c r="G1278" s="105">
        <v>1104046</v>
      </c>
      <c r="H1278" s="127">
        <v>0.42599999999999999</v>
      </c>
      <c r="I1278" s="127">
        <v>0.48067312072162732</v>
      </c>
      <c r="J1278" s="131"/>
      <c r="K1278" s="121">
        <v>0.8</v>
      </c>
      <c r="L1278" s="121">
        <f t="shared" si="40"/>
        <v>0.34079999999999999</v>
      </c>
      <c r="M1278" s="124">
        <v>1310.6620129999999</v>
      </c>
      <c r="N1278" s="124">
        <f t="shared" si="41"/>
        <v>630</v>
      </c>
      <c r="O1278" s="116">
        <v>43395</v>
      </c>
      <c r="P1278" s="108">
        <v>2018</v>
      </c>
      <c r="Q1278" s="108" t="s">
        <v>88</v>
      </c>
    </row>
    <row r="1279" spans="1:17" s="113" customFormat="1" x14ac:dyDescent="0.2">
      <c r="A1279" s="114" t="s">
        <v>15</v>
      </c>
      <c r="B1279" s="105" t="s">
        <v>69</v>
      </c>
      <c r="C1279" s="211">
        <v>43425</v>
      </c>
      <c r="D1279" s="115" t="s">
        <v>88</v>
      </c>
      <c r="E1279" s="105" t="s">
        <v>13</v>
      </c>
      <c r="F1279" s="105" t="s">
        <v>13</v>
      </c>
      <c r="G1279" s="105">
        <v>1115714</v>
      </c>
      <c r="H1279" s="127">
        <v>0.42599999999999999</v>
      </c>
      <c r="I1279" s="127">
        <v>0.48067312072162732</v>
      </c>
      <c r="J1279" s="131"/>
      <c r="K1279" s="121">
        <v>0.8</v>
      </c>
      <c r="L1279" s="121">
        <f t="shared" si="40"/>
        <v>0.34079999999999999</v>
      </c>
      <c r="M1279" s="124">
        <v>1310.6620129999999</v>
      </c>
      <c r="N1279" s="124">
        <f t="shared" si="41"/>
        <v>630</v>
      </c>
      <c r="O1279" s="116">
        <v>43409</v>
      </c>
      <c r="P1279" s="108">
        <v>2018</v>
      </c>
      <c r="Q1279" s="108" t="s">
        <v>88</v>
      </c>
    </row>
    <row r="1280" spans="1:17" s="113" customFormat="1" x14ac:dyDescent="0.2">
      <c r="A1280" s="114" t="s">
        <v>15</v>
      </c>
      <c r="B1280" s="105" t="s">
        <v>69</v>
      </c>
      <c r="C1280" s="211">
        <v>43299</v>
      </c>
      <c r="D1280" s="115" t="s">
        <v>88</v>
      </c>
      <c r="E1280" s="105" t="s">
        <v>13</v>
      </c>
      <c r="F1280" s="105" t="s">
        <v>13</v>
      </c>
      <c r="G1280" s="105">
        <v>1012719</v>
      </c>
      <c r="H1280" s="127">
        <v>0.42599999999999999</v>
      </c>
      <c r="I1280" s="127">
        <v>0.48104476755925862</v>
      </c>
      <c r="J1280" s="131"/>
      <c r="K1280" s="121">
        <v>1</v>
      </c>
      <c r="L1280" s="121">
        <f t="shared" si="40"/>
        <v>0.42599999999999999</v>
      </c>
      <c r="M1280" s="124">
        <v>1475.494713</v>
      </c>
      <c r="N1280" s="124">
        <f t="shared" si="41"/>
        <v>709.77901125000005</v>
      </c>
      <c r="O1280" s="116">
        <v>43243</v>
      </c>
      <c r="P1280" s="108">
        <v>2018</v>
      </c>
      <c r="Q1280" s="108" t="s">
        <v>88</v>
      </c>
    </row>
    <row r="1281" spans="1:17" s="113" customFormat="1" x14ac:dyDescent="0.2">
      <c r="A1281" s="114" t="s">
        <v>15</v>
      </c>
      <c r="B1281" s="105" t="s">
        <v>69</v>
      </c>
      <c r="C1281" s="211">
        <v>43299</v>
      </c>
      <c r="D1281" s="115" t="s">
        <v>88</v>
      </c>
      <c r="E1281" s="105" t="s">
        <v>13</v>
      </c>
      <c r="F1281" s="105" t="s">
        <v>13</v>
      </c>
      <c r="G1281" s="105">
        <v>1013932</v>
      </c>
      <c r="H1281" s="127">
        <v>0.42599999999999999</v>
      </c>
      <c r="I1281" s="127">
        <v>0.48067312072162732</v>
      </c>
      <c r="J1281" s="131"/>
      <c r="K1281" s="121">
        <v>0.8</v>
      </c>
      <c r="L1281" s="121">
        <f t="shared" si="40"/>
        <v>0.34079999999999999</v>
      </c>
      <c r="M1281" s="124">
        <v>1310.6620129999999</v>
      </c>
      <c r="N1281" s="124">
        <f t="shared" si="41"/>
        <v>630</v>
      </c>
      <c r="O1281" s="116">
        <v>43237</v>
      </c>
      <c r="P1281" s="108">
        <v>2018</v>
      </c>
      <c r="Q1281" s="108" t="s">
        <v>88</v>
      </c>
    </row>
    <row r="1282" spans="1:17" s="113" customFormat="1" x14ac:dyDescent="0.2">
      <c r="A1282" s="114" t="s">
        <v>15</v>
      </c>
      <c r="B1282" s="105" t="s">
        <v>69</v>
      </c>
      <c r="C1282" s="211">
        <v>43432</v>
      </c>
      <c r="D1282" s="115" t="s">
        <v>88</v>
      </c>
      <c r="E1282" s="105" t="s">
        <v>13</v>
      </c>
      <c r="F1282" s="105" t="s">
        <v>13</v>
      </c>
      <c r="G1282" s="105">
        <v>972370</v>
      </c>
      <c r="H1282" s="127">
        <v>0.42599999999999999</v>
      </c>
      <c r="I1282" s="127">
        <v>0.48104476755925862</v>
      </c>
      <c r="J1282" s="131"/>
      <c r="K1282" s="121">
        <v>1</v>
      </c>
      <c r="L1282" s="121">
        <f t="shared" si="40"/>
        <v>0.42599999999999999</v>
      </c>
      <c r="M1282" s="124">
        <v>1475.494713</v>
      </c>
      <c r="N1282" s="124">
        <f t="shared" si="41"/>
        <v>709.77901125000005</v>
      </c>
      <c r="O1282" s="116">
        <v>43129</v>
      </c>
      <c r="P1282" s="108">
        <v>2018</v>
      </c>
      <c r="Q1282" s="108" t="s">
        <v>88</v>
      </c>
    </row>
    <row r="1283" spans="1:17" s="113" customFormat="1" x14ac:dyDescent="0.2">
      <c r="A1283" s="114" t="s">
        <v>15</v>
      </c>
      <c r="B1283" s="105" t="s">
        <v>69</v>
      </c>
      <c r="C1283" s="211">
        <v>43432</v>
      </c>
      <c r="D1283" s="115" t="s">
        <v>88</v>
      </c>
      <c r="E1283" s="105" t="s">
        <v>13</v>
      </c>
      <c r="F1283" s="105" t="s">
        <v>13</v>
      </c>
      <c r="G1283" s="105">
        <v>1013696</v>
      </c>
      <c r="H1283" s="127">
        <v>0.42599999999999999</v>
      </c>
      <c r="I1283" s="127">
        <v>0.48067312072162732</v>
      </c>
      <c r="J1283" s="131"/>
      <c r="K1283" s="121">
        <v>0.8</v>
      </c>
      <c r="L1283" s="121">
        <f t="shared" si="40"/>
        <v>0.34079999999999999</v>
      </c>
      <c r="M1283" s="124">
        <v>1310.6620129999999</v>
      </c>
      <c r="N1283" s="124">
        <f t="shared" si="41"/>
        <v>630</v>
      </c>
      <c r="O1283" s="116">
        <v>43232</v>
      </c>
      <c r="P1283" s="108">
        <v>2018</v>
      </c>
      <c r="Q1283" s="108" t="s">
        <v>88</v>
      </c>
    </row>
    <row r="1284" spans="1:17" s="113" customFormat="1" x14ac:dyDescent="0.2">
      <c r="A1284" s="114" t="s">
        <v>15</v>
      </c>
      <c r="B1284" s="105" t="s">
        <v>69</v>
      </c>
      <c r="C1284" s="211">
        <v>43432</v>
      </c>
      <c r="D1284" s="115" t="s">
        <v>88</v>
      </c>
      <c r="E1284" s="105" t="s">
        <v>13</v>
      </c>
      <c r="F1284" s="105" t="s">
        <v>13</v>
      </c>
      <c r="G1284" s="105">
        <v>1016708</v>
      </c>
      <c r="H1284" s="127">
        <v>0.42599999999999999</v>
      </c>
      <c r="I1284" s="127">
        <v>0.48067312072162732</v>
      </c>
      <c r="J1284" s="131"/>
      <c r="K1284" s="121">
        <v>0.8</v>
      </c>
      <c r="L1284" s="121">
        <f t="shared" si="40"/>
        <v>0.34079999999999999</v>
      </c>
      <c r="M1284" s="124">
        <v>1310.6620129999999</v>
      </c>
      <c r="N1284" s="124">
        <f t="shared" si="41"/>
        <v>630</v>
      </c>
      <c r="O1284" s="116">
        <v>43248</v>
      </c>
      <c r="P1284" s="108">
        <v>2018</v>
      </c>
      <c r="Q1284" s="108" t="s">
        <v>88</v>
      </c>
    </row>
    <row r="1285" spans="1:17" s="113" customFormat="1" x14ac:dyDescent="0.2">
      <c r="A1285" s="114" t="s">
        <v>15</v>
      </c>
      <c r="B1285" s="105" t="s">
        <v>69</v>
      </c>
      <c r="C1285" s="211">
        <v>43439</v>
      </c>
      <c r="D1285" s="115" t="s">
        <v>88</v>
      </c>
      <c r="E1285" s="105" t="s">
        <v>13</v>
      </c>
      <c r="F1285" s="105" t="s">
        <v>13</v>
      </c>
      <c r="G1285" s="105">
        <v>1062082</v>
      </c>
      <c r="H1285" s="127">
        <v>0.42599999999999999</v>
      </c>
      <c r="I1285" s="127">
        <v>0.48067312072162732</v>
      </c>
      <c r="J1285" s="131"/>
      <c r="K1285" s="121">
        <v>0.8</v>
      </c>
      <c r="L1285" s="121">
        <f t="shared" si="40"/>
        <v>0.34079999999999999</v>
      </c>
      <c r="M1285" s="124">
        <v>1310.6620129999999</v>
      </c>
      <c r="N1285" s="124">
        <f t="shared" si="41"/>
        <v>630</v>
      </c>
      <c r="O1285" s="116">
        <v>43314</v>
      </c>
      <c r="P1285" s="108">
        <v>2018</v>
      </c>
      <c r="Q1285" s="108" t="s">
        <v>88</v>
      </c>
    </row>
    <row r="1286" spans="1:17" s="113" customFormat="1" x14ac:dyDescent="0.2">
      <c r="A1286" s="114" t="s">
        <v>15</v>
      </c>
      <c r="B1286" s="105" t="s">
        <v>69</v>
      </c>
      <c r="C1286" s="211">
        <v>43432</v>
      </c>
      <c r="D1286" s="115" t="s">
        <v>88</v>
      </c>
      <c r="E1286" s="105" t="s">
        <v>13</v>
      </c>
      <c r="F1286" s="105" t="s">
        <v>13</v>
      </c>
      <c r="G1286" s="105">
        <v>1079975</v>
      </c>
      <c r="H1286" s="127">
        <v>0.42599999999999999</v>
      </c>
      <c r="I1286" s="127">
        <v>0.48067312072162732</v>
      </c>
      <c r="J1286" s="131"/>
      <c r="K1286" s="121">
        <v>0.8</v>
      </c>
      <c r="L1286" s="121">
        <f t="shared" si="40"/>
        <v>0.34079999999999999</v>
      </c>
      <c r="M1286" s="124">
        <v>1310.6620129999999</v>
      </c>
      <c r="N1286" s="124">
        <f t="shared" si="41"/>
        <v>630</v>
      </c>
      <c r="O1286" s="116">
        <v>43353</v>
      </c>
      <c r="P1286" s="108">
        <v>2018</v>
      </c>
      <c r="Q1286" s="108" t="s">
        <v>88</v>
      </c>
    </row>
    <row r="1287" spans="1:17" s="113" customFormat="1" x14ac:dyDescent="0.2">
      <c r="A1287" s="114" t="s">
        <v>15</v>
      </c>
      <c r="B1287" s="105" t="s">
        <v>69</v>
      </c>
      <c r="C1287" s="211">
        <v>43432</v>
      </c>
      <c r="D1287" s="115" t="s">
        <v>88</v>
      </c>
      <c r="E1287" s="105" t="s">
        <v>13</v>
      </c>
      <c r="F1287" s="105" t="s">
        <v>13</v>
      </c>
      <c r="G1287" s="105">
        <v>1086049</v>
      </c>
      <c r="H1287" s="127">
        <v>0.42599999999999999</v>
      </c>
      <c r="I1287" s="127">
        <v>0.48067312072162732</v>
      </c>
      <c r="J1287" s="131"/>
      <c r="K1287" s="121">
        <v>0.8</v>
      </c>
      <c r="L1287" s="121">
        <f t="shared" si="40"/>
        <v>0.34079999999999999</v>
      </c>
      <c r="M1287" s="124">
        <v>1310.6620129999999</v>
      </c>
      <c r="N1287" s="124">
        <f t="shared" si="41"/>
        <v>630</v>
      </c>
      <c r="O1287" s="116">
        <v>43362</v>
      </c>
      <c r="P1287" s="108">
        <v>2018</v>
      </c>
      <c r="Q1287" s="108" t="s">
        <v>88</v>
      </c>
    </row>
    <row r="1288" spans="1:17" s="113" customFormat="1" x14ac:dyDescent="0.2">
      <c r="A1288" s="114" t="s">
        <v>15</v>
      </c>
      <c r="B1288" s="105" t="s">
        <v>69</v>
      </c>
      <c r="C1288" s="211">
        <v>43432</v>
      </c>
      <c r="D1288" s="115" t="s">
        <v>88</v>
      </c>
      <c r="E1288" s="105" t="s">
        <v>13</v>
      </c>
      <c r="F1288" s="105" t="s">
        <v>13</v>
      </c>
      <c r="G1288" s="105">
        <v>1088736</v>
      </c>
      <c r="H1288" s="127">
        <v>0.42599999999999999</v>
      </c>
      <c r="I1288" s="127">
        <v>0.48067312072162732</v>
      </c>
      <c r="J1288" s="131"/>
      <c r="K1288" s="121">
        <v>0.8</v>
      </c>
      <c r="L1288" s="121">
        <f t="shared" si="40"/>
        <v>0.34079999999999999</v>
      </c>
      <c r="M1288" s="124">
        <v>1310.6620129999999</v>
      </c>
      <c r="N1288" s="124">
        <f t="shared" si="41"/>
        <v>630</v>
      </c>
      <c r="O1288" s="116">
        <v>43371</v>
      </c>
      <c r="P1288" s="108">
        <v>2018</v>
      </c>
      <c r="Q1288" s="108" t="s">
        <v>88</v>
      </c>
    </row>
    <row r="1289" spans="1:17" s="113" customFormat="1" x14ac:dyDescent="0.2">
      <c r="A1289" s="114" t="s">
        <v>15</v>
      </c>
      <c r="B1289" s="105" t="s">
        <v>69</v>
      </c>
      <c r="C1289" s="211">
        <v>43446</v>
      </c>
      <c r="D1289" s="115" t="s">
        <v>88</v>
      </c>
      <c r="E1289" s="105" t="s">
        <v>13</v>
      </c>
      <c r="F1289" s="105" t="s">
        <v>13</v>
      </c>
      <c r="G1289" s="105">
        <v>1090405</v>
      </c>
      <c r="H1289" s="127">
        <v>0.42599999999999999</v>
      </c>
      <c r="I1289" s="127">
        <v>0.48104476755925862</v>
      </c>
      <c r="J1289" s="131"/>
      <c r="K1289" s="121">
        <v>1</v>
      </c>
      <c r="L1289" s="121">
        <f t="shared" si="40"/>
        <v>0.42599999999999999</v>
      </c>
      <c r="M1289" s="124">
        <v>1475.494713</v>
      </c>
      <c r="N1289" s="124">
        <f t="shared" si="41"/>
        <v>709.77901125000005</v>
      </c>
      <c r="O1289" s="116">
        <v>43371</v>
      </c>
      <c r="P1289" s="108">
        <v>2018</v>
      </c>
      <c r="Q1289" s="108" t="s">
        <v>88</v>
      </c>
    </row>
    <row r="1290" spans="1:17" s="113" customFormat="1" x14ac:dyDescent="0.2">
      <c r="A1290" s="114" t="s">
        <v>15</v>
      </c>
      <c r="B1290" s="105" t="s">
        <v>69</v>
      </c>
      <c r="C1290" s="211">
        <v>43439</v>
      </c>
      <c r="D1290" s="115" t="s">
        <v>88</v>
      </c>
      <c r="E1290" s="105" t="s">
        <v>13</v>
      </c>
      <c r="F1290" s="105" t="s">
        <v>13</v>
      </c>
      <c r="G1290" s="105">
        <v>1094037</v>
      </c>
      <c r="H1290" s="127">
        <v>0.42599999999999999</v>
      </c>
      <c r="I1290" s="127">
        <v>0.48067312072162732</v>
      </c>
      <c r="J1290" s="131"/>
      <c r="K1290" s="121">
        <v>0.8</v>
      </c>
      <c r="L1290" s="121">
        <f t="shared" si="40"/>
        <v>0.34079999999999999</v>
      </c>
      <c r="M1290" s="124">
        <v>1310.6620129999999</v>
      </c>
      <c r="N1290" s="124">
        <f t="shared" si="41"/>
        <v>630</v>
      </c>
      <c r="O1290" s="116">
        <v>43374</v>
      </c>
      <c r="P1290" s="108">
        <v>2018</v>
      </c>
      <c r="Q1290" s="108" t="s">
        <v>88</v>
      </c>
    </row>
    <row r="1291" spans="1:17" s="113" customFormat="1" x14ac:dyDescent="0.2">
      <c r="A1291" s="114" t="s">
        <v>15</v>
      </c>
      <c r="B1291" s="105" t="s">
        <v>69</v>
      </c>
      <c r="C1291" s="211">
        <v>43432</v>
      </c>
      <c r="D1291" s="115" t="s">
        <v>88</v>
      </c>
      <c r="E1291" s="105" t="s">
        <v>13</v>
      </c>
      <c r="F1291" s="105" t="s">
        <v>13</v>
      </c>
      <c r="G1291" s="105">
        <v>1094973</v>
      </c>
      <c r="H1291" s="127">
        <v>0.42599999999999999</v>
      </c>
      <c r="I1291" s="127">
        <v>0.48067312072162732</v>
      </c>
      <c r="J1291" s="131"/>
      <c r="K1291" s="121">
        <v>0.8</v>
      </c>
      <c r="L1291" s="121">
        <f t="shared" si="40"/>
        <v>0.34079999999999999</v>
      </c>
      <c r="M1291" s="124">
        <v>1310.6620129999999</v>
      </c>
      <c r="N1291" s="124">
        <f t="shared" si="41"/>
        <v>630</v>
      </c>
      <c r="O1291" s="116">
        <v>43292</v>
      </c>
      <c r="P1291" s="108">
        <v>2018</v>
      </c>
      <c r="Q1291" s="108" t="s">
        <v>88</v>
      </c>
    </row>
    <row r="1292" spans="1:17" s="113" customFormat="1" x14ac:dyDescent="0.2">
      <c r="A1292" s="114" t="s">
        <v>15</v>
      </c>
      <c r="B1292" s="105" t="s">
        <v>69</v>
      </c>
      <c r="C1292" s="211">
        <v>43432</v>
      </c>
      <c r="D1292" s="115" t="s">
        <v>88</v>
      </c>
      <c r="E1292" s="105" t="s">
        <v>13</v>
      </c>
      <c r="F1292" s="105" t="s">
        <v>13</v>
      </c>
      <c r="G1292" s="105">
        <v>1096415</v>
      </c>
      <c r="H1292" s="127">
        <v>0.42599999999999999</v>
      </c>
      <c r="I1292" s="127">
        <v>0.48104476755925862</v>
      </c>
      <c r="J1292" s="131"/>
      <c r="K1292" s="121">
        <v>1</v>
      </c>
      <c r="L1292" s="121">
        <f t="shared" si="40"/>
        <v>0.42599999999999999</v>
      </c>
      <c r="M1292" s="124">
        <v>1475.494713</v>
      </c>
      <c r="N1292" s="124">
        <f t="shared" si="41"/>
        <v>709.77901125000005</v>
      </c>
      <c r="O1292" s="116">
        <v>43388</v>
      </c>
      <c r="P1292" s="108">
        <v>2018</v>
      </c>
      <c r="Q1292" s="108" t="s">
        <v>88</v>
      </c>
    </row>
    <row r="1293" spans="1:17" s="113" customFormat="1" x14ac:dyDescent="0.2">
      <c r="A1293" s="114" t="s">
        <v>15</v>
      </c>
      <c r="B1293" s="105" t="s">
        <v>69</v>
      </c>
      <c r="C1293" s="211">
        <v>43432</v>
      </c>
      <c r="D1293" s="115" t="s">
        <v>88</v>
      </c>
      <c r="E1293" s="105" t="s">
        <v>13</v>
      </c>
      <c r="F1293" s="105" t="s">
        <v>13</v>
      </c>
      <c r="G1293" s="105">
        <v>1096618</v>
      </c>
      <c r="H1293" s="127">
        <v>0.42599999999999999</v>
      </c>
      <c r="I1293" s="127">
        <v>0.48067312072162732</v>
      </c>
      <c r="J1293" s="131"/>
      <c r="K1293" s="121">
        <v>0.8</v>
      </c>
      <c r="L1293" s="121">
        <f t="shared" si="40"/>
        <v>0.34079999999999999</v>
      </c>
      <c r="M1293" s="124">
        <v>1310.6620129999999</v>
      </c>
      <c r="N1293" s="124">
        <f t="shared" si="41"/>
        <v>630</v>
      </c>
      <c r="O1293" s="116">
        <v>43390</v>
      </c>
      <c r="P1293" s="108">
        <v>2018</v>
      </c>
      <c r="Q1293" s="108" t="s">
        <v>88</v>
      </c>
    </row>
    <row r="1294" spans="1:17" s="113" customFormat="1" x14ac:dyDescent="0.2">
      <c r="A1294" s="114" t="s">
        <v>15</v>
      </c>
      <c r="B1294" s="105" t="s">
        <v>69</v>
      </c>
      <c r="C1294" s="211">
        <v>43446</v>
      </c>
      <c r="D1294" s="115" t="s">
        <v>88</v>
      </c>
      <c r="E1294" s="105" t="s">
        <v>13</v>
      </c>
      <c r="F1294" s="105" t="s">
        <v>13</v>
      </c>
      <c r="G1294" s="105">
        <v>1096886</v>
      </c>
      <c r="H1294" s="127">
        <v>0.42599999999999999</v>
      </c>
      <c r="I1294" s="127">
        <v>0.48067312072162732</v>
      </c>
      <c r="J1294" s="131"/>
      <c r="K1294" s="121">
        <v>0.8</v>
      </c>
      <c r="L1294" s="121">
        <f t="shared" si="40"/>
        <v>0.34079999999999999</v>
      </c>
      <c r="M1294" s="124">
        <v>1310.6620129999999</v>
      </c>
      <c r="N1294" s="124">
        <f t="shared" si="41"/>
        <v>630</v>
      </c>
      <c r="O1294" s="116">
        <v>43391</v>
      </c>
      <c r="P1294" s="108">
        <v>2018</v>
      </c>
      <c r="Q1294" s="108" t="s">
        <v>88</v>
      </c>
    </row>
    <row r="1295" spans="1:17" s="113" customFormat="1" x14ac:dyDescent="0.2">
      <c r="A1295" s="114" t="s">
        <v>15</v>
      </c>
      <c r="B1295" s="105" t="s">
        <v>69</v>
      </c>
      <c r="C1295" s="211">
        <v>43439</v>
      </c>
      <c r="D1295" s="115" t="s">
        <v>88</v>
      </c>
      <c r="E1295" s="105" t="s">
        <v>13</v>
      </c>
      <c r="F1295" s="105" t="s">
        <v>13</v>
      </c>
      <c r="G1295" s="105">
        <v>1099929</v>
      </c>
      <c r="H1295" s="127">
        <v>0.42599999999999999</v>
      </c>
      <c r="I1295" s="127">
        <v>0.48067312072162732</v>
      </c>
      <c r="J1295" s="131"/>
      <c r="K1295" s="121">
        <v>0.8</v>
      </c>
      <c r="L1295" s="121">
        <f t="shared" si="40"/>
        <v>0.34079999999999999</v>
      </c>
      <c r="M1295" s="124">
        <v>1310.6620129999999</v>
      </c>
      <c r="N1295" s="124">
        <f t="shared" si="41"/>
        <v>630</v>
      </c>
      <c r="O1295" s="116">
        <v>43396</v>
      </c>
      <c r="P1295" s="108">
        <v>2018</v>
      </c>
      <c r="Q1295" s="108" t="s">
        <v>88</v>
      </c>
    </row>
    <row r="1296" spans="1:17" s="113" customFormat="1" x14ac:dyDescent="0.2">
      <c r="A1296" s="114" t="s">
        <v>15</v>
      </c>
      <c r="B1296" s="105" t="s">
        <v>69</v>
      </c>
      <c r="C1296" s="211">
        <v>43446</v>
      </c>
      <c r="D1296" s="115" t="s">
        <v>88</v>
      </c>
      <c r="E1296" s="105" t="s">
        <v>13</v>
      </c>
      <c r="F1296" s="105" t="s">
        <v>13</v>
      </c>
      <c r="G1296" s="105">
        <v>1100400</v>
      </c>
      <c r="H1296" s="127">
        <v>0.42599999999999999</v>
      </c>
      <c r="I1296" s="127">
        <v>0.48067312072162732</v>
      </c>
      <c r="J1296" s="131"/>
      <c r="K1296" s="121">
        <v>0.8</v>
      </c>
      <c r="L1296" s="121">
        <f t="shared" si="40"/>
        <v>0.34079999999999999</v>
      </c>
      <c r="M1296" s="124">
        <v>1310.6620129999999</v>
      </c>
      <c r="N1296" s="124">
        <f t="shared" si="41"/>
        <v>630</v>
      </c>
      <c r="O1296" s="116">
        <v>43397</v>
      </c>
      <c r="P1296" s="108">
        <v>2018</v>
      </c>
      <c r="Q1296" s="108" t="s">
        <v>88</v>
      </c>
    </row>
    <row r="1297" spans="1:17" s="113" customFormat="1" x14ac:dyDescent="0.2">
      <c r="A1297" s="114" t="s">
        <v>15</v>
      </c>
      <c r="B1297" s="105" t="s">
        <v>69</v>
      </c>
      <c r="C1297" s="211">
        <v>43432</v>
      </c>
      <c r="D1297" s="115" t="s">
        <v>88</v>
      </c>
      <c r="E1297" s="105" t="s">
        <v>13</v>
      </c>
      <c r="F1297" s="105" t="s">
        <v>13</v>
      </c>
      <c r="G1297" s="105">
        <v>1100837</v>
      </c>
      <c r="H1297" s="127">
        <v>0.42599999999999999</v>
      </c>
      <c r="I1297" s="127">
        <v>0.48067312072162732</v>
      </c>
      <c r="J1297" s="131"/>
      <c r="K1297" s="121">
        <v>0.8</v>
      </c>
      <c r="L1297" s="121">
        <f t="shared" si="40"/>
        <v>0.34079999999999999</v>
      </c>
      <c r="M1297" s="124">
        <v>1310.6620129999999</v>
      </c>
      <c r="N1297" s="124">
        <f t="shared" si="41"/>
        <v>630</v>
      </c>
      <c r="O1297" s="116">
        <v>43391</v>
      </c>
      <c r="P1297" s="108">
        <v>2018</v>
      </c>
      <c r="Q1297" s="108" t="s">
        <v>88</v>
      </c>
    </row>
    <row r="1298" spans="1:17" s="113" customFormat="1" x14ac:dyDescent="0.2">
      <c r="A1298" s="114" t="s">
        <v>15</v>
      </c>
      <c r="B1298" s="105" t="s">
        <v>69</v>
      </c>
      <c r="C1298" s="211">
        <v>43432</v>
      </c>
      <c r="D1298" s="115" t="s">
        <v>88</v>
      </c>
      <c r="E1298" s="105" t="s">
        <v>13</v>
      </c>
      <c r="F1298" s="105" t="s">
        <v>13</v>
      </c>
      <c r="G1298" s="105">
        <v>1100968</v>
      </c>
      <c r="H1298" s="127">
        <v>0.42599999999999999</v>
      </c>
      <c r="I1298" s="127">
        <v>0.48067312072162732</v>
      </c>
      <c r="J1298" s="131"/>
      <c r="K1298" s="121">
        <v>0.8</v>
      </c>
      <c r="L1298" s="121">
        <f t="shared" si="40"/>
        <v>0.34079999999999999</v>
      </c>
      <c r="M1298" s="124">
        <v>1310.6620129999999</v>
      </c>
      <c r="N1298" s="124">
        <f t="shared" si="41"/>
        <v>630</v>
      </c>
      <c r="O1298" s="116">
        <v>43397</v>
      </c>
      <c r="P1298" s="108">
        <v>2018</v>
      </c>
      <c r="Q1298" s="108" t="s">
        <v>88</v>
      </c>
    </row>
    <row r="1299" spans="1:17" s="113" customFormat="1" x14ac:dyDescent="0.2">
      <c r="A1299" s="114" t="s">
        <v>15</v>
      </c>
      <c r="B1299" s="105" t="s">
        <v>69</v>
      </c>
      <c r="C1299" s="211">
        <v>43439</v>
      </c>
      <c r="D1299" s="115" t="s">
        <v>88</v>
      </c>
      <c r="E1299" s="105" t="s">
        <v>13</v>
      </c>
      <c r="F1299" s="105" t="s">
        <v>13</v>
      </c>
      <c r="G1299" s="105">
        <v>1101247</v>
      </c>
      <c r="H1299" s="127">
        <v>0.42599999999999999</v>
      </c>
      <c r="I1299" s="127">
        <v>0.48067312072162732</v>
      </c>
      <c r="J1299" s="131"/>
      <c r="K1299" s="121">
        <v>0.8</v>
      </c>
      <c r="L1299" s="121">
        <f t="shared" si="40"/>
        <v>0.34079999999999999</v>
      </c>
      <c r="M1299" s="124">
        <v>1310.6620129999999</v>
      </c>
      <c r="N1299" s="124">
        <f t="shared" si="41"/>
        <v>630</v>
      </c>
      <c r="O1299" s="116">
        <v>43392</v>
      </c>
      <c r="P1299" s="108">
        <v>2018</v>
      </c>
      <c r="Q1299" s="108" t="s">
        <v>88</v>
      </c>
    </row>
    <row r="1300" spans="1:17" s="113" customFormat="1" x14ac:dyDescent="0.2">
      <c r="A1300" s="114" t="s">
        <v>15</v>
      </c>
      <c r="B1300" s="105" t="s">
        <v>69</v>
      </c>
      <c r="C1300" s="211">
        <v>43432</v>
      </c>
      <c r="D1300" s="115" t="s">
        <v>88</v>
      </c>
      <c r="E1300" s="105" t="s">
        <v>13</v>
      </c>
      <c r="F1300" s="105" t="s">
        <v>13</v>
      </c>
      <c r="G1300" s="105">
        <v>1101263</v>
      </c>
      <c r="H1300" s="127">
        <v>0.42599999999999999</v>
      </c>
      <c r="I1300" s="127">
        <v>0.48067312072162732</v>
      </c>
      <c r="J1300" s="131"/>
      <c r="K1300" s="121">
        <v>0.8</v>
      </c>
      <c r="L1300" s="121">
        <f t="shared" si="40"/>
        <v>0.34079999999999999</v>
      </c>
      <c r="M1300" s="124">
        <v>1310.6620129999999</v>
      </c>
      <c r="N1300" s="124">
        <f t="shared" si="41"/>
        <v>630</v>
      </c>
      <c r="O1300" s="116">
        <v>43391</v>
      </c>
      <c r="P1300" s="108">
        <v>2018</v>
      </c>
      <c r="Q1300" s="108" t="s">
        <v>88</v>
      </c>
    </row>
    <row r="1301" spans="1:17" s="113" customFormat="1" x14ac:dyDescent="0.2">
      <c r="A1301" s="114" t="s">
        <v>15</v>
      </c>
      <c r="B1301" s="105" t="s">
        <v>69</v>
      </c>
      <c r="C1301" s="211">
        <v>43439</v>
      </c>
      <c r="D1301" s="115" t="s">
        <v>88</v>
      </c>
      <c r="E1301" s="105" t="s">
        <v>13</v>
      </c>
      <c r="F1301" s="105" t="s">
        <v>13</v>
      </c>
      <c r="G1301" s="105">
        <v>1101707</v>
      </c>
      <c r="H1301" s="127">
        <v>0.42599999999999999</v>
      </c>
      <c r="I1301" s="127">
        <v>0.48067312072162732</v>
      </c>
      <c r="J1301" s="131"/>
      <c r="K1301" s="121">
        <v>0.8</v>
      </c>
      <c r="L1301" s="121">
        <f t="shared" si="40"/>
        <v>0.34079999999999999</v>
      </c>
      <c r="M1301" s="124">
        <v>1310.6620129999999</v>
      </c>
      <c r="N1301" s="124">
        <f t="shared" si="41"/>
        <v>630</v>
      </c>
      <c r="O1301" s="116">
        <v>43391</v>
      </c>
      <c r="P1301" s="108">
        <v>2018</v>
      </c>
      <c r="Q1301" s="108" t="s">
        <v>88</v>
      </c>
    </row>
    <row r="1302" spans="1:17" s="113" customFormat="1" x14ac:dyDescent="0.2">
      <c r="A1302" s="114" t="s">
        <v>15</v>
      </c>
      <c r="B1302" s="105" t="s">
        <v>69</v>
      </c>
      <c r="C1302" s="211">
        <v>43432</v>
      </c>
      <c r="D1302" s="115" t="s">
        <v>88</v>
      </c>
      <c r="E1302" s="105" t="s">
        <v>13</v>
      </c>
      <c r="F1302" s="105" t="s">
        <v>13</v>
      </c>
      <c r="G1302" s="105">
        <v>1101928</v>
      </c>
      <c r="H1302" s="127">
        <v>0.42599999999999999</v>
      </c>
      <c r="I1302" s="127">
        <v>0.48067312072162732</v>
      </c>
      <c r="J1302" s="131"/>
      <c r="K1302" s="121">
        <v>0.8</v>
      </c>
      <c r="L1302" s="121">
        <f t="shared" si="40"/>
        <v>0.34079999999999999</v>
      </c>
      <c r="M1302" s="124">
        <v>1310.6620129999999</v>
      </c>
      <c r="N1302" s="124">
        <f t="shared" si="41"/>
        <v>630</v>
      </c>
      <c r="O1302" s="116">
        <v>43402</v>
      </c>
      <c r="P1302" s="108">
        <v>2018</v>
      </c>
      <c r="Q1302" s="108" t="s">
        <v>88</v>
      </c>
    </row>
    <row r="1303" spans="1:17" s="113" customFormat="1" x14ac:dyDescent="0.2">
      <c r="A1303" s="114" t="s">
        <v>15</v>
      </c>
      <c r="B1303" s="105" t="s">
        <v>69</v>
      </c>
      <c r="C1303" s="211">
        <v>43432</v>
      </c>
      <c r="D1303" s="115" t="s">
        <v>88</v>
      </c>
      <c r="E1303" s="105" t="s">
        <v>13</v>
      </c>
      <c r="F1303" s="105" t="s">
        <v>13</v>
      </c>
      <c r="G1303" s="105">
        <v>1102767</v>
      </c>
      <c r="H1303" s="127">
        <v>0.42599999999999999</v>
      </c>
      <c r="I1303" s="127">
        <v>0.48067312072162732</v>
      </c>
      <c r="J1303" s="131"/>
      <c r="K1303" s="121">
        <v>0.8</v>
      </c>
      <c r="L1303" s="121">
        <f t="shared" ref="L1303:L1366" si="42">K1303*H1303</f>
        <v>0.34079999999999999</v>
      </c>
      <c r="M1303" s="124">
        <v>1310.6620129999999</v>
      </c>
      <c r="N1303" s="124">
        <f t="shared" si="41"/>
        <v>630</v>
      </c>
      <c r="O1303" s="116">
        <v>43395</v>
      </c>
      <c r="P1303" s="108">
        <v>2018</v>
      </c>
      <c r="Q1303" s="108" t="s">
        <v>88</v>
      </c>
    </row>
    <row r="1304" spans="1:17" s="113" customFormat="1" x14ac:dyDescent="0.2">
      <c r="A1304" s="114" t="s">
        <v>15</v>
      </c>
      <c r="B1304" s="105" t="s">
        <v>69</v>
      </c>
      <c r="C1304" s="211">
        <v>43432</v>
      </c>
      <c r="D1304" s="115" t="s">
        <v>88</v>
      </c>
      <c r="E1304" s="105" t="s">
        <v>13</v>
      </c>
      <c r="F1304" s="105" t="s">
        <v>13</v>
      </c>
      <c r="G1304" s="105">
        <v>1102967</v>
      </c>
      <c r="H1304" s="127">
        <v>0.42599999999999999</v>
      </c>
      <c r="I1304" s="127">
        <v>0.48067312072162732</v>
      </c>
      <c r="J1304" s="131"/>
      <c r="K1304" s="121">
        <v>0.8</v>
      </c>
      <c r="L1304" s="121">
        <f t="shared" si="42"/>
        <v>0.34079999999999999</v>
      </c>
      <c r="M1304" s="124">
        <v>1310.6620129999999</v>
      </c>
      <c r="N1304" s="124">
        <f t="shared" si="41"/>
        <v>630</v>
      </c>
      <c r="O1304" s="116">
        <v>43399</v>
      </c>
      <c r="P1304" s="108">
        <v>2018</v>
      </c>
      <c r="Q1304" s="108" t="s">
        <v>88</v>
      </c>
    </row>
    <row r="1305" spans="1:17" s="113" customFormat="1" x14ac:dyDescent="0.2">
      <c r="A1305" s="114" t="s">
        <v>15</v>
      </c>
      <c r="B1305" s="105" t="s">
        <v>69</v>
      </c>
      <c r="C1305" s="211">
        <v>43446</v>
      </c>
      <c r="D1305" s="115" t="s">
        <v>88</v>
      </c>
      <c r="E1305" s="105" t="s">
        <v>13</v>
      </c>
      <c r="F1305" s="105" t="s">
        <v>13</v>
      </c>
      <c r="G1305" s="105">
        <v>1103979</v>
      </c>
      <c r="H1305" s="127">
        <v>0.42599999999999999</v>
      </c>
      <c r="I1305" s="127">
        <v>0.48067312072162732</v>
      </c>
      <c r="J1305" s="131"/>
      <c r="K1305" s="121">
        <v>0.8</v>
      </c>
      <c r="L1305" s="121">
        <f t="shared" si="42"/>
        <v>0.34079999999999999</v>
      </c>
      <c r="M1305" s="124">
        <v>1310.6620129999999</v>
      </c>
      <c r="N1305" s="124">
        <f t="shared" si="41"/>
        <v>630</v>
      </c>
      <c r="O1305" s="116">
        <v>43392</v>
      </c>
      <c r="P1305" s="108">
        <v>2018</v>
      </c>
      <c r="Q1305" s="108" t="s">
        <v>88</v>
      </c>
    </row>
    <row r="1306" spans="1:17" s="113" customFormat="1" x14ac:dyDescent="0.2">
      <c r="A1306" s="114" t="s">
        <v>15</v>
      </c>
      <c r="B1306" s="105" t="s">
        <v>69</v>
      </c>
      <c r="C1306" s="211">
        <v>43432</v>
      </c>
      <c r="D1306" s="115" t="s">
        <v>88</v>
      </c>
      <c r="E1306" s="105" t="s">
        <v>13</v>
      </c>
      <c r="F1306" s="105" t="s">
        <v>13</v>
      </c>
      <c r="G1306" s="105">
        <v>1104381</v>
      </c>
      <c r="H1306" s="127">
        <v>0.42599999999999999</v>
      </c>
      <c r="I1306" s="127">
        <v>0.48067312072162732</v>
      </c>
      <c r="J1306" s="131"/>
      <c r="K1306" s="121">
        <v>0.8</v>
      </c>
      <c r="L1306" s="121">
        <f t="shared" si="42"/>
        <v>0.34079999999999999</v>
      </c>
      <c r="M1306" s="124">
        <v>1310.6620129999999</v>
      </c>
      <c r="N1306" s="124">
        <f t="shared" si="41"/>
        <v>630</v>
      </c>
      <c r="O1306" s="116">
        <v>43392</v>
      </c>
      <c r="P1306" s="108">
        <v>2018</v>
      </c>
      <c r="Q1306" s="108" t="s">
        <v>88</v>
      </c>
    </row>
    <row r="1307" spans="1:17" s="113" customFormat="1" x14ac:dyDescent="0.2">
      <c r="A1307" s="114" t="s">
        <v>15</v>
      </c>
      <c r="B1307" s="105" t="s">
        <v>69</v>
      </c>
      <c r="C1307" s="211">
        <v>43446</v>
      </c>
      <c r="D1307" s="115" t="s">
        <v>88</v>
      </c>
      <c r="E1307" s="105" t="s">
        <v>13</v>
      </c>
      <c r="F1307" s="105" t="s">
        <v>13</v>
      </c>
      <c r="G1307" s="105">
        <v>1104624</v>
      </c>
      <c r="H1307" s="127">
        <v>0.42599999999999999</v>
      </c>
      <c r="I1307" s="127">
        <v>0.48104476755925862</v>
      </c>
      <c r="J1307" s="131"/>
      <c r="K1307" s="121">
        <v>1</v>
      </c>
      <c r="L1307" s="121">
        <f t="shared" si="42"/>
        <v>0.42599999999999999</v>
      </c>
      <c r="M1307" s="124">
        <v>1475.494713</v>
      </c>
      <c r="N1307" s="124">
        <f t="shared" si="41"/>
        <v>709.77901125000005</v>
      </c>
      <c r="O1307" s="116">
        <v>43404</v>
      </c>
      <c r="P1307" s="108">
        <v>2018</v>
      </c>
      <c r="Q1307" s="108" t="s">
        <v>88</v>
      </c>
    </row>
    <row r="1308" spans="1:17" s="113" customFormat="1" x14ac:dyDescent="0.2">
      <c r="A1308" s="114" t="s">
        <v>15</v>
      </c>
      <c r="B1308" s="105" t="s">
        <v>69</v>
      </c>
      <c r="C1308" s="211">
        <v>43439</v>
      </c>
      <c r="D1308" s="115" t="s">
        <v>88</v>
      </c>
      <c r="E1308" s="105" t="s">
        <v>13</v>
      </c>
      <c r="F1308" s="105" t="s">
        <v>13</v>
      </c>
      <c r="G1308" s="105">
        <v>1104704</v>
      </c>
      <c r="H1308" s="127">
        <v>0.42599999999999999</v>
      </c>
      <c r="I1308" s="127">
        <v>0.48067312072162732</v>
      </c>
      <c r="J1308" s="131"/>
      <c r="K1308" s="121">
        <v>0.8</v>
      </c>
      <c r="L1308" s="121">
        <f t="shared" si="42"/>
        <v>0.34079999999999999</v>
      </c>
      <c r="M1308" s="124">
        <v>1310.6620129999999</v>
      </c>
      <c r="N1308" s="124">
        <f t="shared" ref="N1308:N1371" si="43">I1308*M1308</f>
        <v>630</v>
      </c>
      <c r="O1308" s="116">
        <v>43382</v>
      </c>
      <c r="P1308" s="108">
        <v>2018</v>
      </c>
      <c r="Q1308" s="108" t="s">
        <v>88</v>
      </c>
    </row>
    <row r="1309" spans="1:17" s="113" customFormat="1" x14ac:dyDescent="0.2">
      <c r="A1309" s="114" t="s">
        <v>15</v>
      </c>
      <c r="B1309" s="105" t="s">
        <v>69</v>
      </c>
      <c r="C1309" s="211">
        <v>43439</v>
      </c>
      <c r="D1309" s="115" t="s">
        <v>88</v>
      </c>
      <c r="E1309" s="105" t="s">
        <v>13</v>
      </c>
      <c r="F1309" s="105" t="s">
        <v>13</v>
      </c>
      <c r="G1309" s="105">
        <v>1104784</v>
      </c>
      <c r="H1309" s="127">
        <v>0.42599999999999999</v>
      </c>
      <c r="I1309" s="127">
        <v>0.48067312072162732</v>
      </c>
      <c r="J1309" s="131"/>
      <c r="K1309" s="121">
        <v>0.8</v>
      </c>
      <c r="L1309" s="121">
        <f t="shared" si="42"/>
        <v>0.34079999999999999</v>
      </c>
      <c r="M1309" s="124">
        <v>1310.6620129999999</v>
      </c>
      <c r="N1309" s="124">
        <f t="shared" si="43"/>
        <v>630</v>
      </c>
      <c r="O1309" s="116">
        <v>43402</v>
      </c>
      <c r="P1309" s="108">
        <v>2018</v>
      </c>
      <c r="Q1309" s="108" t="s">
        <v>88</v>
      </c>
    </row>
    <row r="1310" spans="1:17" s="113" customFormat="1" x14ac:dyDescent="0.2">
      <c r="A1310" s="114" t="s">
        <v>15</v>
      </c>
      <c r="B1310" s="105" t="s">
        <v>69</v>
      </c>
      <c r="C1310" s="211">
        <v>43446</v>
      </c>
      <c r="D1310" s="115" t="s">
        <v>88</v>
      </c>
      <c r="E1310" s="105" t="s">
        <v>13</v>
      </c>
      <c r="F1310" s="105" t="s">
        <v>13</v>
      </c>
      <c r="G1310" s="105">
        <v>1115942</v>
      </c>
      <c r="H1310" s="127">
        <v>0.42599999999999999</v>
      </c>
      <c r="I1310" s="127">
        <v>0.48067312072162732</v>
      </c>
      <c r="J1310" s="131"/>
      <c r="K1310" s="121">
        <v>0.8</v>
      </c>
      <c r="L1310" s="121">
        <f t="shared" si="42"/>
        <v>0.34079999999999999</v>
      </c>
      <c r="M1310" s="124">
        <v>1310.6620129999999</v>
      </c>
      <c r="N1310" s="124">
        <f t="shared" si="43"/>
        <v>630</v>
      </c>
      <c r="O1310" s="116">
        <v>43405</v>
      </c>
      <c r="P1310" s="108">
        <v>2018</v>
      </c>
      <c r="Q1310" s="108" t="s">
        <v>88</v>
      </c>
    </row>
    <row r="1311" spans="1:17" s="113" customFormat="1" x14ac:dyDescent="0.2">
      <c r="A1311" s="114" t="s">
        <v>15</v>
      </c>
      <c r="B1311" s="105" t="s">
        <v>69</v>
      </c>
      <c r="C1311" s="211">
        <v>43446</v>
      </c>
      <c r="D1311" s="115" t="s">
        <v>88</v>
      </c>
      <c r="E1311" s="105" t="s">
        <v>13</v>
      </c>
      <c r="F1311" s="105" t="s">
        <v>13</v>
      </c>
      <c r="G1311" s="105">
        <v>1115963</v>
      </c>
      <c r="H1311" s="127">
        <v>0.42599999999999999</v>
      </c>
      <c r="I1311" s="127">
        <v>0.48104476755925862</v>
      </c>
      <c r="J1311" s="131"/>
      <c r="K1311" s="121">
        <v>1</v>
      </c>
      <c r="L1311" s="121">
        <f t="shared" si="42"/>
        <v>0.42599999999999999</v>
      </c>
      <c r="M1311" s="124">
        <v>1475.494713</v>
      </c>
      <c r="N1311" s="124">
        <f t="shared" si="43"/>
        <v>709.77901125000005</v>
      </c>
      <c r="O1311" s="116">
        <v>43403</v>
      </c>
      <c r="P1311" s="108">
        <v>2018</v>
      </c>
      <c r="Q1311" s="108" t="s">
        <v>88</v>
      </c>
    </row>
    <row r="1312" spans="1:17" s="113" customFormat="1" x14ac:dyDescent="0.2">
      <c r="A1312" s="114" t="s">
        <v>15</v>
      </c>
      <c r="B1312" s="105" t="s">
        <v>69</v>
      </c>
      <c r="C1312" s="211">
        <v>43439</v>
      </c>
      <c r="D1312" s="115" t="s">
        <v>88</v>
      </c>
      <c r="E1312" s="105" t="s">
        <v>13</v>
      </c>
      <c r="F1312" s="105" t="s">
        <v>13</v>
      </c>
      <c r="G1312" s="105">
        <v>1116143</v>
      </c>
      <c r="H1312" s="127">
        <v>0.42599999999999999</v>
      </c>
      <c r="I1312" s="127">
        <v>0.48067312072162732</v>
      </c>
      <c r="J1312" s="131"/>
      <c r="K1312" s="121">
        <v>0.8</v>
      </c>
      <c r="L1312" s="121">
        <f t="shared" si="42"/>
        <v>0.34079999999999999</v>
      </c>
      <c r="M1312" s="124">
        <v>1310.6620129999999</v>
      </c>
      <c r="N1312" s="124">
        <f t="shared" si="43"/>
        <v>630</v>
      </c>
      <c r="O1312" s="116">
        <v>43397</v>
      </c>
      <c r="P1312" s="108">
        <v>2018</v>
      </c>
      <c r="Q1312" s="108" t="s">
        <v>88</v>
      </c>
    </row>
    <row r="1313" spans="1:17" s="113" customFormat="1" x14ac:dyDescent="0.2">
      <c r="A1313" s="114" t="s">
        <v>15</v>
      </c>
      <c r="B1313" s="105" t="s">
        <v>69</v>
      </c>
      <c r="C1313" s="211">
        <v>43439</v>
      </c>
      <c r="D1313" s="115" t="s">
        <v>88</v>
      </c>
      <c r="E1313" s="105" t="s">
        <v>13</v>
      </c>
      <c r="F1313" s="105" t="s">
        <v>13</v>
      </c>
      <c r="G1313" s="105">
        <v>1116224</v>
      </c>
      <c r="H1313" s="127">
        <v>0.42599999999999999</v>
      </c>
      <c r="I1313" s="127">
        <v>0.48067312072162732</v>
      </c>
      <c r="J1313" s="131"/>
      <c r="K1313" s="121">
        <v>0.8</v>
      </c>
      <c r="L1313" s="121">
        <f t="shared" si="42"/>
        <v>0.34079999999999999</v>
      </c>
      <c r="M1313" s="124">
        <v>1310.6620129999999</v>
      </c>
      <c r="N1313" s="124">
        <f t="shared" si="43"/>
        <v>630</v>
      </c>
      <c r="O1313" s="116">
        <v>43397</v>
      </c>
      <c r="P1313" s="108">
        <v>2018</v>
      </c>
      <c r="Q1313" s="108" t="s">
        <v>88</v>
      </c>
    </row>
    <row r="1314" spans="1:17" s="113" customFormat="1" x14ac:dyDescent="0.2">
      <c r="A1314" s="114" t="s">
        <v>15</v>
      </c>
      <c r="B1314" s="105" t="s">
        <v>69</v>
      </c>
      <c r="C1314" s="211">
        <v>43439</v>
      </c>
      <c r="D1314" s="115" t="s">
        <v>88</v>
      </c>
      <c r="E1314" s="105" t="s">
        <v>13</v>
      </c>
      <c r="F1314" s="105" t="s">
        <v>13</v>
      </c>
      <c r="G1314" s="105">
        <v>1116262</v>
      </c>
      <c r="H1314" s="127">
        <v>0.42599999999999999</v>
      </c>
      <c r="I1314" s="127">
        <v>0.48067312072162732</v>
      </c>
      <c r="J1314" s="131"/>
      <c r="K1314" s="121">
        <v>0.8</v>
      </c>
      <c r="L1314" s="121">
        <f t="shared" si="42"/>
        <v>0.34079999999999999</v>
      </c>
      <c r="M1314" s="124">
        <v>1310.6620129999999</v>
      </c>
      <c r="N1314" s="124">
        <f t="shared" si="43"/>
        <v>630</v>
      </c>
      <c r="O1314" s="116">
        <v>43410</v>
      </c>
      <c r="P1314" s="108">
        <v>2018</v>
      </c>
      <c r="Q1314" s="108" t="s">
        <v>88</v>
      </c>
    </row>
    <row r="1315" spans="1:17" s="113" customFormat="1" x14ac:dyDescent="0.2">
      <c r="A1315" s="114" t="s">
        <v>15</v>
      </c>
      <c r="B1315" s="105" t="s">
        <v>69</v>
      </c>
      <c r="C1315" s="211">
        <v>43439</v>
      </c>
      <c r="D1315" s="115" t="s">
        <v>88</v>
      </c>
      <c r="E1315" s="105" t="s">
        <v>13</v>
      </c>
      <c r="F1315" s="105" t="s">
        <v>13</v>
      </c>
      <c r="G1315" s="105">
        <v>1116279</v>
      </c>
      <c r="H1315" s="127">
        <v>0.42599999999999999</v>
      </c>
      <c r="I1315" s="127">
        <v>0.48067312072162732</v>
      </c>
      <c r="J1315" s="131"/>
      <c r="K1315" s="121">
        <v>0.8</v>
      </c>
      <c r="L1315" s="121">
        <f t="shared" si="42"/>
        <v>0.34079999999999999</v>
      </c>
      <c r="M1315" s="124">
        <v>1310.6620129999999</v>
      </c>
      <c r="N1315" s="124">
        <f t="shared" si="43"/>
        <v>630</v>
      </c>
      <c r="O1315" s="116">
        <v>43402</v>
      </c>
      <c r="P1315" s="108">
        <v>2018</v>
      </c>
      <c r="Q1315" s="108" t="s">
        <v>88</v>
      </c>
    </row>
    <row r="1316" spans="1:17" s="113" customFormat="1" x14ac:dyDescent="0.2">
      <c r="A1316" s="114" t="s">
        <v>15</v>
      </c>
      <c r="B1316" s="105" t="s">
        <v>69</v>
      </c>
      <c r="C1316" s="211">
        <v>43439</v>
      </c>
      <c r="D1316" s="115" t="s">
        <v>88</v>
      </c>
      <c r="E1316" s="105" t="s">
        <v>13</v>
      </c>
      <c r="F1316" s="105" t="s">
        <v>13</v>
      </c>
      <c r="G1316" s="105">
        <v>1116433</v>
      </c>
      <c r="H1316" s="127">
        <v>0.42599999999999999</v>
      </c>
      <c r="I1316" s="127">
        <v>0.48067312072162732</v>
      </c>
      <c r="J1316" s="131"/>
      <c r="K1316" s="121">
        <v>0.8</v>
      </c>
      <c r="L1316" s="121">
        <f t="shared" si="42"/>
        <v>0.34079999999999999</v>
      </c>
      <c r="M1316" s="124">
        <v>1310.6620129999999</v>
      </c>
      <c r="N1316" s="124">
        <f t="shared" si="43"/>
        <v>630</v>
      </c>
      <c r="O1316" s="116">
        <v>43400</v>
      </c>
      <c r="P1316" s="108">
        <v>2018</v>
      </c>
      <c r="Q1316" s="108" t="s">
        <v>88</v>
      </c>
    </row>
    <row r="1317" spans="1:17" s="113" customFormat="1" x14ac:dyDescent="0.2">
      <c r="A1317" s="114" t="s">
        <v>15</v>
      </c>
      <c r="B1317" s="105" t="s">
        <v>69</v>
      </c>
      <c r="C1317" s="211">
        <v>43439</v>
      </c>
      <c r="D1317" s="115" t="s">
        <v>88</v>
      </c>
      <c r="E1317" s="105" t="s">
        <v>13</v>
      </c>
      <c r="F1317" s="105" t="s">
        <v>13</v>
      </c>
      <c r="G1317" s="105">
        <v>1116436</v>
      </c>
      <c r="H1317" s="127">
        <v>0.42599999999999999</v>
      </c>
      <c r="I1317" s="127">
        <v>0.48067312072162732</v>
      </c>
      <c r="J1317" s="131"/>
      <c r="K1317" s="121">
        <v>0.8</v>
      </c>
      <c r="L1317" s="121">
        <f t="shared" si="42"/>
        <v>0.34079999999999999</v>
      </c>
      <c r="M1317" s="124">
        <v>1310.6620129999999</v>
      </c>
      <c r="N1317" s="124">
        <f t="shared" si="43"/>
        <v>630</v>
      </c>
      <c r="O1317" s="116">
        <v>43388</v>
      </c>
      <c r="P1317" s="108">
        <v>2018</v>
      </c>
      <c r="Q1317" s="108" t="s">
        <v>88</v>
      </c>
    </row>
    <row r="1318" spans="1:17" s="113" customFormat="1" x14ac:dyDescent="0.2">
      <c r="A1318" s="114" t="s">
        <v>15</v>
      </c>
      <c r="B1318" s="105" t="s">
        <v>69</v>
      </c>
      <c r="C1318" s="211">
        <v>43439</v>
      </c>
      <c r="D1318" s="115" t="s">
        <v>88</v>
      </c>
      <c r="E1318" s="105" t="s">
        <v>13</v>
      </c>
      <c r="F1318" s="105" t="s">
        <v>13</v>
      </c>
      <c r="G1318" s="105">
        <v>1116501</v>
      </c>
      <c r="H1318" s="127">
        <v>0.42599999999999999</v>
      </c>
      <c r="I1318" s="127">
        <v>0.48104476755925862</v>
      </c>
      <c r="J1318" s="131"/>
      <c r="K1318" s="121">
        <v>1</v>
      </c>
      <c r="L1318" s="121">
        <f t="shared" si="42"/>
        <v>0.42599999999999999</v>
      </c>
      <c r="M1318" s="124">
        <v>1475.494713</v>
      </c>
      <c r="N1318" s="124">
        <f t="shared" si="43"/>
        <v>709.77901125000005</v>
      </c>
      <c r="O1318" s="116">
        <v>43404</v>
      </c>
      <c r="P1318" s="108">
        <v>2018</v>
      </c>
      <c r="Q1318" s="108" t="s">
        <v>88</v>
      </c>
    </row>
    <row r="1319" spans="1:17" s="113" customFormat="1" x14ac:dyDescent="0.2">
      <c r="A1319" s="114" t="s">
        <v>15</v>
      </c>
      <c r="B1319" s="105" t="s">
        <v>69</v>
      </c>
      <c r="C1319" s="211">
        <v>43446</v>
      </c>
      <c r="D1319" s="115" t="s">
        <v>88</v>
      </c>
      <c r="E1319" s="105" t="s">
        <v>13</v>
      </c>
      <c r="F1319" s="105" t="s">
        <v>13</v>
      </c>
      <c r="G1319" s="105">
        <v>1117348</v>
      </c>
      <c r="H1319" s="127">
        <v>0.42599999999999999</v>
      </c>
      <c r="I1319" s="127">
        <v>0.48067312072162732</v>
      </c>
      <c r="J1319" s="131"/>
      <c r="K1319" s="121">
        <v>0.8</v>
      </c>
      <c r="L1319" s="121">
        <f t="shared" si="42"/>
        <v>0.34079999999999999</v>
      </c>
      <c r="M1319" s="124">
        <v>1310.6620129999999</v>
      </c>
      <c r="N1319" s="124">
        <f t="shared" si="43"/>
        <v>630</v>
      </c>
      <c r="O1319" s="116">
        <v>43411</v>
      </c>
      <c r="P1319" s="108">
        <v>2018</v>
      </c>
      <c r="Q1319" s="108" t="s">
        <v>88</v>
      </c>
    </row>
    <row r="1320" spans="1:17" s="113" customFormat="1" x14ac:dyDescent="0.2">
      <c r="A1320" s="114" t="s">
        <v>15</v>
      </c>
      <c r="B1320" s="105" t="s">
        <v>69</v>
      </c>
      <c r="C1320" s="211">
        <v>43432</v>
      </c>
      <c r="D1320" s="115" t="s">
        <v>88</v>
      </c>
      <c r="E1320" s="105" t="s">
        <v>13</v>
      </c>
      <c r="F1320" s="105" t="s">
        <v>13</v>
      </c>
      <c r="G1320" s="105">
        <v>1117411</v>
      </c>
      <c r="H1320" s="127">
        <v>0.42599999999999999</v>
      </c>
      <c r="I1320" s="127">
        <v>0.48067312072162732</v>
      </c>
      <c r="J1320" s="131"/>
      <c r="K1320" s="121">
        <v>0.8</v>
      </c>
      <c r="L1320" s="121">
        <f t="shared" si="42"/>
        <v>0.34079999999999999</v>
      </c>
      <c r="M1320" s="124">
        <v>1310.6620129999999</v>
      </c>
      <c r="N1320" s="124">
        <f t="shared" si="43"/>
        <v>630</v>
      </c>
      <c r="O1320" s="116">
        <v>43403</v>
      </c>
      <c r="P1320" s="108">
        <v>2018</v>
      </c>
      <c r="Q1320" s="108" t="s">
        <v>88</v>
      </c>
    </row>
    <row r="1321" spans="1:17" s="113" customFormat="1" x14ac:dyDescent="0.2">
      <c r="A1321" s="114" t="s">
        <v>15</v>
      </c>
      <c r="B1321" s="105" t="s">
        <v>69</v>
      </c>
      <c r="C1321" s="211">
        <v>43439</v>
      </c>
      <c r="D1321" s="115" t="s">
        <v>88</v>
      </c>
      <c r="E1321" s="105" t="s">
        <v>13</v>
      </c>
      <c r="F1321" s="105" t="s">
        <v>13</v>
      </c>
      <c r="G1321" s="105">
        <v>1117412</v>
      </c>
      <c r="H1321" s="127">
        <v>0.42599999999999999</v>
      </c>
      <c r="I1321" s="127">
        <v>0.48067312072162732</v>
      </c>
      <c r="J1321" s="131"/>
      <c r="K1321" s="121">
        <v>0.8</v>
      </c>
      <c r="L1321" s="121">
        <f t="shared" si="42"/>
        <v>0.34079999999999999</v>
      </c>
      <c r="M1321" s="124">
        <v>1310.6620129999999</v>
      </c>
      <c r="N1321" s="124">
        <f t="shared" si="43"/>
        <v>630</v>
      </c>
      <c r="O1321" s="116">
        <v>43398</v>
      </c>
      <c r="P1321" s="108">
        <v>2018</v>
      </c>
      <c r="Q1321" s="108" t="s">
        <v>88</v>
      </c>
    </row>
    <row r="1322" spans="1:17" s="113" customFormat="1" x14ac:dyDescent="0.2">
      <c r="A1322" s="114" t="s">
        <v>15</v>
      </c>
      <c r="B1322" s="105" t="s">
        <v>69</v>
      </c>
      <c r="C1322" s="211">
        <v>43446</v>
      </c>
      <c r="D1322" s="115" t="s">
        <v>88</v>
      </c>
      <c r="E1322" s="105" t="s">
        <v>13</v>
      </c>
      <c r="F1322" s="105" t="s">
        <v>13</v>
      </c>
      <c r="G1322" s="105">
        <v>1118026</v>
      </c>
      <c r="H1322" s="127">
        <v>0.42599999999999999</v>
      </c>
      <c r="I1322" s="127">
        <v>0.48104476755925862</v>
      </c>
      <c r="J1322" s="131"/>
      <c r="K1322" s="121">
        <v>1</v>
      </c>
      <c r="L1322" s="121">
        <f t="shared" si="42"/>
        <v>0.42599999999999999</v>
      </c>
      <c r="M1322" s="124">
        <v>1475.494713</v>
      </c>
      <c r="N1322" s="124">
        <f t="shared" si="43"/>
        <v>709.77901125000005</v>
      </c>
      <c r="O1322" s="116">
        <v>43404</v>
      </c>
      <c r="P1322" s="108">
        <v>2018</v>
      </c>
      <c r="Q1322" s="108" t="s">
        <v>88</v>
      </c>
    </row>
    <row r="1323" spans="1:17" s="113" customFormat="1" x14ac:dyDescent="0.2">
      <c r="A1323" s="114" t="s">
        <v>15</v>
      </c>
      <c r="B1323" s="105" t="s">
        <v>69</v>
      </c>
      <c r="C1323" s="211">
        <v>43439</v>
      </c>
      <c r="D1323" s="115" t="s">
        <v>88</v>
      </c>
      <c r="E1323" s="105" t="s">
        <v>13</v>
      </c>
      <c r="F1323" s="105" t="s">
        <v>13</v>
      </c>
      <c r="G1323" s="105">
        <v>1118213</v>
      </c>
      <c r="H1323" s="127">
        <v>0.42599999999999999</v>
      </c>
      <c r="I1323" s="127">
        <v>0.48067312072162732</v>
      </c>
      <c r="J1323" s="131"/>
      <c r="K1323" s="121">
        <v>0.8</v>
      </c>
      <c r="L1323" s="121">
        <f t="shared" si="42"/>
        <v>0.34079999999999999</v>
      </c>
      <c r="M1323" s="124">
        <v>1310.6620129999999</v>
      </c>
      <c r="N1323" s="124">
        <f t="shared" si="43"/>
        <v>630</v>
      </c>
      <c r="O1323" s="116">
        <v>43408</v>
      </c>
      <c r="P1323" s="108">
        <v>2018</v>
      </c>
      <c r="Q1323" s="108" t="s">
        <v>88</v>
      </c>
    </row>
    <row r="1324" spans="1:17" s="113" customFormat="1" x14ac:dyDescent="0.2">
      <c r="A1324" s="114" t="s">
        <v>15</v>
      </c>
      <c r="B1324" s="105" t="s">
        <v>69</v>
      </c>
      <c r="C1324" s="211">
        <v>43446</v>
      </c>
      <c r="D1324" s="115" t="s">
        <v>88</v>
      </c>
      <c r="E1324" s="105" t="s">
        <v>13</v>
      </c>
      <c r="F1324" s="105" t="s">
        <v>13</v>
      </c>
      <c r="G1324" s="105">
        <v>1118343</v>
      </c>
      <c r="H1324" s="127">
        <v>0.42599999999999999</v>
      </c>
      <c r="I1324" s="127">
        <v>0.48067312072162732</v>
      </c>
      <c r="J1324" s="131"/>
      <c r="K1324" s="121">
        <v>0.8</v>
      </c>
      <c r="L1324" s="121">
        <f t="shared" si="42"/>
        <v>0.34079999999999999</v>
      </c>
      <c r="M1324" s="124">
        <v>1310.6620129999999</v>
      </c>
      <c r="N1324" s="124">
        <f t="shared" si="43"/>
        <v>630</v>
      </c>
      <c r="O1324" s="116">
        <v>43367</v>
      </c>
      <c r="P1324" s="108">
        <v>2018</v>
      </c>
      <c r="Q1324" s="108" t="s">
        <v>88</v>
      </c>
    </row>
    <row r="1325" spans="1:17" s="113" customFormat="1" x14ac:dyDescent="0.2">
      <c r="A1325" s="114" t="s">
        <v>15</v>
      </c>
      <c r="B1325" s="105" t="s">
        <v>69</v>
      </c>
      <c r="C1325" s="211">
        <v>43446</v>
      </c>
      <c r="D1325" s="115" t="s">
        <v>88</v>
      </c>
      <c r="E1325" s="105" t="s">
        <v>13</v>
      </c>
      <c r="F1325" s="105" t="s">
        <v>13</v>
      </c>
      <c r="G1325" s="105">
        <v>1118739</v>
      </c>
      <c r="H1325" s="127">
        <v>0.42599999999999999</v>
      </c>
      <c r="I1325" s="127">
        <v>0.48104476755925862</v>
      </c>
      <c r="J1325" s="131"/>
      <c r="K1325" s="121">
        <v>1</v>
      </c>
      <c r="L1325" s="121">
        <f t="shared" si="42"/>
        <v>0.42599999999999999</v>
      </c>
      <c r="M1325" s="124">
        <v>1475.494713</v>
      </c>
      <c r="N1325" s="124">
        <f t="shared" si="43"/>
        <v>709.77901125000005</v>
      </c>
      <c r="O1325" s="116">
        <v>43412</v>
      </c>
      <c r="P1325" s="108">
        <v>2018</v>
      </c>
      <c r="Q1325" s="108" t="s">
        <v>88</v>
      </c>
    </row>
    <row r="1326" spans="1:17" s="113" customFormat="1" x14ac:dyDescent="0.2">
      <c r="A1326" s="114" t="s">
        <v>15</v>
      </c>
      <c r="B1326" s="105" t="s">
        <v>69</v>
      </c>
      <c r="C1326" s="211">
        <v>43446</v>
      </c>
      <c r="D1326" s="115" t="s">
        <v>88</v>
      </c>
      <c r="E1326" s="105" t="s">
        <v>13</v>
      </c>
      <c r="F1326" s="105" t="s">
        <v>13</v>
      </c>
      <c r="G1326" s="105">
        <v>1118747</v>
      </c>
      <c r="H1326" s="127">
        <v>0.42599999999999999</v>
      </c>
      <c r="I1326" s="127">
        <v>0.48067312072162732</v>
      </c>
      <c r="J1326" s="131"/>
      <c r="K1326" s="121">
        <v>0.8</v>
      </c>
      <c r="L1326" s="121">
        <f t="shared" si="42"/>
        <v>0.34079999999999999</v>
      </c>
      <c r="M1326" s="124">
        <v>1310.6620129999999</v>
      </c>
      <c r="N1326" s="124">
        <f t="shared" si="43"/>
        <v>630</v>
      </c>
      <c r="O1326" s="116">
        <v>43413</v>
      </c>
      <c r="P1326" s="108">
        <v>2018</v>
      </c>
      <c r="Q1326" s="108" t="s">
        <v>88</v>
      </c>
    </row>
    <row r="1327" spans="1:17" s="113" customFormat="1" x14ac:dyDescent="0.2">
      <c r="A1327" s="114" t="s">
        <v>15</v>
      </c>
      <c r="B1327" s="105" t="s">
        <v>69</v>
      </c>
      <c r="C1327" s="211">
        <v>43432</v>
      </c>
      <c r="D1327" s="115" t="s">
        <v>88</v>
      </c>
      <c r="E1327" s="105" t="s">
        <v>13</v>
      </c>
      <c r="F1327" s="105" t="s">
        <v>13</v>
      </c>
      <c r="G1327" s="105">
        <v>1118777</v>
      </c>
      <c r="H1327" s="127">
        <v>0.42599999999999999</v>
      </c>
      <c r="I1327" s="127">
        <v>0.48067312072162732</v>
      </c>
      <c r="J1327" s="131"/>
      <c r="K1327" s="121">
        <v>0.8</v>
      </c>
      <c r="L1327" s="121">
        <f t="shared" si="42"/>
        <v>0.34079999999999999</v>
      </c>
      <c r="M1327" s="124">
        <v>1310.6620129999999</v>
      </c>
      <c r="N1327" s="124">
        <f t="shared" si="43"/>
        <v>630</v>
      </c>
      <c r="O1327" s="116">
        <v>43404</v>
      </c>
      <c r="P1327" s="108">
        <v>2018</v>
      </c>
      <c r="Q1327" s="108" t="s">
        <v>88</v>
      </c>
    </row>
    <row r="1328" spans="1:17" s="113" customFormat="1" x14ac:dyDescent="0.2">
      <c r="A1328" s="114" t="s">
        <v>15</v>
      </c>
      <c r="B1328" s="105" t="s">
        <v>69</v>
      </c>
      <c r="C1328" s="211">
        <v>43446</v>
      </c>
      <c r="D1328" s="115" t="s">
        <v>88</v>
      </c>
      <c r="E1328" s="105" t="s">
        <v>13</v>
      </c>
      <c r="F1328" s="105" t="s">
        <v>13</v>
      </c>
      <c r="G1328" s="105">
        <v>1119050</v>
      </c>
      <c r="H1328" s="127">
        <v>0.42599999999999999</v>
      </c>
      <c r="I1328" s="127">
        <v>0.48067312072162732</v>
      </c>
      <c r="J1328" s="131"/>
      <c r="K1328" s="121">
        <v>0.8</v>
      </c>
      <c r="L1328" s="121">
        <f t="shared" si="42"/>
        <v>0.34079999999999999</v>
      </c>
      <c r="M1328" s="124">
        <v>1310.6620129999999</v>
      </c>
      <c r="N1328" s="124">
        <f t="shared" si="43"/>
        <v>630</v>
      </c>
      <c r="O1328" s="116">
        <v>43416</v>
      </c>
      <c r="P1328" s="108">
        <v>2018</v>
      </c>
      <c r="Q1328" s="108" t="s">
        <v>88</v>
      </c>
    </row>
    <row r="1329" spans="1:17" s="113" customFormat="1" x14ac:dyDescent="0.2">
      <c r="A1329" s="114" t="s">
        <v>15</v>
      </c>
      <c r="B1329" s="105" t="s">
        <v>69</v>
      </c>
      <c r="C1329" s="211">
        <v>43446</v>
      </c>
      <c r="D1329" s="115" t="s">
        <v>88</v>
      </c>
      <c r="E1329" s="105" t="s">
        <v>13</v>
      </c>
      <c r="F1329" s="105" t="s">
        <v>13</v>
      </c>
      <c r="G1329" s="105">
        <v>1119338</v>
      </c>
      <c r="H1329" s="127">
        <v>0.42599999999999999</v>
      </c>
      <c r="I1329" s="127">
        <v>0.48067312072162732</v>
      </c>
      <c r="J1329" s="131"/>
      <c r="K1329" s="121">
        <v>0.8</v>
      </c>
      <c r="L1329" s="121">
        <f t="shared" si="42"/>
        <v>0.34079999999999999</v>
      </c>
      <c r="M1329" s="124">
        <v>1310.6620129999999</v>
      </c>
      <c r="N1329" s="124">
        <f t="shared" si="43"/>
        <v>630</v>
      </c>
      <c r="O1329" s="116">
        <v>43416</v>
      </c>
      <c r="P1329" s="108">
        <v>2018</v>
      </c>
      <c r="Q1329" s="108" t="s">
        <v>88</v>
      </c>
    </row>
    <row r="1330" spans="1:17" s="113" customFormat="1" x14ac:dyDescent="0.2">
      <c r="A1330" s="114" t="s">
        <v>15</v>
      </c>
      <c r="B1330" s="105" t="s">
        <v>69</v>
      </c>
      <c r="C1330" s="211">
        <v>43446</v>
      </c>
      <c r="D1330" s="115" t="s">
        <v>88</v>
      </c>
      <c r="E1330" s="105" t="s">
        <v>13</v>
      </c>
      <c r="F1330" s="105" t="s">
        <v>13</v>
      </c>
      <c r="G1330" s="105">
        <v>1119433</v>
      </c>
      <c r="H1330" s="127">
        <v>0.42599999999999999</v>
      </c>
      <c r="I1330" s="127">
        <v>0.48067312072162732</v>
      </c>
      <c r="J1330" s="131"/>
      <c r="K1330" s="121">
        <v>0.8</v>
      </c>
      <c r="L1330" s="121">
        <f t="shared" si="42"/>
        <v>0.34079999999999999</v>
      </c>
      <c r="M1330" s="124">
        <v>1310.6620129999999</v>
      </c>
      <c r="N1330" s="124">
        <f t="shared" si="43"/>
        <v>630</v>
      </c>
      <c r="O1330" s="116">
        <v>43402</v>
      </c>
      <c r="P1330" s="108">
        <v>2018</v>
      </c>
      <c r="Q1330" s="108" t="s">
        <v>88</v>
      </c>
    </row>
    <row r="1331" spans="1:17" s="113" customFormat="1" x14ac:dyDescent="0.2">
      <c r="A1331" s="114" t="s">
        <v>15</v>
      </c>
      <c r="B1331" s="105" t="s">
        <v>69</v>
      </c>
      <c r="C1331" s="211">
        <v>43439</v>
      </c>
      <c r="D1331" s="115" t="s">
        <v>88</v>
      </c>
      <c r="E1331" s="105" t="s">
        <v>13</v>
      </c>
      <c r="F1331" s="105" t="s">
        <v>13</v>
      </c>
      <c r="G1331" s="105">
        <v>1119471</v>
      </c>
      <c r="H1331" s="127">
        <v>0.42599999999999999</v>
      </c>
      <c r="I1331" s="127">
        <v>0.48067312072162732</v>
      </c>
      <c r="J1331" s="131"/>
      <c r="K1331" s="121">
        <v>0.8</v>
      </c>
      <c r="L1331" s="121">
        <f t="shared" si="42"/>
        <v>0.34079999999999999</v>
      </c>
      <c r="M1331" s="124">
        <v>1310.6620129999999</v>
      </c>
      <c r="N1331" s="124">
        <f t="shared" si="43"/>
        <v>630</v>
      </c>
      <c r="O1331" s="116">
        <v>43402</v>
      </c>
      <c r="P1331" s="108">
        <v>2018</v>
      </c>
      <c r="Q1331" s="108" t="s">
        <v>88</v>
      </c>
    </row>
    <row r="1332" spans="1:17" s="113" customFormat="1" x14ac:dyDescent="0.2">
      <c r="A1332" s="114" t="s">
        <v>15</v>
      </c>
      <c r="B1332" s="105" t="s">
        <v>69</v>
      </c>
      <c r="C1332" s="211">
        <v>43439</v>
      </c>
      <c r="D1332" s="115" t="s">
        <v>88</v>
      </c>
      <c r="E1332" s="105" t="s">
        <v>13</v>
      </c>
      <c r="F1332" s="105" t="s">
        <v>13</v>
      </c>
      <c r="G1332" s="105">
        <v>1130335</v>
      </c>
      <c r="H1332" s="127">
        <v>0.42599999999999999</v>
      </c>
      <c r="I1332" s="127">
        <v>0.48067312072162732</v>
      </c>
      <c r="J1332" s="131"/>
      <c r="K1332" s="121">
        <v>0.8</v>
      </c>
      <c r="L1332" s="121">
        <f t="shared" si="42"/>
        <v>0.34079999999999999</v>
      </c>
      <c r="M1332" s="124">
        <v>1310.6620129999999</v>
      </c>
      <c r="N1332" s="124">
        <f t="shared" si="43"/>
        <v>630</v>
      </c>
      <c r="O1332" s="116">
        <v>43411</v>
      </c>
      <c r="P1332" s="108">
        <v>2018</v>
      </c>
      <c r="Q1332" s="108" t="s">
        <v>88</v>
      </c>
    </row>
    <row r="1333" spans="1:17" s="113" customFormat="1" x14ac:dyDescent="0.2">
      <c r="A1333" s="114" t="s">
        <v>15</v>
      </c>
      <c r="B1333" s="105" t="s">
        <v>69</v>
      </c>
      <c r="C1333" s="211">
        <v>43439</v>
      </c>
      <c r="D1333" s="115" t="s">
        <v>88</v>
      </c>
      <c r="E1333" s="105" t="s">
        <v>13</v>
      </c>
      <c r="F1333" s="105" t="s">
        <v>13</v>
      </c>
      <c r="G1333" s="105">
        <v>1130410</v>
      </c>
      <c r="H1333" s="127">
        <v>0.42599999999999999</v>
      </c>
      <c r="I1333" s="127">
        <v>0.48067312072162732</v>
      </c>
      <c r="J1333" s="131"/>
      <c r="K1333" s="121">
        <v>0.8</v>
      </c>
      <c r="L1333" s="121">
        <f t="shared" si="42"/>
        <v>0.34079999999999999</v>
      </c>
      <c r="M1333" s="124">
        <v>1310.6620129999999</v>
      </c>
      <c r="N1333" s="124">
        <f t="shared" si="43"/>
        <v>630</v>
      </c>
      <c r="O1333" s="116">
        <v>43409</v>
      </c>
      <c r="P1333" s="108">
        <v>2018</v>
      </c>
      <c r="Q1333" s="108" t="s">
        <v>88</v>
      </c>
    </row>
    <row r="1334" spans="1:17" s="113" customFormat="1" x14ac:dyDescent="0.2">
      <c r="A1334" s="114" t="s">
        <v>15</v>
      </c>
      <c r="B1334" s="105" t="s">
        <v>69</v>
      </c>
      <c r="C1334" s="211">
        <v>43446</v>
      </c>
      <c r="D1334" s="115" t="s">
        <v>88</v>
      </c>
      <c r="E1334" s="105" t="s">
        <v>13</v>
      </c>
      <c r="F1334" s="105" t="s">
        <v>13</v>
      </c>
      <c r="G1334" s="105">
        <v>1130442</v>
      </c>
      <c r="H1334" s="127">
        <v>0.42599999999999999</v>
      </c>
      <c r="I1334" s="127">
        <v>0.48067312072162732</v>
      </c>
      <c r="J1334" s="131"/>
      <c r="K1334" s="121">
        <v>0.8</v>
      </c>
      <c r="L1334" s="121">
        <f t="shared" si="42"/>
        <v>0.34079999999999999</v>
      </c>
      <c r="M1334" s="124">
        <v>1310.6620129999999</v>
      </c>
      <c r="N1334" s="124">
        <f t="shared" si="43"/>
        <v>630</v>
      </c>
      <c r="O1334" s="116">
        <v>43413</v>
      </c>
      <c r="P1334" s="108">
        <v>2018</v>
      </c>
      <c r="Q1334" s="108" t="s">
        <v>88</v>
      </c>
    </row>
    <row r="1335" spans="1:17" s="113" customFormat="1" x14ac:dyDescent="0.2">
      <c r="A1335" s="114" t="s">
        <v>15</v>
      </c>
      <c r="B1335" s="105" t="s">
        <v>69</v>
      </c>
      <c r="C1335" s="211">
        <v>43446</v>
      </c>
      <c r="D1335" s="115" t="s">
        <v>88</v>
      </c>
      <c r="E1335" s="105" t="s">
        <v>13</v>
      </c>
      <c r="F1335" s="105" t="s">
        <v>13</v>
      </c>
      <c r="G1335" s="105">
        <v>1130461</v>
      </c>
      <c r="H1335" s="127">
        <v>0.42599999999999999</v>
      </c>
      <c r="I1335" s="127">
        <v>0.48067312072162732</v>
      </c>
      <c r="J1335" s="131"/>
      <c r="K1335" s="121">
        <v>0.8</v>
      </c>
      <c r="L1335" s="121">
        <f t="shared" si="42"/>
        <v>0.34079999999999999</v>
      </c>
      <c r="M1335" s="124">
        <v>1310.6620129999999</v>
      </c>
      <c r="N1335" s="124">
        <f t="shared" si="43"/>
        <v>630</v>
      </c>
      <c r="O1335" s="116">
        <v>43400</v>
      </c>
      <c r="P1335" s="108">
        <v>2018</v>
      </c>
      <c r="Q1335" s="108" t="s">
        <v>88</v>
      </c>
    </row>
    <row r="1336" spans="1:17" s="113" customFormat="1" x14ac:dyDescent="0.2">
      <c r="A1336" s="114" t="s">
        <v>15</v>
      </c>
      <c r="B1336" s="105" t="s">
        <v>69</v>
      </c>
      <c r="C1336" s="211">
        <v>43446</v>
      </c>
      <c r="D1336" s="115" t="s">
        <v>88</v>
      </c>
      <c r="E1336" s="105" t="s">
        <v>13</v>
      </c>
      <c r="F1336" s="105" t="s">
        <v>13</v>
      </c>
      <c r="G1336" s="105">
        <v>1130696</v>
      </c>
      <c r="H1336" s="127">
        <v>0.42599999999999999</v>
      </c>
      <c r="I1336" s="127">
        <v>0.48067312072162732</v>
      </c>
      <c r="J1336" s="131"/>
      <c r="K1336" s="121">
        <v>0.8</v>
      </c>
      <c r="L1336" s="121">
        <f t="shared" si="42"/>
        <v>0.34079999999999999</v>
      </c>
      <c r="M1336" s="124">
        <v>1310.6620129999999</v>
      </c>
      <c r="N1336" s="124">
        <f t="shared" si="43"/>
        <v>630</v>
      </c>
      <c r="O1336" s="116">
        <v>43404</v>
      </c>
      <c r="P1336" s="108">
        <v>2018</v>
      </c>
      <c r="Q1336" s="108" t="s">
        <v>88</v>
      </c>
    </row>
    <row r="1337" spans="1:17" s="113" customFormat="1" x14ac:dyDescent="0.2">
      <c r="A1337" s="114" t="s">
        <v>15</v>
      </c>
      <c r="B1337" s="105" t="s">
        <v>69</v>
      </c>
      <c r="C1337" s="211">
        <v>43446</v>
      </c>
      <c r="D1337" s="115" t="s">
        <v>88</v>
      </c>
      <c r="E1337" s="105" t="s">
        <v>13</v>
      </c>
      <c r="F1337" s="105" t="s">
        <v>13</v>
      </c>
      <c r="G1337" s="105">
        <v>1130738</v>
      </c>
      <c r="H1337" s="127">
        <v>0.42599999999999999</v>
      </c>
      <c r="I1337" s="127">
        <v>0.48067312072162732</v>
      </c>
      <c r="J1337" s="131"/>
      <c r="K1337" s="121">
        <v>0.8</v>
      </c>
      <c r="L1337" s="121">
        <f t="shared" si="42"/>
        <v>0.34079999999999999</v>
      </c>
      <c r="M1337" s="124">
        <v>1310.6620129999999</v>
      </c>
      <c r="N1337" s="124">
        <f t="shared" si="43"/>
        <v>630</v>
      </c>
      <c r="O1337" s="116">
        <v>43413</v>
      </c>
      <c r="P1337" s="108">
        <v>2018</v>
      </c>
      <c r="Q1337" s="108" t="s">
        <v>88</v>
      </c>
    </row>
    <row r="1338" spans="1:17" s="113" customFormat="1" x14ac:dyDescent="0.2">
      <c r="A1338" s="114" t="s">
        <v>15</v>
      </c>
      <c r="B1338" s="105" t="s">
        <v>69</v>
      </c>
      <c r="C1338" s="211">
        <v>43439</v>
      </c>
      <c r="D1338" s="115" t="s">
        <v>88</v>
      </c>
      <c r="E1338" s="105" t="s">
        <v>13</v>
      </c>
      <c r="F1338" s="105" t="s">
        <v>13</v>
      </c>
      <c r="G1338" s="105">
        <v>1130892</v>
      </c>
      <c r="H1338" s="127">
        <v>0.42599999999999999</v>
      </c>
      <c r="I1338" s="127">
        <v>0.48067312072162732</v>
      </c>
      <c r="J1338" s="131"/>
      <c r="K1338" s="121">
        <v>0.8</v>
      </c>
      <c r="L1338" s="121">
        <f t="shared" si="42"/>
        <v>0.34079999999999999</v>
      </c>
      <c r="M1338" s="124">
        <v>1310.6620129999999</v>
      </c>
      <c r="N1338" s="124">
        <f t="shared" si="43"/>
        <v>630</v>
      </c>
      <c r="O1338" s="116">
        <v>43412</v>
      </c>
      <c r="P1338" s="108">
        <v>2018</v>
      </c>
      <c r="Q1338" s="108" t="s">
        <v>88</v>
      </c>
    </row>
    <row r="1339" spans="1:17" s="113" customFormat="1" x14ac:dyDescent="0.2">
      <c r="A1339" s="114" t="s">
        <v>15</v>
      </c>
      <c r="B1339" s="105" t="s">
        <v>69</v>
      </c>
      <c r="C1339" s="211">
        <v>43446</v>
      </c>
      <c r="D1339" s="115" t="s">
        <v>88</v>
      </c>
      <c r="E1339" s="105" t="s">
        <v>13</v>
      </c>
      <c r="F1339" s="105" t="s">
        <v>13</v>
      </c>
      <c r="G1339" s="105">
        <v>1131029</v>
      </c>
      <c r="H1339" s="127">
        <v>0.42599999999999999</v>
      </c>
      <c r="I1339" s="127">
        <v>0.48067312072162732</v>
      </c>
      <c r="J1339" s="131"/>
      <c r="K1339" s="121">
        <v>0.8</v>
      </c>
      <c r="L1339" s="121">
        <f t="shared" si="42"/>
        <v>0.34079999999999999</v>
      </c>
      <c r="M1339" s="124">
        <v>1310.6620129999999</v>
      </c>
      <c r="N1339" s="124">
        <f t="shared" si="43"/>
        <v>630</v>
      </c>
      <c r="O1339" s="116">
        <v>43413</v>
      </c>
      <c r="P1339" s="108">
        <v>2018</v>
      </c>
      <c r="Q1339" s="108" t="s">
        <v>88</v>
      </c>
    </row>
    <row r="1340" spans="1:17" s="113" customFormat="1" x14ac:dyDescent="0.2">
      <c r="A1340" s="114" t="s">
        <v>15</v>
      </c>
      <c r="B1340" s="105" t="s">
        <v>69</v>
      </c>
      <c r="C1340" s="211">
        <v>43439</v>
      </c>
      <c r="D1340" s="115" t="s">
        <v>88</v>
      </c>
      <c r="E1340" s="105" t="s">
        <v>13</v>
      </c>
      <c r="F1340" s="105" t="s">
        <v>13</v>
      </c>
      <c r="G1340" s="105">
        <v>1131089</v>
      </c>
      <c r="H1340" s="127">
        <v>0.42599999999999999</v>
      </c>
      <c r="I1340" s="127">
        <v>0.48067312072162732</v>
      </c>
      <c r="J1340" s="131"/>
      <c r="K1340" s="121">
        <v>0.8</v>
      </c>
      <c r="L1340" s="121">
        <f t="shared" si="42"/>
        <v>0.34079999999999999</v>
      </c>
      <c r="M1340" s="124">
        <v>1310.6620129999999</v>
      </c>
      <c r="N1340" s="124">
        <f t="shared" si="43"/>
        <v>630</v>
      </c>
      <c r="O1340" s="116">
        <v>43405</v>
      </c>
      <c r="P1340" s="108">
        <v>2018</v>
      </c>
      <c r="Q1340" s="108" t="s">
        <v>88</v>
      </c>
    </row>
    <row r="1341" spans="1:17" s="113" customFormat="1" x14ac:dyDescent="0.2">
      <c r="A1341" s="114" t="s">
        <v>15</v>
      </c>
      <c r="B1341" s="105" t="s">
        <v>69</v>
      </c>
      <c r="C1341" s="211">
        <v>43446</v>
      </c>
      <c r="D1341" s="115" t="s">
        <v>88</v>
      </c>
      <c r="E1341" s="105" t="s">
        <v>13</v>
      </c>
      <c r="F1341" s="105" t="s">
        <v>13</v>
      </c>
      <c r="G1341" s="105">
        <v>1131191</v>
      </c>
      <c r="H1341" s="127">
        <v>0.42599999999999999</v>
      </c>
      <c r="I1341" s="127">
        <v>0.48067312072162732</v>
      </c>
      <c r="J1341" s="131"/>
      <c r="K1341" s="121">
        <v>0.8</v>
      </c>
      <c r="L1341" s="121">
        <f t="shared" si="42"/>
        <v>0.34079999999999999</v>
      </c>
      <c r="M1341" s="124">
        <v>1310.6620129999999</v>
      </c>
      <c r="N1341" s="124">
        <f t="shared" si="43"/>
        <v>630</v>
      </c>
      <c r="O1341" s="116">
        <v>43411</v>
      </c>
      <c r="P1341" s="108">
        <v>2018</v>
      </c>
      <c r="Q1341" s="108" t="s">
        <v>88</v>
      </c>
    </row>
    <row r="1342" spans="1:17" s="113" customFormat="1" x14ac:dyDescent="0.2">
      <c r="A1342" s="114" t="s">
        <v>15</v>
      </c>
      <c r="B1342" s="105" t="s">
        <v>69</v>
      </c>
      <c r="C1342" s="211">
        <v>43446</v>
      </c>
      <c r="D1342" s="115" t="s">
        <v>88</v>
      </c>
      <c r="E1342" s="105" t="s">
        <v>13</v>
      </c>
      <c r="F1342" s="105" t="s">
        <v>13</v>
      </c>
      <c r="G1342" s="105">
        <v>1131989</v>
      </c>
      <c r="H1342" s="127">
        <v>0.42599999999999999</v>
      </c>
      <c r="I1342" s="127">
        <v>0.48067312072162732</v>
      </c>
      <c r="J1342" s="131"/>
      <c r="K1342" s="121">
        <v>0.8</v>
      </c>
      <c r="L1342" s="121">
        <f t="shared" si="42"/>
        <v>0.34079999999999999</v>
      </c>
      <c r="M1342" s="124">
        <v>1310.6620129999999</v>
      </c>
      <c r="N1342" s="124">
        <f t="shared" si="43"/>
        <v>630</v>
      </c>
      <c r="O1342" s="116">
        <v>43412</v>
      </c>
      <c r="P1342" s="108">
        <v>2018</v>
      </c>
      <c r="Q1342" s="108" t="s">
        <v>88</v>
      </c>
    </row>
    <row r="1343" spans="1:17" s="113" customFormat="1" x14ac:dyDescent="0.2">
      <c r="A1343" s="114" t="s">
        <v>15</v>
      </c>
      <c r="B1343" s="105" t="s">
        <v>69</v>
      </c>
      <c r="C1343" s="211">
        <v>43446</v>
      </c>
      <c r="D1343" s="115" t="s">
        <v>88</v>
      </c>
      <c r="E1343" s="105" t="s">
        <v>13</v>
      </c>
      <c r="F1343" s="105" t="s">
        <v>13</v>
      </c>
      <c r="G1343" s="105">
        <v>1132368</v>
      </c>
      <c r="H1343" s="127">
        <v>0.42599999999999999</v>
      </c>
      <c r="I1343" s="127">
        <v>0.48067312072162732</v>
      </c>
      <c r="J1343" s="131"/>
      <c r="K1343" s="121">
        <v>0.8</v>
      </c>
      <c r="L1343" s="121">
        <f t="shared" si="42"/>
        <v>0.34079999999999999</v>
      </c>
      <c r="M1343" s="124">
        <v>1310.6620129999999</v>
      </c>
      <c r="N1343" s="124">
        <f t="shared" si="43"/>
        <v>630</v>
      </c>
      <c r="O1343" s="116">
        <v>43409</v>
      </c>
      <c r="P1343" s="108">
        <v>2018</v>
      </c>
      <c r="Q1343" s="108" t="s">
        <v>88</v>
      </c>
    </row>
    <row r="1344" spans="1:17" s="113" customFormat="1" x14ac:dyDescent="0.2">
      <c r="A1344" s="114" t="s">
        <v>15</v>
      </c>
      <c r="B1344" s="105" t="s">
        <v>69</v>
      </c>
      <c r="C1344" s="211">
        <v>43446</v>
      </c>
      <c r="D1344" s="115" t="s">
        <v>88</v>
      </c>
      <c r="E1344" s="105" t="s">
        <v>13</v>
      </c>
      <c r="F1344" s="105" t="s">
        <v>13</v>
      </c>
      <c r="G1344" s="105">
        <v>1132382</v>
      </c>
      <c r="H1344" s="127">
        <v>0.42599999999999999</v>
      </c>
      <c r="I1344" s="127">
        <v>0.48067312072162732</v>
      </c>
      <c r="J1344" s="131"/>
      <c r="K1344" s="121">
        <v>0.8</v>
      </c>
      <c r="L1344" s="121">
        <f t="shared" si="42"/>
        <v>0.34079999999999999</v>
      </c>
      <c r="M1344" s="124">
        <v>1310.6620129999999</v>
      </c>
      <c r="N1344" s="124">
        <f t="shared" si="43"/>
        <v>630</v>
      </c>
      <c r="O1344" s="116">
        <v>43412</v>
      </c>
      <c r="P1344" s="108">
        <v>2018</v>
      </c>
      <c r="Q1344" s="108" t="s">
        <v>88</v>
      </c>
    </row>
    <row r="1345" spans="1:17" s="113" customFormat="1" x14ac:dyDescent="0.2">
      <c r="A1345" s="114" t="s">
        <v>15</v>
      </c>
      <c r="B1345" s="105" t="s">
        <v>69</v>
      </c>
      <c r="C1345" s="211">
        <v>43446</v>
      </c>
      <c r="D1345" s="115" t="s">
        <v>88</v>
      </c>
      <c r="E1345" s="105" t="s">
        <v>13</v>
      </c>
      <c r="F1345" s="105" t="s">
        <v>13</v>
      </c>
      <c r="G1345" s="105">
        <v>1132643</v>
      </c>
      <c r="H1345" s="127">
        <v>0.42599999999999999</v>
      </c>
      <c r="I1345" s="127">
        <v>0.48067312072162732</v>
      </c>
      <c r="J1345" s="131"/>
      <c r="K1345" s="121">
        <v>0.8</v>
      </c>
      <c r="L1345" s="121">
        <f t="shared" si="42"/>
        <v>0.34079999999999999</v>
      </c>
      <c r="M1345" s="124">
        <v>1310.6620129999999</v>
      </c>
      <c r="N1345" s="124">
        <f t="shared" si="43"/>
        <v>630</v>
      </c>
      <c r="O1345" s="116">
        <v>43419</v>
      </c>
      <c r="P1345" s="108">
        <v>2018</v>
      </c>
      <c r="Q1345" s="108" t="s">
        <v>88</v>
      </c>
    </row>
    <row r="1346" spans="1:17" s="113" customFormat="1" x14ac:dyDescent="0.2">
      <c r="A1346" s="114" t="s">
        <v>15</v>
      </c>
      <c r="B1346" s="105" t="s">
        <v>69</v>
      </c>
      <c r="C1346" s="211">
        <v>43446</v>
      </c>
      <c r="D1346" s="115" t="s">
        <v>88</v>
      </c>
      <c r="E1346" s="105" t="s">
        <v>13</v>
      </c>
      <c r="F1346" s="105" t="s">
        <v>13</v>
      </c>
      <c r="G1346" s="105">
        <v>1132814</v>
      </c>
      <c r="H1346" s="127">
        <v>0.42599999999999999</v>
      </c>
      <c r="I1346" s="127">
        <v>0.48067312072162732</v>
      </c>
      <c r="J1346" s="131"/>
      <c r="K1346" s="121">
        <v>0.8</v>
      </c>
      <c r="L1346" s="121">
        <f t="shared" si="42"/>
        <v>0.34079999999999999</v>
      </c>
      <c r="M1346" s="124">
        <v>1310.6620129999999</v>
      </c>
      <c r="N1346" s="124">
        <f t="shared" si="43"/>
        <v>630</v>
      </c>
      <c r="O1346" s="116">
        <v>43385</v>
      </c>
      <c r="P1346" s="108">
        <v>2018</v>
      </c>
      <c r="Q1346" s="108" t="s">
        <v>88</v>
      </c>
    </row>
    <row r="1347" spans="1:17" s="113" customFormat="1" x14ac:dyDescent="0.2">
      <c r="A1347" s="114" t="s">
        <v>15</v>
      </c>
      <c r="B1347" s="105" t="s">
        <v>69</v>
      </c>
      <c r="C1347" s="211">
        <v>43446</v>
      </c>
      <c r="D1347" s="115" t="s">
        <v>88</v>
      </c>
      <c r="E1347" s="105" t="s">
        <v>13</v>
      </c>
      <c r="F1347" s="105" t="s">
        <v>13</v>
      </c>
      <c r="G1347" s="105">
        <v>1132828</v>
      </c>
      <c r="H1347" s="127">
        <v>0.42599999999999999</v>
      </c>
      <c r="I1347" s="127">
        <v>0.48067312072162732</v>
      </c>
      <c r="J1347" s="131"/>
      <c r="K1347" s="121">
        <v>0.8</v>
      </c>
      <c r="L1347" s="121">
        <f t="shared" si="42"/>
        <v>0.34079999999999999</v>
      </c>
      <c r="M1347" s="124">
        <v>1310.6620129999999</v>
      </c>
      <c r="N1347" s="124">
        <f t="shared" si="43"/>
        <v>630</v>
      </c>
      <c r="O1347" s="116">
        <v>43395</v>
      </c>
      <c r="P1347" s="108">
        <v>2018</v>
      </c>
      <c r="Q1347" s="108" t="s">
        <v>88</v>
      </c>
    </row>
    <row r="1348" spans="1:17" s="113" customFormat="1" x14ac:dyDescent="0.2">
      <c r="A1348" s="114" t="s">
        <v>15</v>
      </c>
      <c r="B1348" s="105" t="s">
        <v>69</v>
      </c>
      <c r="C1348" s="211">
        <v>43446</v>
      </c>
      <c r="D1348" s="115" t="s">
        <v>88</v>
      </c>
      <c r="E1348" s="105" t="s">
        <v>13</v>
      </c>
      <c r="F1348" s="105" t="s">
        <v>13</v>
      </c>
      <c r="G1348" s="105">
        <v>1132907</v>
      </c>
      <c r="H1348" s="127">
        <v>0.42599999999999999</v>
      </c>
      <c r="I1348" s="127">
        <v>0.48067312072162732</v>
      </c>
      <c r="J1348" s="131"/>
      <c r="K1348" s="121">
        <v>0.8</v>
      </c>
      <c r="L1348" s="121">
        <f t="shared" si="42"/>
        <v>0.34079999999999999</v>
      </c>
      <c r="M1348" s="124">
        <v>1310.6620129999999</v>
      </c>
      <c r="N1348" s="124">
        <f t="shared" si="43"/>
        <v>630</v>
      </c>
      <c r="O1348" s="116">
        <v>43424</v>
      </c>
      <c r="P1348" s="108">
        <v>2018</v>
      </c>
      <c r="Q1348" s="108" t="s">
        <v>88</v>
      </c>
    </row>
    <row r="1349" spans="1:17" s="113" customFormat="1" x14ac:dyDescent="0.2">
      <c r="A1349" s="114" t="s">
        <v>15</v>
      </c>
      <c r="B1349" s="105" t="s">
        <v>69</v>
      </c>
      <c r="C1349" s="211">
        <v>43446</v>
      </c>
      <c r="D1349" s="115" t="s">
        <v>88</v>
      </c>
      <c r="E1349" s="105" t="s">
        <v>13</v>
      </c>
      <c r="F1349" s="105" t="s">
        <v>13</v>
      </c>
      <c r="G1349" s="105">
        <v>1133086</v>
      </c>
      <c r="H1349" s="127">
        <v>0.42599999999999999</v>
      </c>
      <c r="I1349" s="127">
        <v>0.48067312072162732</v>
      </c>
      <c r="J1349" s="131"/>
      <c r="K1349" s="121">
        <v>0.8</v>
      </c>
      <c r="L1349" s="121">
        <f t="shared" si="42"/>
        <v>0.34079999999999999</v>
      </c>
      <c r="M1349" s="124">
        <v>1310.6620129999999</v>
      </c>
      <c r="N1349" s="124">
        <f t="shared" si="43"/>
        <v>630</v>
      </c>
      <c r="O1349" s="116">
        <v>43423</v>
      </c>
      <c r="P1349" s="108">
        <v>2018</v>
      </c>
      <c r="Q1349" s="108" t="s">
        <v>88</v>
      </c>
    </row>
    <row r="1350" spans="1:17" s="113" customFormat="1" x14ac:dyDescent="0.2">
      <c r="A1350" s="114" t="s">
        <v>15</v>
      </c>
      <c r="B1350" s="105" t="s">
        <v>69</v>
      </c>
      <c r="C1350" s="211">
        <v>43446</v>
      </c>
      <c r="D1350" s="115" t="s">
        <v>88</v>
      </c>
      <c r="E1350" s="105" t="s">
        <v>13</v>
      </c>
      <c r="F1350" s="105" t="s">
        <v>13</v>
      </c>
      <c r="G1350" s="105">
        <v>1143588</v>
      </c>
      <c r="H1350" s="127">
        <v>0.42599999999999999</v>
      </c>
      <c r="I1350" s="127">
        <v>0.48067312072162732</v>
      </c>
      <c r="J1350" s="131"/>
      <c r="K1350" s="121">
        <v>0.8</v>
      </c>
      <c r="L1350" s="121">
        <f t="shared" si="42"/>
        <v>0.34079999999999999</v>
      </c>
      <c r="M1350" s="124">
        <v>1310.6620129999999</v>
      </c>
      <c r="N1350" s="124">
        <f t="shared" si="43"/>
        <v>630</v>
      </c>
      <c r="O1350" s="116">
        <v>43424</v>
      </c>
      <c r="P1350" s="108">
        <v>2018</v>
      </c>
      <c r="Q1350" s="108" t="s">
        <v>88</v>
      </c>
    </row>
    <row r="1351" spans="1:17" s="113" customFormat="1" x14ac:dyDescent="0.2">
      <c r="A1351" s="114" t="s">
        <v>15</v>
      </c>
      <c r="B1351" s="105" t="s">
        <v>69</v>
      </c>
      <c r="C1351" s="211">
        <v>43446</v>
      </c>
      <c r="D1351" s="115" t="s">
        <v>88</v>
      </c>
      <c r="E1351" s="105" t="s">
        <v>13</v>
      </c>
      <c r="F1351" s="105" t="s">
        <v>13</v>
      </c>
      <c r="G1351" s="105">
        <v>1143642</v>
      </c>
      <c r="H1351" s="127">
        <v>0.42599999999999999</v>
      </c>
      <c r="I1351" s="127">
        <v>0.48067312072162732</v>
      </c>
      <c r="J1351" s="131"/>
      <c r="K1351" s="121">
        <v>0.8</v>
      </c>
      <c r="L1351" s="121">
        <f t="shared" si="42"/>
        <v>0.34079999999999999</v>
      </c>
      <c r="M1351" s="124">
        <v>1310.6620129999999</v>
      </c>
      <c r="N1351" s="124">
        <f t="shared" si="43"/>
        <v>630</v>
      </c>
      <c r="O1351" s="116">
        <v>43424</v>
      </c>
      <c r="P1351" s="108">
        <v>2018</v>
      </c>
      <c r="Q1351" s="108" t="s">
        <v>88</v>
      </c>
    </row>
    <row r="1352" spans="1:17" s="113" customFormat="1" x14ac:dyDescent="0.2">
      <c r="A1352" s="114" t="s">
        <v>15</v>
      </c>
      <c r="B1352" s="105" t="s">
        <v>69</v>
      </c>
      <c r="C1352" s="211">
        <v>43446</v>
      </c>
      <c r="D1352" s="115" t="s">
        <v>88</v>
      </c>
      <c r="E1352" s="105" t="s">
        <v>13</v>
      </c>
      <c r="F1352" s="105" t="s">
        <v>13</v>
      </c>
      <c r="G1352" s="105">
        <v>1154704</v>
      </c>
      <c r="H1352" s="127">
        <v>0.42599999999999999</v>
      </c>
      <c r="I1352" s="127">
        <v>0.48067312072162732</v>
      </c>
      <c r="J1352" s="131"/>
      <c r="K1352" s="121">
        <v>0.8</v>
      </c>
      <c r="L1352" s="121">
        <f t="shared" si="42"/>
        <v>0.34079999999999999</v>
      </c>
      <c r="M1352" s="124">
        <v>1310.6620129999999</v>
      </c>
      <c r="N1352" s="124">
        <f t="shared" si="43"/>
        <v>630</v>
      </c>
      <c r="O1352" s="116">
        <v>43423</v>
      </c>
      <c r="P1352" s="108">
        <v>2018</v>
      </c>
      <c r="Q1352" s="108" t="s">
        <v>88</v>
      </c>
    </row>
    <row r="1353" spans="1:17" s="113" customFormat="1" x14ac:dyDescent="0.2">
      <c r="A1353" s="114" t="s">
        <v>15</v>
      </c>
      <c r="B1353" s="105" t="s">
        <v>69</v>
      </c>
      <c r="C1353" s="211">
        <v>43446</v>
      </c>
      <c r="D1353" s="115" t="s">
        <v>88</v>
      </c>
      <c r="E1353" s="105" t="s">
        <v>13</v>
      </c>
      <c r="F1353" s="105" t="s">
        <v>13</v>
      </c>
      <c r="G1353" s="105">
        <v>1154935</v>
      </c>
      <c r="H1353" s="127">
        <v>0.42599999999999999</v>
      </c>
      <c r="I1353" s="127">
        <v>0.48067312072162732</v>
      </c>
      <c r="J1353" s="131"/>
      <c r="K1353" s="121">
        <v>0.8</v>
      </c>
      <c r="L1353" s="121">
        <f t="shared" si="42"/>
        <v>0.34079999999999999</v>
      </c>
      <c r="M1353" s="124">
        <v>1310.6620129999999</v>
      </c>
      <c r="N1353" s="124">
        <f t="shared" si="43"/>
        <v>630</v>
      </c>
      <c r="O1353" s="116">
        <v>43220</v>
      </c>
      <c r="P1353" s="108">
        <v>2018</v>
      </c>
      <c r="Q1353" s="108" t="s">
        <v>88</v>
      </c>
    </row>
    <row r="1354" spans="1:17" s="113" customFormat="1" x14ac:dyDescent="0.2">
      <c r="A1354" s="114" t="s">
        <v>15</v>
      </c>
      <c r="B1354" s="105" t="s">
        <v>69</v>
      </c>
      <c r="C1354" s="211">
        <v>43446</v>
      </c>
      <c r="D1354" s="115" t="s">
        <v>88</v>
      </c>
      <c r="E1354" s="105" t="s">
        <v>13</v>
      </c>
      <c r="F1354" s="105" t="s">
        <v>13</v>
      </c>
      <c r="G1354" s="105">
        <v>1155085</v>
      </c>
      <c r="H1354" s="127">
        <v>0.42599999999999999</v>
      </c>
      <c r="I1354" s="127">
        <v>0.48067312072162732</v>
      </c>
      <c r="J1354" s="131"/>
      <c r="K1354" s="121">
        <v>0.8</v>
      </c>
      <c r="L1354" s="121">
        <f t="shared" si="42"/>
        <v>0.34079999999999999</v>
      </c>
      <c r="M1354" s="124">
        <v>1310.6620129999999</v>
      </c>
      <c r="N1354" s="124">
        <f t="shared" si="43"/>
        <v>630</v>
      </c>
      <c r="O1354" s="116">
        <v>43306</v>
      </c>
      <c r="P1354" s="108">
        <v>2018</v>
      </c>
      <c r="Q1354" s="108" t="s">
        <v>88</v>
      </c>
    </row>
    <row r="1355" spans="1:17" s="113" customFormat="1" x14ac:dyDescent="0.2">
      <c r="A1355" s="114" t="s">
        <v>15</v>
      </c>
      <c r="B1355" s="105" t="s">
        <v>69</v>
      </c>
      <c r="C1355" s="211">
        <v>43453</v>
      </c>
      <c r="D1355" s="115" t="s">
        <v>88</v>
      </c>
      <c r="E1355" s="105" t="s">
        <v>13</v>
      </c>
      <c r="F1355" s="105" t="s">
        <v>13</v>
      </c>
      <c r="G1355" s="105">
        <v>969428</v>
      </c>
      <c r="H1355" s="127">
        <v>0.42599999999999999</v>
      </c>
      <c r="I1355" s="127">
        <v>0.48067312072162732</v>
      </c>
      <c r="J1355" s="131"/>
      <c r="K1355" s="121">
        <v>0.8</v>
      </c>
      <c r="L1355" s="121">
        <f t="shared" si="42"/>
        <v>0.34079999999999999</v>
      </c>
      <c r="M1355" s="124">
        <v>1310.6620129999999</v>
      </c>
      <c r="N1355" s="124">
        <f t="shared" si="43"/>
        <v>630</v>
      </c>
      <c r="O1355" s="116">
        <v>43116</v>
      </c>
      <c r="P1355" s="108">
        <v>2018</v>
      </c>
      <c r="Q1355" s="108" t="s">
        <v>88</v>
      </c>
    </row>
    <row r="1356" spans="1:17" s="113" customFormat="1" x14ac:dyDescent="0.2">
      <c r="A1356" s="114" t="s">
        <v>15</v>
      </c>
      <c r="B1356" s="105" t="s">
        <v>69</v>
      </c>
      <c r="C1356" s="211">
        <v>43488</v>
      </c>
      <c r="D1356" s="115" t="s">
        <v>88</v>
      </c>
      <c r="E1356" s="105" t="s">
        <v>13</v>
      </c>
      <c r="F1356" s="105" t="s">
        <v>13</v>
      </c>
      <c r="G1356" s="105">
        <v>974195</v>
      </c>
      <c r="H1356" s="127">
        <v>0.42599999999999999</v>
      </c>
      <c r="I1356" s="127">
        <v>0.48067312072162732</v>
      </c>
      <c r="J1356" s="131"/>
      <c r="K1356" s="121">
        <v>0.8</v>
      </c>
      <c r="L1356" s="121">
        <f t="shared" si="42"/>
        <v>0.34079999999999999</v>
      </c>
      <c r="M1356" s="124">
        <v>1310.6620129999999</v>
      </c>
      <c r="N1356" s="124">
        <f t="shared" si="43"/>
        <v>630</v>
      </c>
      <c r="O1356" s="116">
        <v>43140</v>
      </c>
      <c r="P1356" s="108">
        <v>2018</v>
      </c>
      <c r="Q1356" s="108" t="s">
        <v>88</v>
      </c>
    </row>
    <row r="1357" spans="1:17" s="113" customFormat="1" x14ac:dyDescent="0.2">
      <c r="A1357" s="114" t="s">
        <v>15</v>
      </c>
      <c r="B1357" s="105" t="s">
        <v>69</v>
      </c>
      <c r="C1357" s="211">
        <v>43474</v>
      </c>
      <c r="D1357" s="115" t="s">
        <v>88</v>
      </c>
      <c r="E1357" s="105" t="s">
        <v>13</v>
      </c>
      <c r="F1357" s="105" t="s">
        <v>13</v>
      </c>
      <c r="G1357" s="105">
        <v>978935</v>
      </c>
      <c r="H1357" s="127">
        <v>0.42599999999999999</v>
      </c>
      <c r="I1357" s="127">
        <v>0.48067312072162732</v>
      </c>
      <c r="J1357" s="131"/>
      <c r="K1357" s="121">
        <v>0.8</v>
      </c>
      <c r="L1357" s="121">
        <f t="shared" si="42"/>
        <v>0.34079999999999999</v>
      </c>
      <c r="M1357" s="124">
        <v>1310.6620129999999</v>
      </c>
      <c r="N1357" s="124">
        <f t="shared" si="43"/>
        <v>630</v>
      </c>
      <c r="O1357" s="116">
        <v>43104</v>
      </c>
      <c r="P1357" s="108">
        <v>2018</v>
      </c>
      <c r="Q1357" s="108" t="s">
        <v>88</v>
      </c>
    </row>
    <row r="1358" spans="1:17" s="113" customFormat="1" x14ac:dyDescent="0.2">
      <c r="A1358" s="114" t="s">
        <v>15</v>
      </c>
      <c r="B1358" s="105" t="s">
        <v>69</v>
      </c>
      <c r="C1358" s="211">
        <v>43474</v>
      </c>
      <c r="D1358" s="115" t="s">
        <v>88</v>
      </c>
      <c r="E1358" s="105" t="s">
        <v>13</v>
      </c>
      <c r="F1358" s="105" t="s">
        <v>13</v>
      </c>
      <c r="G1358" s="105">
        <v>978936</v>
      </c>
      <c r="H1358" s="127">
        <v>0.42599999999999999</v>
      </c>
      <c r="I1358" s="127">
        <v>0.48067312072162732</v>
      </c>
      <c r="J1358" s="131"/>
      <c r="K1358" s="121">
        <v>0.8</v>
      </c>
      <c r="L1358" s="121">
        <f t="shared" si="42"/>
        <v>0.34079999999999999</v>
      </c>
      <c r="M1358" s="124">
        <v>1310.6620129999999</v>
      </c>
      <c r="N1358" s="124">
        <f t="shared" si="43"/>
        <v>630</v>
      </c>
      <c r="O1358" s="116">
        <v>43102</v>
      </c>
      <c r="P1358" s="108">
        <v>2018</v>
      </c>
      <c r="Q1358" s="108" t="s">
        <v>88</v>
      </c>
    </row>
    <row r="1359" spans="1:17" s="113" customFormat="1" x14ac:dyDescent="0.2">
      <c r="A1359" s="114" t="s">
        <v>15</v>
      </c>
      <c r="B1359" s="105" t="s">
        <v>69</v>
      </c>
      <c r="C1359" s="211">
        <v>43474</v>
      </c>
      <c r="D1359" s="115" t="s">
        <v>88</v>
      </c>
      <c r="E1359" s="105" t="s">
        <v>13</v>
      </c>
      <c r="F1359" s="105" t="s">
        <v>13</v>
      </c>
      <c r="G1359" s="105">
        <v>988343</v>
      </c>
      <c r="H1359" s="127">
        <v>0.42599999999999999</v>
      </c>
      <c r="I1359" s="127">
        <v>0.48067312072162732</v>
      </c>
      <c r="J1359" s="131"/>
      <c r="K1359" s="121">
        <v>0.8</v>
      </c>
      <c r="L1359" s="121">
        <f t="shared" si="42"/>
        <v>0.34079999999999999</v>
      </c>
      <c r="M1359" s="124">
        <v>1310.6620129999999</v>
      </c>
      <c r="N1359" s="124">
        <f t="shared" si="43"/>
        <v>630</v>
      </c>
      <c r="O1359" s="116">
        <v>43147</v>
      </c>
      <c r="P1359" s="108">
        <v>2018</v>
      </c>
      <c r="Q1359" s="108" t="s">
        <v>88</v>
      </c>
    </row>
    <row r="1360" spans="1:17" s="113" customFormat="1" x14ac:dyDescent="0.2">
      <c r="A1360" s="114" t="s">
        <v>15</v>
      </c>
      <c r="B1360" s="105" t="s">
        <v>69</v>
      </c>
      <c r="C1360" s="211">
        <v>43488</v>
      </c>
      <c r="D1360" s="115" t="s">
        <v>88</v>
      </c>
      <c r="E1360" s="105" t="s">
        <v>13</v>
      </c>
      <c r="F1360" s="105" t="s">
        <v>13</v>
      </c>
      <c r="G1360" s="105">
        <v>1037485</v>
      </c>
      <c r="H1360" s="127">
        <v>0.42599999999999999</v>
      </c>
      <c r="I1360" s="127">
        <v>0.48067312072162732</v>
      </c>
      <c r="J1360" s="131"/>
      <c r="K1360" s="121">
        <v>0.8</v>
      </c>
      <c r="L1360" s="121">
        <f t="shared" si="42"/>
        <v>0.34079999999999999</v>
      </c>
      <c r="M1360" s="124">
        <v>1310.6620129999999</v>
      </c>
      <c r="N1360" s="124">
        <f t="shared" si="43"/>
        <v>630</v>
      </c>
      <c r="O1360" s="116">
        <v>43231</v>
      </c>
      <c r="P1360" s="108">
        <v>2018</v>
      </c>
      <c r="Q1360" s="108" t="s">
        <v>88</v>
      </c>
    </row>
    <row r="1361" spans="1:17" s="113" customFormat="1" x14ac:dyDescent="0.2">
      <c r="A1361" s="114" t="s">
        <v>15</v>
      </c>
      <c r="B1361" s="105" t="s">
        <v>69</v>
      </c>
      <c r="C1361" s="211">
        <v>43488</v>
      </c>
      <c r="D1361" s="115" t="s">
        <v>88</v>
      </c>
      <c r="E1361" s="105" t="s">
        <v>13</v>
      </c>
      <c r="F1361" s="105" t="s">
        <v>13</v>
      </c>
      <c r="G1361" s="105">
        <v>1065850</v>
      </c>
      <c r="H1361" s="127">
        <v>0.42599999999999999</v>
      </c>
      <c r="I1361" s="127">
        <v>0.48067312072162732</v>
      </c>
      <c r="J1361" s="131"/>
      <c r="K1361" s="121">
        <v>0.8</v>
      </c>
      <c r="L1361" s="121">
        <f t="shared" si="42"/>
        <v>0.34079999999999999</v>
      </c>
      <c r="M1361" s="124">
        <v>1310.6620129999999</v>
      </c>
      <c r="N1361" s="124">
        <f t="shared" si="43"/>
        <v>630</v>
      </c>
      <c r="O1361" s="116">
        <v>43293</v>
      </c>
      <c r="P1361" s="108">
        <v>2018</v>
      </c>
      <c r="Q1361" s="108" t="s">
        <v>88</v>
      </c>
    </row>
    <row r="1362" spans="1:17" s="113" customFormat="1" x14ac:dyDescent="0.2">
      <c r="A1362" s="114" t="s">
        <v>15</v>
      </c>
      <c r="B1362" s="105" t="s">
        <v>69</v>
      </c>
      <c r="C1362" s="211">
        <v>43488</v>
      </c>
      <c r="D1362" s="115" t="s">
        <v>88</v>
      </c>
      <c r="E1362" s="105" t="s">
        <v>13</v>
      </c>
      <c r="F1362" s="105" t="s">
        <v>13</v>
      </c>
      <c r="G1362" s="105">
        <v>1098829</v>
      </c>
      <c r="H1362" s="127">
        <v>0.42599999999999999</v>
      </c>
      <c r="I1362" s="127">
        <v>0.48067312072162732</v>
      </c>
      <c r="J1362" s="131"/>
      <c r="K1362" s="121">
        <v>0.8</v>
      </c>
      <c r="L1362" s="121">
        <f t="shared" si="42"/>
        <v>0.34079999999999999</v>
      </c>
      <c r="M1362" s="124">
        <v>1310.6620129999999</v>
      </c>
      <c r="N1362" s="124">
        <f t="shared" si="43"/>
        <v>630</v>
      </c>
      <c r="O1362" s="116">
        <v>43391</v>
      </c>
      <c r="P1362" s="108">
        <v>2018</v>
      </c>
      <c r="Q1362" s="108" t="s">
        <v>88</v>
      </c>
    </row>
    <row r="1363" spans="1:17" s="113" customFormat="1" x14ac:dyDescent="0.2">
      <c r="A1363" s="114" t="s">
        <v>15</v>
      </c>
      <c r="B1363" s="105" t="s">
        <v>69</v>
      </c>
      <c r="C1363" s="211">
        <v>43453</v>
      </c>
      <c r="D1363" s="115" t="s">
        <v>88</v>
      </c>
      <c r="E1363" s="105" t="s">
        <v>13</v>
      </c>
      <c r="F1363" s="105" t="s">
        <v>13</v>
      </c>
      <c r="G1363" s="105">
        <v>1102738</v>
      </c>
      <c r="H1363" s="127">
        <v>0.42599999999999999</v>
      </c>
      <c r="I1363" s="127">
        <v>0.48067312072162732</v>
      </c>
      <c r="J1363" s="131"/>
      <c r="K1363" s="121">
        <v>0.8</v>
      </c>
      <c r="L1363" s="121">
        <f t="shared" si="42"/>
        <v>0.34079999999999999</v>
      </c>
      <c r="M1363" s="124">
        <v>1310.6620129999999</v>
      </c>
      <c r="N1363" s="124">
        <f t="shared" si="43"/>
        <v>630</v>
      </c>
      <c r="O1363" s="116">
        <v>43395</v>
      </c>
      <c r="P1363" s="108">
        <v>2018</v>
      </c>
      <c r="Q1363" s="108" t="s">
        <v>88</v>
      </c>
    </row>
    <row r="1364" spans="1:17" s="113" customFormat="1" x14ac:dyDescent="0.2">
      <c r="A1364" s="114" t="s">
        <v>15</v>
      </c>
      <c r="B1364" s="105" t="s">
        <v>69</v>
      </c>
      <c r="C1364" s="211">
        <v>43467</v>
      </c>
      <c r="D1364" s="115" t="s">
        <v>88</v>
      </c>
      <c r="E1364" s="105" t="s">
        <v>13</v>
      </c>
      <c r="F1364" s="105" t="s">
        <v>13</v>
      </c>
      <c r="G1364" s="105">
        <v>1104131</v>
      </c>
      <c r="H1364" s="127">
        <v>0.42599999999999999</v>
      </c>
      <c r="I1364" s="127">
        <v>0.48067312072162732</v>
      </c>
      <c r="J1364" s="131"/>
      <c r="K1364" s="121">
        <v>0.8</v>
      </c>
      <c r="L1364" s="121">
        <f t="shared" si="42"/>
        <v>0.34079999999999999</v>
      </c>
      <c r="M1364" s="124">
        <v>1310.6620129999999</v>
      </c>
      <c r="N1364" s="124">
        <f t="shared" si="43"/>
        <v>630</v>
      </c>
      <c r="O1364" s="116">
        <v>43392</v>
      </c>
      <c r="P1364" s="108">
        <v>2018</v>
      </c>
      <c r="Q1364" s="108" t="s">
        <v>88</v>
      </c>
    </row>
    <row r="1365" spans="1:17" s="113" customFormat="1" x14ac:dyDescent="0.2">
      <c r="A1365" s="114" t="s">
        <v>15</v>
      </c>
      <c r="B1365" s="105" t="s">
        <v>69</v>
      </c>
      <c r="C1365" s="211">
        <v>43453</v>
      </c>
      <c r="D1365" s="115" t="s">
        <v>88</v>
      </c>
      <c r="E1365" s="105" t="s">
        <v>13</v>
      </c>
      <c r="F1365" s="105" t="s">
        <v>13</v>
      </c>
      <c r="G1365" s="105">
        <v>1119143</v>
      </c>
      <c r="H1365" s="127">
        <v>0.42599999999999999</v>
      </c>
      <c r="I1365" s="127">
        <v>0.48104476755925862</v>
      </c>
      <c r="J1365" s="131"/>
      <c r="K1365" s="121">
        <v>1</v>
      </c>
      <c r="L1365" s="121">
        <f t="shared" si="42"/>
        <v>0.42599999999999999</v>
      </c>
      <c r="M1365" s="124">
        <v>1475.494713</v>
      </c>
      <c r="N1365" s="124">
        <f t="shared" si="43"/>
        <v>709.77901125000005</v>
      </c>
      <c r="O1365" s="116">
        <v>43406</v>
      </c>
      <c r="P1365" s="108">
        <v>2018</v>
      </c>
      <c r="Q1365" s="108" t="s">
        <v>88</v>
      </c>
    </row>
    <row r="1366" spans="1:17" s="113" customFormat="1" x14ac:dyDescent="0.2">
      <c r="A1366" s="114" t="s">
        <v>15</v>
      </c>
      <c r="B1366" s="105" t="s">
        <v>69</v>
      </c>
      <c r="C1366" s="211">
        <v>43453</v>
      </c>
      <c r="D1366" s="115" t="s">
        <v>88</v>
      </c>
      <c r="E1366" s="105" t="s">
        <v>13</v>
      </c>
      <c r="F1366" s="105" t="s">
        <v>13</v>
      </c>
      <c r="G1366" s="105">
        <v>1130312</v>
      </c>
      <c r="H1366" s="127">
        <v>0.42599999999999999</v>
      </c>
      <c r="I1366" s="127">
        <v>0.48067312072162732</v>
      </c>
      <c r="J1366" s="131"/>
      <c r="K1366" s="121">
        <v>0.8</v>
      </c>
      <c r="L1366" s="121">
        <f t="shared" si="42"/>
        <v>0.34079999999999999</v>
      </c>
      <c r="M1366" s="124">
        <v>1310.6620129999999</v>
      </c>
      <c r="N1366" s="124">
        <f t="shared" si="43"/>
        <v>630</v>
      </c>
      <c r="O1366" s="116">
        <v>43417</v>
      </c>
      <c r="P1366" s="108">
        <v>2018</v>
      </c>
      <c r="Q1366" s="108" t="s">
        <v>88</v>
      </c>
    </row>
    <row r="1367" spans="1:17" s="113" customFormat="1" x14ac:dyDescent="0.2">
      <c r="A1367" s="114" t="s">
        <v>15</v>
      </c>
      <c r="B1367" s="105" t="s">
        <v>69</v>
      </c>
      <c r="C1367" s="211">
        <v>43453</v>
      </c>
      <c r="D1367" s="115" t="s">
        <v>88</v>
      </c>
      <c r="E1367" s="105" t="s">
        <v>13</v>
      </c>
      <c r="F1367" s="105" t="s">
        <v>13</v>
      </c>
      <c r="G1367" s="105">
        <v>1130389</v>
      </c>
      <c r="H1367" s="127">
        <v>0.42599999999999999</v>
      </c>
      <c r="I1367" s="127">
        <v>0.48067312072162732</v>
      </c>
      <c r="J1367" s="131"/>
      <c r="K1367" s="121">
        <v>0.8</v>
      </c>
      <c r="L1367" s="121">
        <f t="shared" ref="L1367:L1430" si="44">K1367*H1367</f>
        <v>0.34079999999999999</v>
      </c>
      <c r="M1367" s="124">
        <v>1310.6620129999999</v>
      </c>
      <c r="N1367" s="124">
        <f t="shared" si="43"/>
        <v>630</v>
      </c>
      <c r="O1367" s="116">
        <v>43404</v>
      </c>
      <c r="P1367" s="108">
        <v>2018</v>
      </c>
      <c r="Q1367" s="108" t="s">
        <v>88</v>
      </c>
    </row>
    <row r="1368" spans="1:17" s="113" customFormat="1" x14ac:dyDescent="0.2">
      <c r="A1368" s="114" t="s">
        <v>15</v>
      </c>
      <c r="B1368" s="105" t="s">
        <v>69</v>
      </c>
      <c r="C1368" s="211">
        <v>43453</v>
      </c>
      <c r="D1368" s="115" t="s">
        <v>88</v>
      </c>
      <c r="E1368" s="105" t="s">
        <v>13</v>
      </c>
      <c r="F1368" s="105" t="s">
        <v>13</v>
      </c>
      <c r="G1368" s="105">
        <v>1130627</v>
      </c>
      <c r="H1368" s="127">
        <v>0.42599999999999999</v>
      </c>
      <c r="I1368" s="127">
        <v>0.48067312072162732</v>
      </c>
      <c r="J1368" s="131"/>
      <c r="K1368" s="121">
        <v>0.8</v>
      </c>
      <c r="L1368" s="121">
        <f t="shared" si="44"/>
        <v>0.34079999999999999</v>
      </c>
      <c r="M1368" s="124">
        <v>1310.6620129999999</v>
      </c>
      <c r="N1368" s="124">
        <f t="shared" si="43"/>
        <v>630</v>
      </c>
      <c r="O1368" s="116">
        <v>43411</v>
      </c>
      <c r="P1368" s="108">
        <v>2018</v>
      </c>
      <c r="Q1368" s="108" t="s">
        <v>88</v>
      </c>
    </row>
    <row r="1369" spans="1:17" s="113" customFormat="1" x14ac:dyDescent="0.2">
      <c r="A1369" s="114" t="s">
        <v>15</v>
      </c>
      <c r="B1369" s="105" t="s">
        <v>69</v>
      </c>
      <c r="C1369" s="211">
        <v>43453</v>
      </c>
      <c r="D1369" s="115" t="s">
        <v>88</v>
      </c>
      <c r="E1369" s="105" t="s">
        <v>13</v>
      </c>
      <c r="F1369" s="105" t="s">
        <v>13</v>
      </c>
      <c r="G1369" s="105">
        <v>1130961</v>
      </c>
      <c r="H1369" s="127">
        <v>0.42599999999999999</v>
      </c>
      <c r="I1369" s="127">
        <v>0.48067312072162732</v>
      </c>
      <c r="J1369" s="131"/>
      <c r="K1369" s="121">
        <v>0.8</v>
      </c>
      <c r="L1369" s="121">
        <f t="shared" si="44"/>
        <v>0.34079999999999999</v>
      </c>
      <c r="M1369" s="124">
        <v>1310.6620129999999</v>
      </c>
      <c r="N1369" s="124">
        <f t="shared" si="43"/>
        <v>630</v>
      </c>
      <c r="O1369" s="116">
        <v>43409</v>
      </c>
      <c r="P1369" s="108">
        <v>2018</v>
      </c>
      <c r="Q1369" s="108" t="s">
        <v>88</v>
      </c>
    </row>
    <row r="1370" spans="1:17" s="113" customFormat="1" x14ac:dyDescent="0.2">
      <c r="A1370" s="114" t="s">
        <v>15</v>
      </c>
      <c r="B1370" s="105" t="s">
        <v>69</v>
      </c>
      <c r="C1370" s="211">
        <v>43453</v>
      </c>
      <c r="D1370" s="115" t="s">
        <v>88</v>
      </c>
      <c r="E1370" s="105" t="s">
        <v>13</v>
      </c>
      <c r="F1370" s="105" t="s">
        <v>13</v>
      </c>
      <c r="G1370" s="105">
        <v>1131119</v>
      </c>
      <c r="H1370" s="127">
        <v>0.42599999999999999</v>
      </c>
      <c r="I1370" s="127">
        <v>0.48067312072162732</v>
      </c>
      <c r="J1370" s="131"/>
      <c r="K1370" s="121">
        <v>0.8</v>
      </c>
      <c r="L1370" s="121">
        <f t="shared" si="44"/>
        <v>0.34079999999999999</v>
      </c>
      <c r="M1370" s="124">
        <v>1310.6620129999999</v>
      </c>
      <c r="N1370" s="124">
        <f t="shared" si="43"/>
        <v>630</v>
      </c>
      <c r="O1370" s="116">
        <v>43405</v>
      </c>
      <c r="P1370" s="108">
        <v>2018</v>
      </c>
      <c r="Q1370" s="108" t="s">
        <v>88</v>
      </c>
    </row>
    <row r="1371" spans="1:17" s="113" customFormat="1" x14ac:dyDescent="0.2">
      <c r="A1371" s="114" t="s">
        <v>15</v>
      </c>
      <c r="B1371" s="105" t="s">
        <v>69</v>
      </c>
      <c r="C1371" s="211">
        <v>43474</v>
      </c>
      <c r="D1371" s="115" t="s">
        <v>88</v>
      </c>
      <c r="E1371" s="105" t="s">
        <v>13</v>
      </c>
      <c r="F1371" s="105" t="s">
        <v>13</v>
      </c>
      <c r="G1371" s="105">
        <v>1131242</v>
      </c>
      <c r="H1371" s="127">
        <v>0.42599999999999999</v>
      </c>
      <c r="I1371" s="127">
        <v>0.48067312072162732</v>
      </c>
      <c r="J1371" s="131"/>
      <c r="K1371" s="121">
        <v>0.8</v>
      </c>
      <c r="L1371" s="121">
        <f t="shared" si="44"/>
        <v>0.34079999999999999</v>
      </c>
      <c r="M1371" s="124">
        <v>1310.6620129999999</v>
      </c>
      <c r="N1371" s="124">
        <f t="shared" si="43"/>
        <v>630</v>
      </c>
      <c r="O1371" s="116">
        <v>43419</v>
      </c>
      <c r="P1371" s="108">
        <v>2018</v>
      </c>
      <c r="Q1371" s="108" t="s">
        <v>88</v>
      </c>
    </row>
    <row r="1372" spans="1:17" s="113" customFormat="1" x14ac:dyDescent="0.2">
      <c r="A1372" s="114" t="s">
        <v>15</v>
      </c>
      <c r="B1372" s="105" t="s">
        <v>69</v>
      </c>
      <c r="C1372" s="211">
        <v>43474</v>
      </c>
      <c r="D1372" s="115" t="s">
        <v>88</v>
      </c>
      <c r="E1372" s="105" t="s">
        <v>13</v>
      </c>
      <c r="F1372" s="105" t="s">
        <v>13</v>
      </c>
      <c r="G1372" s="105">
        <v>1131679</v>
      </c>
      <c r="H1372" s="127">
        <v>0.42599999999999999</v>
      </c>
      <c r="I1372" s="127">
        <v>0.48104476755925862</v>
      </c>
      <c r="J1372" s="131"/>
      <c r="K1372" s="121">
        <v>1</v>
      </c>
      <c r="L1372" s="121">
        <f t="shared" si="44"/>
        <v>0.42599999999999999</v>
      </c>
      <c r="M1372" s="124">
        <v>1475.494713</v>
      </c>
      <c r="N1372" s="124">
        <f t="shared" ref="N1372:N1435" si="45">I1372*M1372</f>
        <v>709.77901125000005</v>
      </c>
      <c r="O1372" s="116">
        <v>43418</v>
      </c>
      <c r="P1372" s="108">
        <v>2018</v>
      </c>
      <c r="Q1372" s="108" t="s">
        <v>88</v>
      </c>
    </row>
    <row r="1373" spans="1:17" s="113" customFormat="1" x14ac:dyDescent="0.2">
      <c r="A1373" s="114" t="s">
        <v>15</v>
      </c>
      <c r="B1373" s="105" t="s">
        <v>69</v>
      </c>
      <c r="C1373" s="211">
        <v>43474</v>
      </c>
      <c r="D1373" s="115" t="s">
        <v>88</v>
      </c>
      <c r="E1373" s="105" t="s">
        <v>13</v>
      </c>
      <c r="F1373" s="105" t="s">
        <v>13</v>
      </c>
      <c r="G1373" s="105">
        <v>1131938</v>
      </c>
      <c r="H1373" s="127">
        <v>0.42599999999999999</v>
      </c>
      <c r="I1373" s="127">
        <v>0.48067312072162732</v>
      </c>
      <c r="J1373" s="131"/>
      <c r="K1373" s="121">
        <v>0.8</v>
      </c>
      <c r="L1373" s="121">
        <f t="shared" si="44"/>
        <v>0.34079999999999999</v>
      </c>
      <c r="M1373" s="124">
        <v>1310.6620129999999</v>
      </c>
      <c r="N1373" s="124">
        <f t="shared" si="45"/>
        <v>630</v>
      </c>
      <c r="O1373" s="116">
        <v>43410</v>
      </c>
      <c r="P1373" s="108">
        <v>2018</v>
      </c>
      <c r="Q1373" s="108" t="s">
        <v>88</v>
      </c>
    </row>
    <row r="1374" spans="1:17" s="113" customFormat="1" x14ac:dyDescent="0.2">
      <c r="A1374" s="114" t="s">
        <v>15</v>
      </c>
      <c r="B1374" s="105" t="s">
        <v>69</v>
      </c>
      <c r="C1374" s="211">
        <v>43474</v>
      </c>
      <c r="D1374" s="115" t="s">
        <v>88</v>
      </c>
      <c r="E1374" s="105" t="s">
        <v>13</v>
      </c>
      <c r="F1374" s="105" t="s">
        <v>13</v>
      </c>
      <c r="G1374" s="105">
        <v>1132289</v>
      </c>
      <c r="H1374" s="127">
        <v>0.42599999999999999</v>
      </c>
      <c r="I1374" s="127">
        <v>0.48067312072162732</v>
      </c>
      <c r="J1374" s="131"/>
      <c r="K1374" s="121">
        <v>0.8</v>
      </c>
      <c r="L1374" s="121">
        <f t="shared" si="44"/>
        <v>0.34079999999999999</v>
      </c>
      <c r="M1374" s="124">
        <v>1310.6620129999999</v>
      </c>
      <c r="N1374" s="124">
        <f t="shared" si="45"/>
        <v>630</v>
      </c>
      <c r="O1374" s="116">
        <v>43417</v>
      </c>
      <c r="P1374" s="108">
        <v>2018</v>
      </c>
      <c r="Q1374" s="108" t="s">
        <v>88</v>
      </c>
    </row>
    <row r="1375" spans="1:17" s="113" customFormat="1" x14ac:dyDescent="0.2">
      <c r="A1375" s="114" t="s">
        <v>15</v>
      </c>
      <c r="B1375" s="105" t="s">
        <v>69</v>
      </c>
      <c r="C1375" s="211">
        <v>43453</v>
      </c>
      <c r="D1375" s="115" t="s">
        <v>88</v>
      </c>
      <c r="E1375" s="105" t="s">
        <v>13</v>
      </c>
      <c r="F1375" s="105" t="s">
        <v>13</v>
      </c>
      <c r="G1375" s="105">
        <v>1132941</v>
      </c>
      <c r="H1375" s="127">
        <v>0.42599999999999999</v>
      </c>
      <c r="I1375" s="127">
        <v>0.48067312072162732</v>
      </c>
      <c r="J1375" s="131"/>
      <c r="K1375" s="121">
        <v>0.8</v>
      </c>
      <c r="L1375" s="121">
        <f t="shared" si="44"/>
        <v>0.34079999999999999</v>
      </c>
      <c r="M1375" s="124">
        <v>1310.6620129999999</v>
      </c>
      <c r="N1375" s="124">
        <f t="shared" si="45"/>
        <v>630</v>
      </c>
      <c r="O1375" s="116">
        <v>43416</v>
      </c>
      <c r="P1375" s="108">
        <v>2018</v>
      </c>
      <c r="Q1375" s="108" t="s">
        <v>88</v>
      </c>
    </row>
    <row r="1376" spans="1:17" s="113" customFormat="1" x14ac:dyDescent="0.2">
      <c r="A1376" s="114" t="s">
        <v>15</v>
      </c>
      <c r="B1376" s="105" t="s">
        <v>69</v>
      </c>
      <c r="C1376" s="211">
        <v>43453</v>
      </c>
      <c r="D1376" s="115" t="s">
        <v>88</v>
      </c>
      <c r="E1376" s="105" t="s">
        <v>13</v>
      </c>
      <c r="F1376" s="105" t="s">
        <v>13</v>
      </c>
      <c r="G1376" s="105">
        <v>1133214</v>
      </c>
      <c r="H1376" s="127">
        <v>0.42599999999999999</v>
      </c>
      <c r="I1376" s="127">
        <v>0.48067312072162732</v>
      </c>
      <c r="J1376" s="131"/>
      <c r="K1376" s="121">
        <v>0.8</v>
      </c>
      <c r="L1376" s="121">
        <f t="shared" si="44"/>
        <v>0.34079999999999999</v>
      </c>
      <c r="M1376" s="124">
        <v>1310.6620129999999</v>
      </c>
      <c r="N1376" s="124">
        <f t="shared" si="45"/>
        <v>630</v>
      </c>
      <c r="O1376" s="116">
        <v>43413</v>
      </c>
      <c r="P1376" s="108">
        <v>2018</v>
      </c>
      <c r="Q1376" s="108" t="s">
        <v>88</v>
      </c>
    </row>
    <row r="1377" spans="1:17" s="113" customFormat="1" x14ac:dyDescent="0.2">
      <c r="A1377" s="114" t="s">
        <v>15</v>
      </c>
      <c r="B1377" s="105" t="s">
        <v>69</v>
      </c>
      <c r="C1377" s="211">
        <v>43453</v>
      </c>
      <c r="D1377" s="115" t="s">
        <v>88</v>
      </c>
      <c r="E1377" s="105" t="s">
        <v>13</v>
      </c>
      <c r="F1377" s="105" t="s">
        <v>13</v>
      </c>
      <c r="G1377" s="105">
        <v>1133267</v>
      </c>
      <c r="H1377" s="127">
        <v>0.42599999999999999</v>
      </c>
      <c r="I1377" s="127">
        <v>0.48067312072162732</v>
      </c>
      <c r="J1377" s="131"/>
      <c r="K1377" s="121">
        <v>0.8</v>
      </c>
      <c r="L1377" s="121">
        <f t="shared" si="44"/>
        <v>0.34079999999999999</v>
      </c>
      <c r="M1377" s="124">
        <v>1310.6620129999999</v>
      </c>
      <c r="N1377" s="124">
        <f t="shared" si="45"/>
        <v>630</v>
      </c>
      <c r="O1377" s="116">
        <v>43419</v>
      </c>
      <c r="P1377" s="108">
        <v>2018</v>
      </c>
      <c r="Q1377" s="108" t="s">
        <v>88</v>
      </c>
    </row>
    <row r="1378" spans="1:17" s="113" customFormat="1" x14ac:dyDescent="0.2">
      <c r="A1378" s="114" t="s">
        <v>15</v>
      </c>
      <c r="B1378" s="105" t="s">
        <v>69</v>
      </c>
      <c r="C1378" s="211">
        <v>43474</v>
      </c>
      <c r="D1378" s="115" t="s">
        <v>88</v>
      </c>
      <c r="E1378" s="105" t="s">
        <v>13</v>
      </c>
      <c r="F1378" s="105" t="s">
        <v>13</v>
      </c>
      <c r="G1378" s="105">
        <v>1133276</v>
      </c>
      <c r="H1378" s="127">
        <v>0.42599999999999999</v>
      </c>
      <c r="I1378" s="127">
        <v>0.48067312072162732</v>
      </c>
      <c r="J1378" s="131"/>
      <c r="K1378" s="121">
        <v>0.8</v>
      </c>
      <c r="L1378" s="121">
        <f t="shared" si="44"/>
        <v>0.34079999999999999</v>
      </c>
      <c r="M1378" s="124">
        <v>1310.6620129999999</v>
      </c>
      <c r="N1378" s="124">
        <f t="shared" si="45"/>
        <v>630</v>
      </c>
      <c r="O1378" s="116">
        <v>43418</v>
      </c>
      <c r="P1378" s="108">
        <v>2018</v>
      </c>
      <c r="Q1378" s="108" t="s">
        <v>88</v>
      </c>
    </row>
    <row r="1379" spans="1:17" s="113" customFormat="1" x14ac:dyDescent="0.2">
      <c r="A1379" s="114" t="s">
        <v>15</v>
      </c>
      <c r="B1379" s="105" t="s">
        <v>69</v>
      </c>
      <c r="C1379" s="211">
        <v>43453</v>
      </c>
      <c r="D1379" s="115" t="s">
        <v>88</v>
      </c>
      <c r="E1379" s="105" t="s">
        <v>13</v>
      </c>
      <c r="F1379" s="105" t="s">
        <v>13</v>
      </c>
      <c r="G1379" s="105">
        <v>1133278</v>
      </c>
      <c r="H1379" s="127">
        <v>0.42599999999999999</v>
      </c>
      <c r="I1379" s="127">
        <v>0.48067312072162732</v>
      </c>
      <c r="J1379" s="131"/>
      <c r="K1379" s="121">
        <v>0.8</v>
      </c>
      <c r="L1379" s="121">
        <f t="shared" si="44"/>
        <v>0.34079999999999999</v>
      </c>
      <c r="M1379" s="124">
        <v>1310.6620129999999</v>
      </c>
      <c r="N1379" s="124">
        <f t="shared" si="45"/>
        <v>630</v>
      </c>
      <c r="O1379" s="116">
        <v>43418</v>
      </c>
      <c r="P1379" s="108">
        <v>2018</v>
      </c>
      <c r="Q1379" s="108" t="s">
        <v>88</v>
      </c>
    </row>
    <row r="1380" spans="1:17" s="113" customFormat="1" x14ac:dyDescent="0.2">
      <c r="A1380" s="114" t="s">
        <v>15</v>
      </c>
      <c r="B1380" s="105" t="s">
        <v>69</v>
      </c>
      <c r="C1380" s="211">
        <v>43453</v>
      </c>
      <c r="D1380" s="115" t="s">
        <v>88</v>
      </c>
      <c r="E1380" s="105" t="s">
        <v>13</v>
      </c>
      <c r="F1380" s="105" t="s">
        <v>13</v>
      </c>
      <c r="G1380" s="105">
        <v>1133283</v>
      </c>
      <c r="H1380" s="127">
        <v>0.42599999999999999</v>
      </c>
      <c r="I1380" s="127">
        <v>0.48067312072162732</v>
      </c>
      <c r="J1380" s="131"/>
      <c r="K1380" s="121">
        <v>0.8</v>
      </c>
      <c r="L1380" s="121">
        <f t="shared" si="44"/>
        <v>0.34079999999999999</v>
      </c>
      <c r="M1380" s="124">
        <v>1310.6620129999999</v>
      </c>
      <c r="N1380" s="124">
        <f t="shared" si="45"/>
        <v>630</v>
      </c>
      <c r="O1380" s="116">
        <v>43423</v>
      </c>
      <c r="P1380" s="108">
        <v>2018</v>
      </c>
      <c r="Q1380" s="108" t="s">
        <v>88</v>
      </c>
    </row>
    <row r="1381" spans="1:17" s="113" customFormat="1" x14ac:dyDescent="0.2">
      <c r="A1381" s="114" t="s">
        <v>15</v>
      </c>
      <c r="B1381" s="105" t="s">
        <v>69</v>
      </c>
      <c r="C1381" s="211">
        <v>43453</v>
      </c>
      <c r="D1381" s="115" t="s">
        <v>88</v>
      </c>
      <c r="E1381" s="105" t="s">
        <v>13</v>
      </c>
      <c r="F1381" s="105" t="s">
        <v>13</v>
      </c>
      <c r="G1381" s="105">
        <v>1133438</v>
      </c>
      <c r="H1381" s="127">
        <v>0.42599999999999999</v>
      </c>
      <c r="I1381" s="127">
        <v>0.48067312072162732</v>
      </c>
      <c r="J1381" s="131"/>
      <c r="K1381" s="121">
        <v>0.8</v>
      </c>
      <c r="L1381" s="121">
        <f t="shared" si="44"/>
        <v>0.34079999999999999</v>
      </c>
      <c r="M1381" s="124">
        <v>1310.6620129999999</v>
      </c>
      <c r="N1381" s="124">
        <f t="shared" si="45"/>
        <v>630</v>
      </c>
      <c r="O1381" s="116">
        <v>43403</v>
      </c>
      <c r="P1381" s="108">
        <v>2018</v>
      </c>
      <c r="Q1381" s="108" t="s">
        <v>88</v>
      </c>
    </row>
    <row r="1382" spans="1:17" s="113" customFormat="1" x14ac:dyDescent="0.2">
      <c r="A1382" s="114" t="s">
        <v>15</v>
      </c>
      <c r="B1382" s="105" t="s">
        <v>69</v>
      </c>
      <c r="C1382" s="211">
        <v>43474</v>
      </c>
      <c r="D1382" s="115" t="s">
        <v>88</v>
      </c>
      <c r="E1382" s="105" t="s">
        <v>13</v>
      </c>
      <c r="F1382" s="105" t="s">
        <v>13</v>
      </c>
      <c r="G1382" s="105">
        <v>1154611</v>
      </c>
      <c r="H1382" s="127">
        <v>0.42599999999999999</v>
      </c>
      <c r="I1382" s="127">
        <v>0.48104476755925862</v>
      </c>
      <c r="J1382" s="131"/>
      <c r="K1382" s="121">
        <v>1</v>
      </c>
      <c r="L1382" s="121">
        <f t="shared" si="44"/>
        <v>0.42599999999999999</v>
      </c>
      <c r="M1382" s="124">
        <v>1475.494713</v>
      </c>
      <c r="N1382" s="124">
        <f t="shared" si="45"/>
        <v>709.77901125000005</v>
      </c>
      <c r="O1382" s="116">
        <v>43417</v>
      </c>
      <c r="P1382" s="108">
        <v>2018</v>
      </c>
      <c r="Q1382" s="108" t="s">
        <v>88</v>
      </c>
    </row>
    <row r="1383" spans="1:17" s="113" customFormat="1" x14ac:dyDescent="0.2">
      <c r="A1383" s="114" t="s">
        <v>15</v>
      </c>
      <c r="B1383" s="105" t="s">
        <v>69</v>
      </c>
      <c r="C1383" s="211">
        <v>43453</v>
      </c>
      <c r="D1383" s="115" t="s">
        <v>88</v>
      </c>
      <c r="E1383" s="105" t="s">
        <v>13</v>
      </c>
      <c r="F1383" s="105" t="s">
        <v>13</v>
      </c>
      <c r="G1383" s="105">
        <v>1155410</v>
      </c>
      <c r="H1383" s="127">
        <v>0.42599999999999999</v>
      </c>
      <c r="I1383" s="127">
        <v>0.48067312072162732</v>
      </c>
      <c r="J1383" s="131"/>
      <c r="K1383" s="121">
        <v>0.8</v>
      </c>
      <c r="L1383" s="121">
        <f t="shared" si="44"/>
        <v>0.34079999999999999</v>
      </c>
      <c r="M1383" s="124">
        <v>1310.6620129999999</v>
      </c>
      <c r="N1383" s="124">
        <f t="shared" si="45"/>
        <v>630</v>
      </c>
      <c r="O1383" s="116">
        <v>43423</v>
      </c>
      <c r="P1383" s="108">
        <v>2018</v>
      </c>
      <c r="Q1383" s="108" t="s">
        <v>88</v>
      </c>
    </row>
    <row r="1384" spans="1:17" s="113" customFormat="1" x14ac:dyDescent="0.2">
      <c r="A1384" s="114" t="s">
        <v>15</v>
      </c>
      <c r="B1384" s="105" t="s">
        <v>69</v>
      </c>
      <c r="C1384" s="211">
        <v>43488</v>
      </c>
      <c r="D1384" s="115" t="s">
        <v>88</v>
      </c>
      <c r="E1384" s="105" t="s">
        <v>13</v>
      </c>
      <c r="F1384" s="105" t="s">
        <v>13</v>
      </c>
      <c r="G1384" s="105">
        <v>1156437</v>
      </c>
      <c r="H1384" s="127">
        <v>0.42599999999999999</v>
      </c>
      <c r="I1384" s="127">
        <v>0.48067312072162732</v>
      </c>
      <c r="J1384" s="131"/>
      <c r="K1384" s="121">
        <v>0.8</v>
      </c>
      <c r="L1384" s="121">
        <f t="shared" si="44"/>
        <v>0.34079999999999999</v>
      </c>
      <c r="M1384" s="124">
        <v>1310.6620129999999</v>
      </c>
      <c r="N1384" s="124">
        <f t="shared" si="45"/>
        <v>630</v>
      </c>
      <c r="O1384" s="116">
        <v>43417</v>
      </c>
      <c r="P1384" s="108">
        <v>2018</v>
      </c>
      <c r="Q1384" s="108" t="s">
        <v>88</v>
      </c>
    </row>
    <row r="1385" spans="1:17" s="113" customFormat="1" x14ac:dyDescent="0.2">
      <c r="A1385" s="114" t="s">
        <v>15</v>
      </c>
      <c r="B1385" s="105" t="s">
        <v>69</v>
      </c>
      <c r="C1385" s="211">
        <v>43488</v>
      </c>
      <c r="D1385" s="115" t="s">
        <v>88</v>
      </c>
      <c r="E1385" s="105" t="s">
        <v>13</v>
      </c>
      <c r="F1385" s="105" t="s">
        <v>13</v>
      </c>
      <c r="G1385" s="105">
        <v>1156901</v>
      </c>
      <c r="H1385" s="127">
        <v>0.42599999999999999</v>
      </c>
      <c r="I1385" s="127">
        <v>0.48067312072162732</v>
      </c>
      <c r="J1385" s="131"/>
      <c r="K1385" s="121">
        <v>0.8</v>
      </c>
      <c r="L1385" s="121">
        <f t="shared" si="44"/>
        <v>0.34079999999999999</v>
      </c>
      <c r="M1385" s="124">
        <v>1310.6620129999999</v>
      </c>
      <c r="N1385" s="124">
        <f t="shared" si="45"/>
        <v>630</v>
      </c>
      <c r="O1385" s="116">
        <v>43426</v>
      </c>
      <c r="P1385" s="108">
        <v>2018</v>
      </c>
      <c r="Q1385" s="108" t="s">
        <v>88</v>
      </c>
    </row>
    <row r="1386" spans="1:17" s="113" customFormat="1" x14ac:dyDescent="0.2">
      <c r="A1386" s="114" t="s">
        <v>15</v>
      </c>
      <c r="B1386" s="105" t="s">
        <v>69</v>
      </c>
      <c r="C1386" s="211">
        <v>43453</v>
      </c>
      <c r="D1386" s="115" t="s">
        <v>88</v>
      </c>
      <c r="E1386" s="105" t="s">
        <v>13</v>
      </c>
      <c r="F1386" s="105" t="s">
        <v>13</v>
      </c>
      <c r="G1386" s="105">
        <v>1158058</v>
      </c>
      <c r="H1386" s="127">
        <v>0.42599999999999999</v>
      </c>
      <c r="I1386" s="127">
        <v>0.48067312072162732</v>
      </c>
      <c r="J1386" s="131"/>
      <c r="K1386" s="121">
        <v>0.8</v>
      </c>
      <c r="L1386" s="121">
        <f t="shared" si="44"/>
        <v>0.34079999999999999</v>
      </c>
      <c r="M1386" s="124">
        <v>1310.6620129999999</v>
      </c>
      <c r="N1386" s="124">
        <f t="shared" si="45"/>
        <v>630</v>
      </c>
      <c r="O1386" s="116">
        <v>43427</v>
      </c>
      <c r="P1386" s="108">
        <v>2018</v>
      </c>
      <c r="Q1386" s="108" t="s">
        <v>88</v>
      </c>
    </row>
    <row r="1387" spans="1:17" s="113" customFormat="1" x14ac:dyDescent="0.2">
      <c r="A1387" s="114" t="s">
        <v>15</v>
      </c>
      <c r="B1387" s="105" t="s">
        <v>69</v>
      </c>
      <c r="C1387" s="211">
        <v>43467</v>
      </c>
      <c r="D1387" s="115" t="s">
        <v>88</v>
      </c>
      <c r="E1387" s="105" t="s">
        <v>13</v>
      </c>
      <c r="F1387" s="105" t="s">
        <v>13</v>
      </c>
      <c r="G1387" s="105">
        <v>1158439</v>
      </c>
      <c r="H1387" s="127">
        <v>0.42599999999999999</v>
      </c>
      <c r="I1387" s="127">
        <v>0.48067312072162732</v>
      </c>
      <c r="J1387" s="131"/>
      <c r="K1387" s="121">
        <v>0.8</v>
      </c>
      <c r="L1387" s="121">
        <f t="shared" si="44"/>
        <v>0.34079999999999999</v>
      </c>
      <c r="M1387" s="124">
        <v>1310.6620129999999</v>
      </c>
      <c r="N1387" s="124">
        <f t="shared" si="45"/>
        <v>630</v>
      </c>
      <c r="O1387" s="116">
        <v>43426</v>
      </c>
      <c r="P1387" s="108">
        <v>2018</v>
      </c>
      <c r="Q1387" s="108" t="s">
        <v>88</v>
      </c>
    </row>
    <row r="1388" spans="1:17" s="113" customFormat="1" x14ac:dyDescent="0.2">
      <c r="A1388" s="114" t="s">
        <v>15</v>
      </c>
      <c r="B1388" s="105" t="s">
        <v>69</v>
      </c>
      <c r="C1388" s="211">
        <v>43467</v>
      </c>
      <c r="D1388" s="115" t="s">
        <v>88</v>
      </c>
      <c r="E1388" s="105" t="s">
        <v>13</v>
      </c>
      <c r="F1388" s="105" t="s">
        <v>13</v>
      </c>
      <c r="G1388" s="105">
        <v>1159253</v>
      </c>
      <c r="H1388" s="127">
        <v>0.42599999999999999</v>
      </c>
      <c r="I1388" s="127">
        <v>0.48067312072162732</v>
      </c>
      <c r="J1388" s="131"/>
      <c r="K1388" s="121">
        <v>0.8</v>
      </c>
      <c r="L1388" s="121">
        <f t="shared" si="44"/>
        <v>0.34079999999999999</v>
      </c>
      <c r="M1388" s="124">
        <v>1310.6620129999999</v>
      </c>
      <c r="N1388" s="124">
        <f t="shared" si="45"/>
        <v>630</v>
      </c>
      <c r="O1388" s="116">
        <v>43423</v>
      </c>
      <c r="P1388" s="108">
        <v>2018</v>
      </c>
      <c r="Q1388" s="108" t="s">
        <v>88</v>
      </c>
    </row>
    <row r="1389" spans="1:17" s="113" customFormat="1" x14ac:dyDescent="0.2">
      <c r="A1389" s="114" t="s">
        <v>15</v>
      </c>
      <c r="B1389" s="105" t="s">
        <v>69</v>
      </c>
      <c r="C1389" s="211">
        <v>43474</v>
      </c>
      <c r="D1389" s="115" t="s">
        <v>88</v>
      </c>
      <c r="E1389" s="105" t="s">
        <v>13</v>
      </c>
      <c r="F1389" s="105" t="s">
        <v>13</v>
      </c>
      <c r="G1389" s="105">
        <v>1159499</v>
      </c>
      <c r="H1389" s="127">
        <v>0.42599999999999999</v>
      </c>
      <c r="I1389" s="127">
        <v>0.48067312072162732</v>
      </c>
      <c r="J1389" s="131"/>
      <c r="K1389" s="121">
        <v>0.8</v>
      </c>
      <c r="L1389" s="121">
        <f t="shared" si="44"/>
        <v>0.34079999999999999</v>
      </c>
      <c r="M1389" s="124">
        <v>1310.6620129999999</v>
      </c>
      <c r="N1389" s="124">
        <f t="shared" si="45"/>
        <v>630</v>
      </c>
      <c r="O1389" s="116">
        <v>43427</v>
      </c>
      <c r="P1389" s="108">
        <v>2018</v>
      </c>
      <c r="Q1389" s="108" t="s">
        <v>88</v>
      </c>
    </row>
    <row r="1390" spans="1:17" s="113" customFormat="1" x14ac:dyDescent="0.2">
      <c r="A1390" s="114" t="s">
        <v>15</v>
      </c>
      <c r="B1390" s="105" t="s">
        <v>69</v>
      </c>
      <c r="C1390" s="211">
        <v>43467</v>
      </c>
      <c r="D1390" s="115" t="s">
        <v>88</v>
      </c>
      <c r="E1390" s="105" t="s">
        <v>13</v>
      </c>
      <c r="F1390" s="105" t="s">
        <v>13</v>
      </c>
      <c r="G1390" s="105">
        <v>1159521</v>
      </c>
      <c r="H1390" s="127">
        <v>0.42599999999999999</v>
      </c>
      <c r="I1390" s="127">
        <v>0.48067312072162732</v>
      </c>
      <c r="J1390" s="131"/>
      <c r="K1390" s="121">
        <v>0.8</v>
      </c>
      <c r="L1390" s="121">
        <f t="shared" si="44"/>
        <v>0.34079999999999999</v>
      </c>
      <c r="M1390" s="124">
        <v>1310.6620129999999</v>
      </c>
      <c r="N1390" s="124">
        <f t="shared" si="45"/>
        <v>630</v>
      </c>
      <c r="O1390" s="116">
        <v>43426</v>
      </c>
      <c r="P1390" s="108">
        <v>2018</v>
      </c>
      <c r="Q1390" s="108" t="s">
        <v>88</v>
      </c>
    </row>
    <row r="1391" spans="1:17" s="113" customFormat="1" x14ac:dyDescent="0.2">
      <c r="A1391" s="114" t="s">
        <v>15</v>
      </c>
      <c r="B1391" s="105" t="s">
        <v>69</v>
      </c>
      <c r="C1391" s="211">
        <v>43467</v>
      </c>
      <c r="D1391" s="115" t="s">
        <v>88</v>
      </c>
      <c r="E1391" s="105" t="s">
        <v>13</v>
      </c>
      <c r="F1391" s="105" t="s">
        <v>13</v>
      </c>
      <c r="G1391" s="105">
        <v>1159530</v>
      </c>
      <c r="H1391" s="127">
        <v>0.42599999999999999</v>
      </c>
      <c r="I1391" s="127">
        <v>0.48067312072162732</v>
      </c>
      <c r="J1391" s="131"/>
      <c r="K1391" s="121">
        <v>0.8</v>
      </c>
      <c r="L1391" s="121">
        <f t="shared" si="44"/>
        <v>0.34079999999999999</v>
      </c>
      <c r="M1391" s="124">
        <v>1310.6620129999999</v>
      </c>
      <c r="N1391" s="124">
        <f t="shared" si="45"/>
        <v>630</v>
      </c>
      <c r="O1391" s="116">
        <v>43371</v>
      </c>
      <c r="P1391" s="108">
        <v>2018</v>
      </c>
      <c r="Q1391" s="108" t="s">
        <v>88</v>
      </c>
    </row>
    <row r="1392" spans="1:17" s="113" customFormat="1" x14ac:dyDescent="0.2">
      <c r="A1392" s="114" t="s">
        <v>15</v>
      </c>
      <c r="B1392" s="105" t="s">
        <v>69</v>
      </c>
      <c r="C1392" s="211">
        <v>43467</v>
      </c>
      <c r="D1392" s="115" t="s">
        <v>88</v>
      </c>
      <c r="E1392" s="105" t="s">
        <v>13</v>
      </c>
      <c r="F1392" s="105" t="s">
        <v>13</v>
      </c>
      <c r="G1392" s="105">
        <v>1159566</v>
      </c>
      <c r="H1392" s="127">
        <v>0.42599999999999999</v>
      </c>
      <c r="I1392" s="127">
        <v>0.48067312072162732</v>
      </c>
      <c r="J1392" s="131"/>
      <c r="K1392" s="121">
        <v>0.8</v>
      </c>
      <c r="L1392" s="121">
        <f t="shared" si="44"/>
        <v>0.34079999999999999</v>
      </c>
      <c r="M1392" s="124">
        <v>1310.6620129999999</v>
      </c>
      <c r="N1392" s="124">
        <f t="shared" si="45"/>
        <v>630</v>
      </c>
      <c r="O1392" s="116">
        <v>43420</v>
      </c>
      <c r="P1392" s="108">
        <v>2018</v>
      </c>
      <c r="Q1392" s="108" t="s">
        <v>88</v>
      </c>
    </row>
    <row r="1393" spans="1:17" s="113" customFormat="1" x14ac:dyDescent="0.2">
      <c r="A1393" s="114" t="s">
        <v>15</v>
      </c>
      <c r="B1393" s="105" t="s">
        <v>69</v>
      </c>
      <c r="C1393" s="211">
        <v>43467</v>
      </c>
      <c r="D1393" s="115" t="s">
        <v>88</v>
      </c>
      <c r="E1393" s="105" t="s">
        <v>13</v>
      </c>
      <c r="F1393" s="105" t="s">
        <v>13</v>
      </c>
      <c r="G1393" s="105">
        <v>1159771</v>
      </c>
      <c r="H1393" s="127">
        <v>0.42599999999999999</v>
      </c>
      <c r="I1393" s="127">
        <v>0.48067312072162732</v>
      </c>
      <c r="J1393" s="131"/>
      <c r="K1393" s="121">
        <v>0.8</v>
      </c>
      <c r="L1393" s="121">
        <f t="shared" si="44"/>
        <v>0.34079999999999999</v>
      </c>
      <c r="M1393" s="124">
        <v>1310.6620129999999</v>
      </c>
      <c r="N1393" s="124">
        <f t="shared" si="45"/>
        <v>630</v>
      </c>
      <c r="O1393" s="116">
        <v>43430</v>
      </c>
      <c r="P1393" s="108">
        <v>2018</v>
      </c>
      <c r="Q1393" s="108" t="s">
        <v>88</v>
      </c>
    </row>
    <row r="1394" spans="1:17" s="113" customFormat="1" x14ac:dyDescent="0.2">
      <c r="A1394" s="114" t="s">
        <v>15</v>
      </c>
      <c r="B1394" s="105" t="s">
        <v>69</v>
      </c>
      <c r="C1394" s="211">
        <v>43488</v>
      </c>
      <c r="D1394" s="115" t="s">
        <v>88</v>
      </c>
      <c r="E1394" s="105" t="s">
        <v>13</v>
      </c>
      <c r="F1394" s="105" t="s">
        <v>13</v>
      </c>
      <c r="G1394" s="105">
        <v>1160296</v>
      </c>
      <c r="H1394" s="127">
        <v>0.42599999999999999</v>
      </c>
      <c r="I1394" s="127">
        <v>0.48067312072162732</v>
      </c>
      <c r="J1394" s="131"/>
      <c r="K1394" s="121">
        <v>0.8</v>
      </c>
      <c r="L1394" s="121">
        <f t="shared" si="44"/>
        <v>0.34079999999999999</v>
      </c>
      <c r="M1394" s="124">
        <v>1310.6620129999999</v>
      </c>
      <c r="N1394" s="124">
        <f t="shared" si="45"/>
        <v>630</v>
      </c>
      <c r="O1394" s="116">
        <v>43410</v>
      </c>
      <c r="P1394" s="108">
        <v>2018</v>
      </c>
      <c r="Q1394" s="108" t="s">
        <v>88</v>
      </c>
    </row>
    <row r="1395" spans="1:17" s="113" customFormat="1" x14ac:dyDescent="0.2">
      <c r="A1395" s="114" t="s">
        <v>15</v>
      </c>
      <c r="B1395" s="105" t="s">
        <v>69</v>
      </c>
      <c r="C1395" s="211">
        <v>43488</v>
      </c>
      <c r="D1395" s="115" t="s">
        <v>88</v>
      </c>
      <c r="E1395" s="105" t="s">
        <v>13</v>
      </c>
      <c r="F1395" s="105" t="s">
        <v>13</v>
      </c>
      <c r="G1395" s="105">
        <v>1160394</v>
      </c>
      <c r="H1395" s="127">
        <v>0.42599999999999999</v>
      </c>
      <c r="I1395" s="127">
        <v>0.48067312072162732</v>
      </c>
      <c r="J1395" s="131"/>
      <c r="K1395" s="121">
        <v>0.8</v>
      </c>
      <c r="L1395" s="121">
        <f t="shared" si="44"/>
        <v>0.34079999999999999</v>
      </c>
      <c r="M1395" s="124">
        <v>1310.6620129999999</v>
      </c>
      <c r="N1395" s="124">
        <f t="shared" si="45"/>
        <v>630</v>
      </c>
      <c r="O1395" s="116">
        <v>43433</v>
      </c>
      <c r="P1395" s="108">
        <v>2018</v>
      </c>
      <c r="Q1395" s="108" t="s">
        <v>88</v>
      </c>
    </row>
    <row r="1396" spans="1:17" s="113" customFormat="1" x14ac:dyDescent="0.2">
      <c r="A1396" s="114" t="s">
        <v>15</v>
      </c>
      <c r="B1396" s="105" t="s">
        <v>69</v>
      </c>
      <c r="C1396" s="211">
        <v>43467</v>
      </c>
      <c r="D1396" s="115" t="s">
        <v>88</v>
      </c>
      <c r="E1396" s="105" t="s">
        <v>13</v>
      </c>
      <c r="F1396" s="105" t="s">
        <v>13</v>
      </c>
      <c r="G1396" s="105">
        <v>1160608</v>
      </c>
      <c r="H1396" s="127">
        <v>0.42599999999999999</v>
      </c>
      <c r="I1396" s="127">
        <v>0.48067312072162732</v>
      </c>
      <c r="J1396" s="131"/>
      <c r="K1396" s="121">
        <v>0.8</v>
      </c>
      <c r="L1396" s="121">
        <f t="shared" si="44"/>
        <v>0.34079999999999999</v>
      </c>
      <c r="M1396" s="124">
        <v>1310.6620129999999</v>
      </c>
      <c r="N1396" s="124">
        <f t="shared" si="45"/>
        <v>630</v>
      </c>
      <c r="O1396" s="116">
        <v>43420</v>
      </c>
      <c r="P1396" s="108">
        <v>2018</v>
      </c>
      <c r="Q1396" s="108" t="s">
        <v>88</v>
      </c>
    </row>
    <row r="1397" spans="1:17" s="113" customFormat="1" x14ac:dyDescent="0.2">
      <c r="A1397" s="114" t="s">
        <v>15</v>
      </c>
      <c r="B1397" s="105" t="s">
        <v>69</v>
      </c>
      <c r="C1397" s="211">
        <v>43488</v>
      </c>
      <c r="D1397" s="115" t="s">
        <v>88</v>
      </c>
      <c r="E1397" s="105" t="s">
        <v>13</v>
      </c>
      <c r="F1397" s="105" t="s">
        <v>13</v>
      </c>
      <c r="G1397" s="105">
        <v>1160678</v>
      </c>
      <c r="H1397" s="127">
        <v>0.42599999999999999</v>
      </c>
      <c r="I1397" s="127">
        <v>0.48067312072162732</v>
      </c>
      <c r="J1397" s="131"/>
      <c r="K1397" s="121">
        <v>0.8</v>
      </c>
      <c r="L1397" s="121">
        <f t="shared" si="44"/>
        <v>0.34079999999999999</v>
      </c>
      <c r="M1397" s="124">
        <v>1310.6620129999999</v>
      </c>
      <c r="N1397" s="124">
        <f t="shared" si="45"/>
        <v>630</v>
      </c>
      <c r="O1397" s="116">
        <v>43431</v>
      </c>
      <c r="P1397" s="108">
        <v>2018</v>
      </c>
      <c r="Q1397" s="108" t="s">
        <v>88</v>
      </c>
    </row>
    <row r="1398" spans="1:17" s="113" customFormat="1" x14ac:dyDescent="0.2">
      <c r="A1398" s="114" t="s">
        <v>15</v>
      </c>
      <c r="B1398" s="105" t="s">
        <v>69</v>
      </c>
      <c r="C1398" s="211">
        <v>43474</v>
      </c>
      <c r="D1398" s="115" t="s">
        <v>88</v>
      </c>
      <c r="E1398" s="105" t="s">
        <v>13</v>
      </c>
      <c r="F1398" s="105" t="s">
        <v>13</v>
      </c>
      <c r="G1398" s="105">
        <v>1160757</v>
      </c>
      <c r="H1398" s="127">
        <v>0.42599999999999999</v>
      </c>
      <c r="I1398" s="127">
        <v>0.48067312072162732</v>
      </c>
      <c r="J1398" s="131"/>
      <c r="K1398" s="121">
        <v>0.8</v>
      </c>
      <c r="L1398" s="121">
        <f t="shared" si="44"/>
        <v>0.34079999999999999</v>
      </c>
      <c r="M1398" s="124">
        <v>1310.6620129999999</v>
      </c>
      <c r="N1398" s="124">
        <f t="shared" si="45"/>
        <v>630</v>
      </c>
      <c r="O1398" s="116">
        <v>43392</v>
      </c>
      <c r="P1398" s="108">
        <v>2018</v>
      </c>
      <c r="Q1398" s="108" t="s">
        <v>88</v>
      </c>
    </row>
    <row r="1399" spans="1:17" s="113" customFormat="1" x14ac:dyDescent="0.2">
      <c r="A1399" s="114" t="s">
        <v>15</v>
      </c>
      <c r="B1399" s="105" t="s">
        <v>69</v>
      </c>
      <c r="C1399" s="211">
        <v>43467</v>
      </c>
      <c r="D1399" s="115" t="s">
        <v>88</v>
      </c>
      <c r="E1399" s="105" t="s">
        <v>13</v>
      </c>
      <c r="F1399" s="105" t="s">
        <v>13</v>
      </c>
      <c r="G1399" s="105">
        <v>1160824</v>
      </c>
      <c r="H1399" s="127">
        <v>0.42599999999999999</v>
      </c>
      <c r="I1399" s="127">
        <v>0.48067312072162732</v>
      </c>
      <c r="J1399" s="131"/>
      <c r="K1399" s="121">
        <v>0.8</v>
      </c>
      <c r="L1399" s="121">
        <f t="shared" si="44"/>
        <v>0.34079999999999999</v>
      </c>
      <c r="M1399" s="124">
        <v>1310.6620129999999</v>
      </c>
      <c r="N1399" s="124">
        <f t="shared" si="45"/>
        <v>630</v>
      </c>
      <c r="O1399" s="116">
        <v>43425</v>
      </c>
      <c r="P1399" s="108">
        <v>2018</v>
      </c>
      <c r="Q1399" s="108" t="s">
        <v>88</v>
      </c>
    </row>
    <row r="1400" spans="1:17" s="113" customFormat="1" x14ac:dyDescent="0.2">
      <c r="A1400" s="114" t="s">
        <v>15</v>
      </c>
      <c r="B1400" s="105" t="s">
        <v>69</v>
      </c>
      <c r="C1400" s="211">
        <v>43467</v>
      </c>
      <c r="D1400" s="115" t="s">
        <v>88</v>
      </c>
      <c r="E1400" s="105" t="s">
        <v>13</v>
      </c>
      <c r="F1400" s="105" t="s">
        <v>13</v>
      </c>
      <c r="G1400" s="105">
        <v>1160866</v>
      </c>
      <c r="H1400" s="127">
        <v>0.42599999999999999</v>
      </c>
      <c r="I1400" s="127">
        <v>0.48067312072162732</v>
      </c>
      <c r="J1400" s="131"/>
      <c r="K1400" s="121">
        <v>0.8</v>
      </c>
      <c r="L1400" s="121">
        <f t="shared" si="44"/>
        <v>0.34079999999999999</v>
      </c>
      <c r="M1400" s="124">
        <v>1310.6620129999999</v>
      </c>
      <c r="N1400" s="124">
        <f t="shared" si="45"/>
        <v>630</v>
      </c>
      <c r="O1400" s="116">
        <v>43426</v>
      </c>
      <c r="P1400" s="108">
        <v>2018</v>
      </c>
      <c r="Q1400" s="108" t="s">
        <v>88</v>
      </c>
    </row>
    <row r="1401" spans="1:17" s="113" customFormat="1" x14ac:dyDescent="0.2">
      <c r="A1401" s="114" t="s">
        <v>15</v>
      </c>
      <c r="B1401" s="105" t="s">
        <v>69</v>
      </c>
      <c r="C1401" s="211">
        <v>43474</v>
      </c>
      <c r="D1401" s="115" t="s">
        <v>88</v>
      </c>
      <c r="E1401" s="105" t="s">
        <v>13</v>
      </c>
      <c r="F1401" s="105" t="s">
        <v>13</v>
      </c>
      <c r="G1401" s="105">
        <v>1160955</v>
      </c>
      <c r="H1401" s="127">
        <v>0.42599999999999999</v>
      </c>
      <c r="I1401" s="127">
        <v>0.48067312072162732</v>
      </c>
      <c r="J1401" s="131"/>
      <c r="K1401" s="121">
        <v>0.8</v>
      </c>
      <c r="L1401" s="121">
        <f t="shared" si="44"/>
        <v>0.34079999999999999</v>
      </c>
      <c r="M1401" s="124">
        <v>1310.6620129999999</v>
      </c>
      <c r="N1401" s="124">
        <f t="shared" si="45"/>
        <v>630</v>
      </c>
      <c r="O1401" s="116">
        <v>43426</v>
      </c>
      <c r="P1401" s="108">
        <v>2018</v>
      </c>
      <c r="Q1401" s="108" t="s">
        <v>88</v>
      </c>
    </row>
    <row r="1402" spans="1:17" s="113" customFormat="1" x14ac:dyDescent="0.2">
      <c r="A1402" s="114" t="s">
        <v>15</v>
      </c>
      <c r="B1402" s="105" t="s">
        <v>69</v>
      </c>
      <c r="C1402" s="211">
        <v>43474</v>
      </c>
      <c r="D1402" s="115" t="s">
        <v>88</v>
      </c>
      <c r="E1402" s="105" t="s">
        <v>13</v>
      </c>
      <c r="F1402" s="105" t="s">
        <v>13</v>
      </c>
      <c r="G1402" s="105">
        <v>1161046</v>
      </c>
      <c r="H1402" s="127">
        <v>0.42599999999999999</v>
      </c>
      <c r="I1402" s="127">
        <v>0.48104476755925862</v>
      </c>
      <c r="J1402" s="131"/>
      <c r="K1402" s="121">
        <v>1</v>
      </c>
      <c r="L1402" s="121">
        <f t="shared" si="44"/>
        <v>0.42599999999999999</v>
      </c>
      <c r="M1402" s="124">
        <v>1475.494713</v>
      </c>
      <c r="N1402" s="124">
        <f t="shared" si="45"/>
        <v>709.77901125000005</v>
      </c>
      <c r="O1402" s="116">
        <v>43421</v>
      </c>
      <c r="P1402" s="108">
        <v>2018</v>
      </c>
      <c r="Q1402" s="108" t="s">
        <v>88</v>
      </c>
    </row>
    <row r="1403" spans="1:17" s="113" customFormat="1" x14ac:dyDescent="0.2">
      <c r="A1403" s="114" t="s">
        <v>15</v>
      </c>
      <c r="B1403" s="105" t="s">
        <v>69</v>
      </c>
      <c r="C1403" s="211">
        <v>43474</v>
      </c>
      <c r="D1403" s="115" t="s">
        <v>88</v>
      </c>
      <c r="E1403" s="105" t="s">
        <v>13</v>
      </c>
      <c r="F1403" s="105" t="s">
        <v>13</v>
      </c>
      <c r="G1403" s="105">
        <v>1161602</v>
      </c>
      <c r="H1403" s="127">
        <v>0.42599999999999999</v>
      </c>
      <c r="I1403" s="127">
        <v>0.48104476755925862</v>
      </c>
      <c r="J1403" s="131"/>
      <c r="K1403" s="121">
        <v>1</v>
      </c>
      <c r="L1403" s="121">
        <f t="shared" si="44"/>
        <v>0.42599999999999999</v>
      </c>
      <c r="M1403" s="124">
        <v>1475.494713</v>
      </c>
      <c r="N1403" s="124">
        <f t="shared" si="45"/>
        <v>709.77901125000005</v>
      </c>
      <c r="O1403" s="116">
        <v>43437</v>
      </c>
      <c r="P1403" s="108">
        <v>2018</v>
      </c>
      <c r="Q1403" s="108" t="s">
        <v>88</v>
      </c>
    </row>
    <row r="1404" spans="1:17" s="113" customFormat="1" x14ac:dyDescent="0.2">
      <c r="A1404" s="114" t="s">
        <v>15</v>
      </c>
      <c r="B1404" s="105" t="s">
        <v>69</v>
      </c>
      <c r="C1404" s="211">
        <v>43467</v>
      </c>
      <c r="D1404" s="115" t="s">
        <v>88</v>
      </c>
      <c r="E1404" s="105" t="s">
        <v>13</v>
      </c>
      <c r="F1404" s="105" t="s">
        <v>13</v>
      </c>
      <c r="G1404" s="105">
        <v>1161862</v>
      </c>
      <c r="H1404" s="127">
        <v>0.42599999999999999</v>
      </c>
      <c r="I1404" s="127">
        <v>0.48067312072162732</v>
      </c>
      <c r="J1404" s="131"/>
      <c r="K1404" s="121">
        <v>0.8</v>
      </c>
      <c r="L1404" s="121">
        <f t="shared" si="44"/>
        <v>0.34079999999999999</v>
      </c>
      <c r="M1404" s="124">
        <v>1310.6620129999999</v>
      </c>
      <c r="N1404" s="124">
        <f t="shared" si="45"/>
        <v>630</v>
      </c>
      <c r="O1404" s="116">
        <v>43433</v>
      </c>
      <c r="P1404" s="108">
        <v>2018</v>
      </c>
      <c r="Q1404" s="108" t="s">
        <v>88</v>
      </c>
    </row>
    <row r="1405" spans="1:17" s="113" customFormat="1" x14ac:dyDescent="0.2">
      <c r="A1405" s="114" t="s">
        <v>15</v>
      </c>
      <c r="B1405" s="105" t="s">
        <v>69</v>
      </c>
      <c r="C1405" s="211">
        <v>43488</v>
      </c>
      <c r="D1405" s="115" t="s">
        <v>88</v>
      </c>
      <c r="E1405" s="105" t="s">
        <v>13</v>
      </c>
      <c r="F1405" s="105" t="s">
        <v>13</v>
      </c>
      <c r="G1405" s="105">
        <v>1162092</v>
      </c>
      <c r="H1405" s="127">
        <v>0.42599999999999999</v>
      </c>
      <c r="I1405" s="127">
        <v>0.48067312072162732</v>
      </c>
      <c r="J1405" s="131"/>
      <c r="K1405" s="121">
        <v>0.8</v>
      </c>
      <c r="L1405" s="121">
        <f t="shared" si="44"/>
        <v>0.34079999999999999</v>
      </c>
      <c r="M1405" s="124">
        <v>1310.6620129999999</v>
      </c>
      <c r="N1405" s="124">
        <f t="shared" si="45"/>
        <v>630</v>
      </c>
      <c r="O1405" s="116">
        <v>43433</v>
      </c>
      <c r="P1405" s="108">
        <v>2018</v>
      </c>
      <c r="Q1405" s="108" t="s">
        <v>88</v>
      </c>
    </row>
    <row r="1406" spans="1:17" s="113" customFormat="1" x14ac:dyDescent="0.2">
      <c r="A1406" s="114" t="s">
        <v>15</v>
      </c>
      <c r="B1406" s="105" t="s">
        <v>69</v>
      </c>
      <c r="C1406" s="211">
        <v>43488</v>
      </c>
      <c r="D1406" s="115" t="s">
        <v>88</v>
      </c>
      <c r="E1406" s="105" t="s">
        <v>13</v>
      </c>
      <c r="F1406" s="105" t="s">
        <v>13</v>
      </c>
      <c r="G1406" s="105">
        <v>1162111</v>
      </c>
      <c r="H1406" s="127">
        <v>0.42599999999999999</v>
      </c>
      <c r="I1406" s="127">
        <v>0.48067312072162732</v>
      </c>
      <c r="J1406" s="131"/>
      <c r="K1406" s="121">
        <v>0.8</v>
      </c>
      <c r="L1406" s="121">
        <f t="shared" si="44"/>
        <v>0.34079999999999999</v>
      </c>
      <c r="M1406" s="124">
        <v>1310.6620129999999</v>
      </c>
      <c r="N1406" s="124">
        <f t="shared" si="45"/>
        <v>630</v>
      </c>
      <c r="O1406" s="116">
        <v>43428</v>
      </c>
      <c r="P1406" s="108">
        <v>2018</v>
      </c>
      <c r="Q1406" s="108" t="s">
        <v>88</v>
      </c>
    </row>
    <row r="1407" spans="1:17" s="113" customFormat="1" x14ac:dyDescent="0.2">
      <c r="A1407" s="114" t="s">
        <v>15</v>
      </c>
      <c r="B1407" s="105" t="s">
        <v>69</v>
      </c>
      <c r="C1407" s="211">
        <v>43474</v>
      </c>
      <c r="D1407" s="115" t="s">
        <v>88</v>
      </c>
      <c r="E1407" s="105" t="s">
        <v>13</v>
      </c>
      <c r="F1407" s="105" t="s">
        <v>13</v>
      </c>
      <c r="G1407" s="105">
        <v>1162563</v>
      </c>
      <c r="H1407" s="127">
        <v>0.42599999999999999</v>
      </c>
      <c r="I1407" s="127">
        <v>0.48067312072162732</v>
      </c>
      <c r="J1407" s="131"/>
      <c r="K1407" s="121">
        <v>0.8</v>
      </c>
      <c r="L1407" s="121">
        <f t="shared" si="44"/>
        <v>0.34079999999999999</v>
      </c>
      <c r="M1407" s="124">
        <v>1310.6620129999999</v>
      </c>
      <c r="N1407" s="124">
        <f t="shared" si="45"/>
        <v>630</v>
      </c>
      <c r="O1407" s="116">
        <v>43408</v>
      </c>
      <c r="P1407" s="108">
        <v>2018</v>
      </c>
      <c r="Q1407" s="108" t="s">
        <v>88</v>
      </c>
    </row>
    <row r="1408" spans="1:17" s="113" customFormat="1" x14ac:dyDescent="0.2">
      <c r="A1408" s="114" t="s">
        <v>15</v>
      </c>
      <c r="B1408" s="105" t="s">
        <v>69</v>
      </c>
      <c r="C1408" s="211">
        <v>43467</v>
      </c>
      <c r="D1408" s="115" t="s">
        <v>88</v>
      </c>
      <c r="E1408" s="105" t="s">
        <v>13</v>
      </c>
      <c r="F1408" s="105" t="s">
        <v>13</v>
      </c>
      <c r="G1408" s="105">
        <v>1162825</v>
      </c>
      <c r="H1408" s="127">
        <v>0.42599999999999999</v>
      </c>
      <c r="I1408" s="127">
        <v>0.48067312072162732</v>
      </c>
      <c r="J1408" s="131"/>
      <c r="K1408" s="121">
        <v>0.8</v>
      </c>
      <c r="L1408" s="121">
        <f t="shared" si="44"/>
        <v>0.34079999999999999</v>
      </c>
      <c r="M1408" s="124">
        <v>1310.6620129999999</v>
      </c>
      <c r="N1408" s="124">
        <f t="shared" si="45"/>
        <v>630</v>
      </c>
      <c r="O1408" s="116">
        <v>43415</v>
      </c>
      <c r="P1408" s="108">
        <v>2018</v>
      </c>
      <c r="Q1408" s="108" t="s">
        <v>88</v>
      </c>
    </row>
    <row r="1409" spans="1:17" s="113" customFormat="1" x14ac:dyDescent="0.2">
      <c r="A1409" s="114" t="s">
        <v>15</v>
      </c>
      <c r="B1409" s="105" t="s">
        <v>69</v>
      </c>
      <c r="C1409" s="211">
        <v>43467</v>
      </c>
      <c r="D1409" s="115" t="s">
        <v>88</v>
      </c>
      <c r="E1409" s="105" t="s">
        <v>13</v>
      </c>
      <c r="F1409" s="105" t="s">
        <v>13</v>
      </c>
      <c r="G1409" s="105">
        <v>1162976</v>
      </c>
      <c r="H1409" s="127">
        <v>0.42599999999999999</v>
      </c>
      <c r="I1409" s="127">
        <v>0.48067312072162732</v>
      </c>
      <c r="J1409" s="131"/>
      <c r="K1409" s="121">
        <v>0.8</v>
      </c>
      <c r="L1409" s="121">
        <f t="shared" si="44"/>
        <v>0.34079999999999999</v>
      </c>
      <c r="M1409" s="124">
        <v>1310.6620129999999</v>
      </c>
      <c r="N1409" s="124">
        <f t="shared" si="45"/>
        <v>630</v>
      </c>
      <c r="O1409" s="116">
        <v>43440</v>
      </c>
      <c r="P1409" s="108">
        <v>2018</v>
      </c>
      <c r="Q1409" s="108" t="s">
        <v>88</v>
      </c>
    </row>
    <row r="1410" spans="1:17" s="113" customFormat="1" x14ac:dyDescent="0.2">
      <c r="A1410" s="114" t="s">
        <v>15</v>
      </c>
      <c r="B1410" s="105" t="s">
        <v>69</v>
      </c>
      <c r="C1410" s="211">
        <v>43488</v>
      </c>
      <c r="D1410" s="115" t="s">
        <v>88</v>
      </c>
      <c r="E1410" s="105" t="s">
        <v>13</v>
      </c>
      <c r="F1410" s="105" t="s">
        <v>13</v>
      </c>
      <c r="G1410" s="105">
        <v>1163055</v>
      </c>
      <c r="H1410" s="127">
        <v>0.42599999999999999</v>
      </c>
      <c r="I1410" s="127">
        <v>0.48067312072162732</v>
      </c>
      <c r="J1410" s="131"/>
      <c r="K1410" s="121">
        <v>0.8</v>
      </c>
      <c r="L1410" s="121">
        <f t="shared" si="44"/>
        <v>0.34079999999999999</v>
      </c>
      <c r="M1410" s="124">
        <v>1310.6620129999999</v>
      </c>
      <c r="N1410" s="124">
        <f t="shared" si="45"/>
        <v>630</v>
      </c>
      <c r="O1410" s="116">
        <v>43440</v>
      </c>
      <c r="P1410" s="108">
        <v>2018</v>
      </c>
      <c r="Q1410" s="108" t="s">
        <v>88</v>
      </c>
    </row>
    <row r="1411" spans="1:17" s="113" customFormat="1" x14ac:dyDescent="0.2">
      <c r="A1411" s="114" t="s">
        <v>15</v>
      </c>
      <c r="B1411" s="105" t="s">
        <v>69</v>
      </c>
      <c r="C1411" s="211">
        <v>43474</v>
      </c>
      <c r="D1411" s="115" t="s">
        <v>88</v>
      </c>
      <c r="E1411" s="105" t="s">
        <v>13</v>
      </c>
      <c r="F1411" s="105" t="s">
        <v>13</v>
      </c>
      <c r="G1411" s="105">
        <v>1163263</v>
      </c>
      <c r="H1411" s="127">
        <v>0.42599999999999999</v>
      </c>
      <c r="I1411" s="127">
        <v>0.48067312072162732</v>
      </c>
      <c r="J1411" s="131"/>
      <c r="K1411" s="121">
        <v>0.8</v>
      </c>
      <c r="L1411" s="121">
        <f t="shared" si="44"/>
        <v>0.34079999999999999</v>
      </c>
      <c r="M1411" s="124">
        <v>1310.6620129999999</v>
      </c>
      <c r="N1411" s="124">
        <f t="shared" si="45"/>
        <v>630</v>
      </c>
      <c r="O1411" s="116">
        <v>43434</v>
      </c>
      <c r="P1411" s="108">
        <v>2018</v>
      </c>
      <c r="Q1411" s="108" t="s">
        <v>88</v>
      </c>
    </row>
    <row r="1412" spans="1:17" s="113" customFormat="1" x14ac:dyDescent="0.2">
      <c r="A1412" s="114" t="s">
        <v>15</v>
      </c>
      <c r="B1412" s="105" t="s">
        <v>69</v>
      </c>
      <c r="C1412" s="211">
        <v>43474</v>
      </c>
      <c r="D1412" s="115" t="s">
        <v>88</v>
      </c>
      <c r="E1412" s="105" t="s">
        <v>13</v>
      </c>
      <c r="F1412" s="105" t="s">
        <v>13</v>
      </c>
      <c r="G1412" s="105">
        <v>1163491</v>
      </c>
      <c r="H1412" s="127">
        <v>0.42599999999999999</v>
      </c>
      <c r="I1412" s="127">
        <v>0.48067312072162732</v>
      </c>
      <c r="J1412" s="131"/>
      <c r="K1412" s="121">
        <v>0.8</v>
      </c>
      <c r="L1412" s="121">
        <f t="shared" si="44"/>
        <v>0.34079999999999999</v>
      </c>
      <c r="M1412" s="124">
        <v>1310.6620129999999</v>
      </c>
      <c r="N1412" s="124">
        <f t="shared" si="45"/>
        <v>630</v>
      </c>
      <c r="O1412" s="116">
        <v>43441</v>
      </c>
      <c r="P1412" s="108">
        <v>2018</v>
      </c>
      <c r="Q1412" s="108" t="s">
        <v>88</v>
      </c>
    </row>
    <row r="1413" spans="1:17" s="113" customFormat="1" x14ac:dyDescent="0.2">
      <c r="A1413" s="114" t="s">
        <v>15</v>
      </c>
      <c r="B1413" s="105" t="s">
        <v>69</v>
      </c>
      <c r="C1413" s="211">
        <v>43474</v>
      </c>
      <c r="D1413" s="115" t="s">
        <v>88</v>
      </c>
      <c r="E1413" s="105" t="s">
        <v>13</v>
      </c>
      <c r="F1413" s="105" t="s">
        <v>13</v>
      </c>
      <c r="G1413" s="105">
        <v>1163688</v>
      </c>
      <c r="H1413" s="127">
        <v>0.42599999999999999</v>
      </c>
      <c r="I1413" s="127">
        <v>0.48067312072162732</v>
      </c>
      <c r="J1413" s="131"/>
      <c r="K1413" s="121">
        <v>0.8</v>
      </c>
      <c r="L1413" s="121">
        <f t="shared" si="44"/>
        <v>0.34079999999999999</v>
      </c>
      <c r="M1413" s="124">
        <v>1310.6620129999999</v>
      </c>
      <c r="N1413" s="124">
        <f t="shared" si="45"/>
        <v>630</v>
      </c>
      <c r="O1413" s="116">
        <v>43444</v>
      </c>
      <c r="P1413" s="108">
        <v>2018</v>
      </c>
      <c r="Q1413" s="108" t="s">
        <v>88</v>
      </c>
    </row>
    <row r="1414" spans="1:17" s="113" customFormat="1" x14ac:dyDescent="0.2">
      <c r="A1414" s="114" t="s">
        <v>15</v>
      </c>
      <c r="B1414" s="105" t="s">
        <v>69</v>
      </c>
      <c r="C1414" s="211">
        <v>43474</v>
      </c>
      <c r="D1414" s="115" t="s">
        <v>88</v>
      </c>
      <c r="E1414" s="105" t="s">
        <v>13</v>
      </c>
      <c r="F1414" s="105" t="s">
        <v>13</v>
      </c>
      <c r="G1414" s="105">
        <v>1163721</v>
      </c>
      <c r="H1414" s="127">
        <v>0.42599999999999999</v>
      </c>
      <c r="I1414" s="127">
        <v>0.48067312072162732</v>
      </c>
      <c r="J1414" s="131"/>
      <c r="K1414" s="121">
        <v>0.8</v>
      </c>
      <c r="L1414" s="121">
        <f t="shared" si="44"/>
        <v>0.34079999999999999</v>
      </c>
      <c r="M1414" s="124">
        <v>1310.6620129999999</v>
      </c>
      <c r="N1414" s="124">
        <f t="shared" si="45"/>
        <v>630</v>
      </c>
      <c r="O1414" s="116">
        <v>43438</v>
      </c>
      <c r="P1414" s="108">
        <v>2018</v>
      </c>
      <c r="Q1414" s="108" t="s">
        <v>88</v>
      </c>
    </row>
    <row r="1415" spans="1:17" s="113" customFormat="1" x14ac:dyDescent="0.2">
      <c r="A1415" s="114" t="s">
        <v>15</v>
      </c>
      <c r="B1415" s="105" t="s">
        <v>69</v>
      </c>
      <c r="C1415" s="211">
        <v>43474</v>
      </c>
      <c r="D1415" s="115" t="s">
        <v>88</v>
      </c>
      <c r="E1415" s="105" t="s">
        <v>13</v>
      </c>
      <c r="F1415" s="105" t="s">
        <v>13</v>
      </c>
      <c r="G1415" s="105">
        <v>1163740</v>
      </c>
      <c r="H1415" s="127">
        <v>0.42599999999999999</v>
      </c>
      <c r="I1415" s="127">
        <v>0.48067312072162732</v>
      </c>
      <c r="J1415" s="131"/>
      <c r="K1415" s="121">
        <v>0.8</v>
      </c>
      <c r="L1415" s="121">
        <f t="shared" si="44"/>
        <v>0.34079999999999999</v>
      </c>
      <c r="M1415" s="124">
        <v>1310.6620129999999</v>
      </c>
      <c r="N1415" s="124">
        <f t="shared" si="45"/>
        <v>630</v>
      </c>
      <c r="O1415" s="116">
        <v>43431</v>
      </c>
      <c r="P1415" s="108">
        <v>2018</v>
      </c>
      <c r="Q1415" s="108" t="s">
        <v>88</v>
      </c>
    </row>
    <row r="1416" spans="1:17" s="113" customFormat="1" x14ac:dyDescent="0.2">
      <c r="A1416" s="114" t="s">
        <v>15</v>
      </c>
      <c r="B1416" s="105" t="s">
        <v>69</v>
      </c>
      <c r="C1416" s="211">
        <v>43474</v>
      </c>
      <c r="D1416" s="115" t="s">
        <v>88</v>
      </c>
      <c r="E1416" s="105" t="s">
        <v>13</v>
      </c>
      <c r="F1416" s="105" t="s">
        <v>13</v>
      </c>
      <c r="G1416" s="105">
        <v>1163941</v>
      </c>
      <c r="H1416" s="127">
        <v>0.42599999999999999</v>
      </c>
      <c r="I1416" s="127">
        <v>0.48067312072162732</v>
      </c>
      <c r="J1416" s="131"/>
      <c r="K1416" s="121">
        <v>0.8</v>
      </c>
      <c r="L1416" s="121">
        <f t="shared" si="44"/>
        <v>0.34079999999999999</v>
      </c>
      <c r="M1416" s="124">
        <v>1310.6620129999999</v>
      </c>
      <c r="N1416" s="124">
        <f t="shared" si="45"/>
        <v>630</v>
      </c>
      <c r="O1416" s="116">
        <v>43437</v>
      </c>
      <c r="P1416" s="108">
        <v>2018</v>
      </c>
      <c r="Q1416" s="108" t="s">
        <v>88</v>
      </c>
    </row>
    <row r="1417" spans="1:17" s="113" customFormat="1" x14ac:dyDescent="0.2">
      <c r="A1417" s="114" t="s">
        <v>15</v>
      </c>
      <c r="B1417" s="105" t="s">
        <v>69</v>
      </c>
      <c r="C1417" s="211">
        <v>43474</v>
      </c>
      <c r="D1417" s="115" t="s">
        <v>88</v>
      </c>
      <c r="E1417" s="105" t="s">
        <v>13</v>
      </c>
      <c r="F1417" s="105" t="s">
        <v>13</v>
      </c>
      <c r="G1417" s="105">
        <v>1164109</v>
      </c>
      <c r="H1417" s="127">
        <v>0.42599999999999999</v>
      </c>
      <c r="I1417" s="127">
        <v>0.48067312072162732</v>
      </c>
      <c r="J1417" s="131"/>
      <c r="K1417" s="121">
        <v>0.8</v>
      </c>
      <c r="L1417" s="121">
        <f t="shared" si="44"/>
        <v>0.34079999999999999</v>
      </c>
      <c r="M1417" s="124">
        <v>1310.6620129999999</v>
      </c>
      <c r="N1417" s="124">
        <f t="shared" si="45"/>
        <v>630</v>
      </c>
      <c r="O1417" s="116">
        <v>43448</v>
      </c>
      <c r="P1417" s="108">
        <v>2018</v>
      </c>
      <c r="Q1417" s="108" t="s">
        <v>88</v>
      </c>
    </row>
    <row r="1418" spans="1:17" s="113" customFormat="1" x14ac:dyDescent="0.2">
      <c r="A1418" s="114" t="s">
        <v>15</v>
      </c>
      <c r="B1418" s="105" t="s">
        <v>69</v>
      </c>
      <c r="C1418" s="211">
        <v>43474</v>
      </c>
      <c r="D1418" s="115" t="s">
        <v>88</v>
      </c>
      <c r="E1418" s="105" t="s">
        <v>13</v>
      </c>
      <c r="F1418" s="105" t="s">
        <v>13</v>
      </c>
      <c r="G1418" s="105">
        <v>1164278</v>
      </c>
      <c r="H1418" s="127">
        <v>0.42599999999999999</v>
      </c>
      <c r="I1418" s="127">
        <v>0.48067312072162732</v>
      </c>
      <c r="J1418" s="131"/>
      <c r="K1418" s="121">
        <v>0.8</v>
      </c>
      <c r="L1418" s="121">
        <f t="shared" si="44"/>
        <v>0.34079999999999999</v>
      </c>
      <c r="M1418" s="124">
        <v>1310.6620129999999</v>
      </c>
      <c r="N1418" s="124">
        <f t="shared" si="45"/>
        <v>630</v>
      </c>
      <c r="O1418" s="116">
        <v>43434</v>
      </c>
      <c r="P1418" s="108">
        <v>2018</v>
      </c>
      <c r="Q1418" s="108" t="s">
        <v>88</v>
      </c>
    </row>
    <row r="1419" spans="1:17" s="113" customFormat="1" x14ac:dyDescent="0.2">
      <c r="A1419" s="114" t="s">
        <v>15</v>
      </c>
      <c r="B1419" s="105" t="s">
        <v>69</v>
      </c>
      <c r="C1419" s="211">
        <v>43474</v>
      </c>
      <c r="D1419" s="115" t="s">
        <v>88</v>
      </c>
      <c r="E1419" s="105" t="s">
        <v>13</v>
      </c>
      <c r="F1419" s="105" t="s">
        <v>13</v>
      </c>
      <c r="G1419" s="105">
        <v>1164314</v>
      </c>
      <c r="H1419" s="127">
        <v>0.42599999999999999</v>
      </c>
      <c r="I1419" s="127">
        <v>0.48067312072162732</v>
      </c>
      <c r="J1419" s="131"/>
      <c r="K1419" s="121">
        <v>0.8</v>
      </c>
      <c r="L1419" s="121">
        <f t="shared" si="44"/>
        <v>0.34079999999999999</v>
      </c>
      <c r="M1419" s="124">
        <v>1310.6620129999999</v>
      </c>
      <c r="N1419" s="124">
        <f t="shared" si="45"/>
        <v>630</v>
      </c>
      <c r="O1419" s="116">
        <v>43448</v>
      </c>
      <c r="P1419" s="108">
        <v>2018</v>
      </c>
      <c r="Q1419" s="108" t="s">
        <v>88</v>
      </c>
    </row>
    <row r="1420" spans="1:17" s="113" customFormat="1" x14ac:dyDescent="0.2">
      <c r="A1420" s="114" t="s">
        <v>15</v>
      </c>
      <c r="B1420" s="105" t="s">
        <v>69</v>
      </c>
      <c r="C1420" s="211">
        <v>43474</v>
      </c>
      <c r="D1420" s="115" t="s">
        <v>88</v>
      </c>
      <c r="E1420" s="105" t="s">
        <v>13</v>
      </c>
      <c r="F1420" s="105" t="s">
        <v>13</v>
      </c>
      <c r="G1420" s="105">
        <v>1164437</v>
      </c>
      <c r="H1420" s="127">
        <v>0.42599999999999999</v>
      </c>
      <c r="I1420" s="127">
        <v>0.48067312072162732</v>
      </c>
      <c r="J1420" s="131"/>
      <c r="K1420" s="121">
        <v>0.8</v>
      </c>
      <c r="L1420" s="121">
        <f t="shared" si="44"/>
        <v>0.34079999999999999</v>
      </c>
      <c r="M1420" s="124">
        <v>1310.6620129999999</v>
      </c>
      <c r="N1420" s="124">
        <f t="shared" si="45"/>
        <v>630</v>
      </c>
      <c r="O1420" s="116">
        <v>43396</v>
      </c>
      <c r="P1420" s="108">
        <v>2018</v>
      </c>
      <c r="Q1420" s="108" t="s">
        <v>88</v>
      </c>
    </row>
    <row r="1421" spans="1:17" s="113" customFormat="1" x14ac:dyDescent="0.2">
      <c r="A1421" s="114" t="s">
        <v>15</v>
      </c>
      <c r="B1421" s="105" t="s">
        <v>69</v>
      </c>
      <c r="C1421" s="211">
        <v>43474</v>
      </c>
      <c r="D1421" s="115" t="s">
        <v>88</v>
      </c>
      <c r="E1421" s="105" t="s">
        <v>13</v>
      </c>
      <c r="F1421" s="105" t="s">
        <v>13</v>
      </c>
      <c r="G1421" s="105">
        <v>1164475</v>
      </c>
      <c r="H1421" s="127">
        <v>0.42599999999999999</v>
      </c>
      <c r="I1421" s="127">
        <v>0.48067312072162732</v>
      </c>
      <c r="J1421" s="131"/>
      <c r="K1421" s="121">
        <v>0.8</v>
      </c>
      <c r="L1421" s="121">
        <f t="shared" si="44"/>
        <v>0.34079999999999999</v>
      </c>
      <c r="M1421" s="124">
        <v>1310.6620129999999</v>
      </c>
      <c r="N1421" s="124">
        <f t="shared" si="45"/>
        <v>630</v>
      </c>
      <c r="O1421" s="116">
        <v>43441</v>
      </c>
      <c r="P1421" s="108">
        <v>2018</v>
      </c>
      <c r="Q1421" s="108" t="s">
        <v>88</v>
      </c>
    </row>
    <row r="1422" spans="1:17" s="113" customFormat="1" x14ac:dyDescent="0.2">
      <c r="A1422" s="114" t="s">
        <v>15</v>
      </c>
      <c r="B1422" s="105" t="s">
        <v>69</v>
      </c>
      <c r="C1422" s="211">
        <v>43474</v>
      </c>
      <c r="D1422" s="115" t="s">
        <v>88</v>
      </c>
      <c r="E1422" s="105" t="s">
        <v>13</v>
      </c>
      <c r="F1422" s="105" t="s">
        <v>13</v>
      </c>
      <c r="G1422" s="105">
        <v>1164812</v>
      </c>
      <c r="H1422" s="127">
        <v>0.42599999999999999</v>
      </c>
      <c r="I1422" s="127">
        <v>0.48067312072162732</v>
      </c>
      <c r="J1422" s="131"/>
      <c r="K1422" s="121">
        <v>0.8</v>
      </c>
      <c r="L1422" s="121">
        <f t="shared" si="44"/>
        <v>0.34079999999999999</v>
      </c>
      <c r="M1422" s="124">
        <v>1310.6620129999999</v>
      </c>
      <c r="N1422" s="124">
        <f t="shared" si="45"/>
        <v>630</v>
      </c>
      <c r="O1422" s="116">
        <v>43448</v>
      </c>
      <c r="P1422" s="108">
        <v>2018</v>
      </c>
      <c r="Q1422" s="108" t="s">
        <v>88</v>
      </c>
    </row>
    <row r="1423" spans="1:17" s="113" customFormat="1" x14ac:dyDescent="0.2">
      <c r="A1423" s="114" t="s">
        <v>15</v>
      </c>
      <c r="B1423" s="105" t="s">
        <v>69</v>
      </c>
      <c r="C1423" s="211">
        <v>43474</v>
      </c>
      <c r="D1423" s="115" t="s">
        <v>88</v>
      </c>
      <c r="E1423" s="105" t="s">
        <v>13</v>
      </c>
      <c r="F1423" s="105" t="s">
        <v>13</v>
      </c>
      <c r="G1423" s="105">
        <v>1165069</v>
      </c>
      <c r="H1423" s="127">
        <v>0.42599999999999999</v>
      </c>
      <c r="I1423" s="127">
        <v>0.48067312072162732</v>
      </c>
      <c r="J1423" s="131"/>
      <c r="K1423" s="121">
        <v>0.8</v>
      </c>
      <c r="L1423" s="121">
        <f t="shared" si="44"/>
        <v>0.34079999999999999</v>
      </c>
      <c r="M1423" s="124">
        <v>1310.6620129999999</v>
      </c>
      <c r="N1423" s="124">
        <f t="shared" si="45"/>
        <v>630</v>
      </c>
      <c r="O1423" s="116">
        <v>43452</v>
      </c>
      <c r="P1423" s="108">
        <v>2018</v>
      </c>
      <c r="Q1423" s="108" t="s">
        <v>88</v>
      </c>
    </row>
    <row r="1424" spans="1:17" s="113" customFormat="1" x14ac:dyDescent="0.2">
      <c r="A1424" s="114" t="s">
        <v>15</v>
      </c>
      <c r="B1424" s="105" t="s">
        <v>69</v>
      </c>
      <c r="C1424" s="211">
        <v>43488</v>
      </c>
      <c r="D1424" s="115" t="s">
        <v>88</v>
      </c>
      <c r="E1424" s="105" t="s">
        <v>13</v>
      </c>
      <c r="F1424" s="105" t="s">
        <v>13</v>
      </c>
      <c r="G1424" s="105">
        <v>1165838</v>
      </c>
      <c r="H1424" s="127">
        <v>0.42599999999999999</v>
      </c>
      <c r="I1424" s="127">
        <v>0.48067312072162732</v>
      </c>
      <c r="J1424" s="131"/>
      <c r="K1424" s="121">
        <v>0.8</v>
      </c>
      <c r="L1424" s="121">
        <f t="shared" si="44"/>
        <v>0.34079999999999999</v>
      </c>
      <c r="M1424" s="124">
        <v>1310.6620129999999</v>
      </c>
      <c r="N1424" s="124">
        <f t="shared" si="45"/>
        <v>630</v>
      </c>
      <c r="O1424" s="116">
        <v>43452</v>
      </c>
      <c r="P1424" s="108">
        <v>2018</v>
      </c>
      <c r="Q1424" s="108" t="s">
        <v>88</v>
      </c>
    </row>
    <row r="1425" spans="1:17" s="113" customFormat="1" x14ac:dyDescent="0.2">
      <c r="A1425" s="114" t="s">
        <v>15</v>
      </c>
      <c r="B1425" s="105" t="s">
        <v>69</v>
      </c>
      <c r="C1425" s="211">
        <v>43474</v>
      </c>
      <c r="D1425" s="115" t="s">
        <v>88</v>
      </c>
      <c r="E1425" s="105" t="s">
        <v>13</v>
      </c>
      <c r="F1425" s="105" t="s">
        <v>13</v>
      </c>
      <c r="G1425" s="105">
        <v>1166568</v>
      </c>
      <c r="H1425" s="127">
        <v>0.42599999999999999</v>
      </c>
      <c r="I1425" s="127">
        <v>0.48067312072162732</v>
      </c>
      <c r="J1425" s="131"/>
      <c r="K1425" s="121">
        <v>0.8</v>
      </c>
      <c r="L1425" s="121">
        <f t="shared" si="44"/>
        <v>0.34079999999999999</v>
      </c>
      <c r="M1425" s="124">
        <v>1310.6620129999999</v>
      </c>
      <c r="N1425" s="124">
        <f t="shared" si="45"/>
        <v>630</v>
      </c>
      <c r="O1425" s="116">
        <v>43454</v>
      </c>
      <c r="P1425" s="108">
        <v>2018</v>
      </c>
      <c r="Q1425" s="108" t="s">
        <v>88</v>
      </c>
    </row>
    <row r="1426" spans="1:17" s="113" customFormat="1" x14ac:dyDescent="0.2">
      <c r="A1426" s="114" t="s">
        <v>15</v>
      </c>
      <c r="B1426" s="105" t="s">
        <v>69</v>
      </c>
      <c r="C1426" s="211">
        <v>43474</v>
      </c>
      <c r="D1426" s="115" t="s">
        <v>88</v>
      </c>
      <c r="E1426" s="105" t="s">
        <v>13</v>
      </c>
      <c r="F1426" s="105" t="s">
        <v>13</v>
      </c>
      <c r="G1426" s="105">
        <v>1166914</v>
      </c>
      <c r="H1426" s="127">
        <v>0.42599999999999999</v>
      </c>
      <c r="I1426" s="127">
        <v>0.48067312072162732</v>
      </c>
      <c r="J1426" s="131"/>
      <c r="K1426" s="121">
        <v>0.8</v>
      </c>
      <c r="L1426" s="121">
        <f t="shared" si="44"/>
        <v>0.34079999999999999</v>
      </c>
      <c r="M1426" s="124">
        <v>1310.6620129999999</v>
      </c>
      <c r="N1426" s="124">
        <f t="shared" si="45"/>
        <v>630</v>
      </c>
      <c r="O1426" s="116">
        <v>43433</v>
      </c>
      <c r="P1426" s="108">
        <v>2018</v>
      </c>
      <c r="Q1426" s="108" t="s">
        <v>88</v>
      </c>
    </row>
    <row r="1427" spans="1:17" s="113" customFormat="1" x14ac:dyDescent="0.2">
      <c r="A1427" s="114" t="s">
        <v>15</v>
      </c>
      <c r="B1427" s="105" t="s">
        <v>69</v>
      </c>
      <c r="C1427" s="211">
        <v>43488</v>
      </c>
      <c r="D1427" s="115" t="s">
        <v>88</v>
      </c>
      <c r="E1427" s="105" t="s">
        <v>13</v>
      </c>
      <c r="F1427" s="105" t="s">
        <v>13</v>
      </c>
      <c r="G1427" s="105">
        <v>1166915</v>
      </c>
      <c r="H1427" s="127">
        <v>0.42599999999999999</v>
      </c>
      <c r="I1427" s="127">
        <v>0.48067312072162732</v>
      </c>
      <c r="J1427" s="131"/>
      <c r="K1427" s="121">
        <v>0.8</v>
      </c>
      <c r="L1427" s="121">
        <f t="shared" si="44"/>
        <v>0.34079999999999999</v>
      </c>
      <c r="M1427" s="124">
        <v>1310.6620129999999</v>
      </c>
      <c r="N1427" s="124">
        <f t="shared" si="45"/>
        <v>630</v>
      </c>
      <c r="O1427" s="116">
        <v>43436</v>
      </c>
      <c r="P1427" s="108">
        <v>2018</v>
      </c>
      <c r="Q1427" s="108" t="s">
        <v>88</v>
      </c>
    </row>
    <row r="1428" spans="1:17" s="113" customFormat="1" x14ac:dyDescent="0.2">
      <c r="A1428" s="114" t="s">
        <v>15</v>
      </c>
      <c r="B1428" s="105" t="s">
        <v>69</v>
      </c>
      <c r="C1428" s="211">
        <v>43488</v>
      </c>
      <c r="D1428" s="115" t="s">
        <v>88</v>
      </c>
      <c r="E1428" s="105" t="s">
        <v>13</v>
      </c>
      <c r="F1428" s="105" t="s">
        <v>13</v>
      </c>
      <c r="G1428" s="105">
        <v>1167615</v>
      </c>
      <c r="H1428" s="127">
        <v>0.42599999999999999</v>
      </c>
      <c r="I1428" s="127">
        <v>0.48067312072162732</v>
      </c>
      <c r="J1428" s="131"/>
      <c r="K1428" s="121">
        <v>0.8</v>
      </c>
      <c r="L1428" s="121">
        <f t="shared" si="44"/>
        <v>0.34079999999999999</v>
      </c>
      <c r="M1428" s="124">
        <v>1310.6620129999999</v>
      </c>
      <c r="N1428" s="124">
        <f t="shared" si="45"/>
        <v>630</v>
      </c>
      <c r="O1428" s="116">
        <v>43462</v>
      </c>
      <c r="P1428" s="108">
        <v>2018</v>
      </c>
      <c r="Q1428" s="108" t="s">
        <v>88</v>
      </c>
    </row>
    <row r="1429" spans="1:17" s="113" customFormat="1" x14ac:dyDescent="0.2">
      <c r="A1429" s="114" t="s">
        <v>15</v>
      </c>
      <c r="B1429" s="105" t="s">
        <v>69</v>
      </c>
      <c r="C1429" s="211">
        <v>43488</v>
      </c>
      <c r="D1429" s="115" t="s">
        <v>88</v>
      </c>
      <c r="E1429" s="105" t="s">
        <v>13</v>
      </c>
      <c r="F1429" s="105" t="s">
        <v>13</v>
      </c>
      <c r="G1429" s="105">
        <v>1167645</v>
      </c>
      <c r="H1429" s="127">
        <v>0.42599999999999999</v>
      </c>
      <c r="I1429" s="127">
        <v>0.48067312072162732</v>
      </c>
      <c r="J1429" s="131"/>
      <c r="K1429" s="121">
        <v>0.8</v>
      </c>
      <c r="L1429" s="121">
        <f t="shared" si="44"/>
        <v>0.34079999999999999</v>
      </c>
      <c r="M1429" s="124">
        <v>1310.6620129999999</v>
      </c>
      <c r="N1429" s="124">
        <f t="shared" si="45"/>
        <v>630</v>
      </c>
      <c r="O1429" s="116">
        <v>43455</v>
      </c>
      <c r="P1429" s="108">
        <v>2018</v>
      </c>
      <c r="Q1429" s="108" t="s">
        <v>88</v>
      </c>
    </row>
    <row r="1430" spans="1:17" s="113" customFormat="1" x14ac:dyDescent="0.2">
      <c r="A1430" s="114" t="s">
        <v>15</v>
      </c>
      <c r="B1430" s="105" t="s">
        <v>69</v>
      </c>
      <c r="C1430" s="211">
        <v>43488</v>
      </c>
      <c r="D1430" s="115" t="s">
        <v>88</v>
      </c>
      <c r="E1430" s="105" t="s">
        <v>13</v>
      </c>
      <c r="F1430" s="105" t="s">
        <v>13</v>
      </c>
      <c r="G1430" s="105">
        <v>1168125</v>
      </c>
      <c r="H1430" s="127">
        <v>0.42599999999999999</v>
      </c>
      <c r="I1430" s="127">
        <v>0.48067312072162732</v>
      </c>
      <c r="J1430" s="131"/>
      <c r="K1430" s="121">
        <v>0.8</v>
      </c>
      <c r="L1430" s="121">
        <f t="shared" si="44"/>
        <v>0.34079999999999999</v>
      </c>
      <c r="M1430" s="124">
        <v>1310.6620129999999</v>
      </c>
      <c r="N1430" s="124">
        <f t="shared" si="45"/>
        <v>630</v>
      </c>
      <c r="O1430" s="116">
        <v>43462</v>
      </c>
      <c r="P1430" s="108">
        <v>2018</v>
      </c>
      <c r="Q1430" s="108" t="s">
        <v>88</v>
      </c>
    </row>
    <row r="1431" spans="1:17" s="113" customFormat="1" x14ac:dyDescent="0.2">
      <c r="A1431" s="114" t="s">
        <v>15</v>
      </c>
      <c r="B1431" s="105" t="s">
        <v>69</v>
      </c>
      <c r="C1431" s="211">
        <v>43488</v>
      </c>
      <c r="D1431" s="115" t="s">
        <v>88</v>
      </c>
      <c r="E1431" s="105" t="s">
        <v>13</v>
      </c>
      <c r="F1431" s="105" t="s">
        <v>13</v>
      </c>
      <c r="G1431" s="105">
        <v>1168305</v>
      </c>
      <c r="H1431" s="127">
        <v>0.42599999999999999</v>
      </c>
      <c r="I1431" s="127">
        <v>0.48067312072162732</v>
      </c>
      <c r="J1431" s="131"/>
      <c r="K1431" s="121">
        <v>0.8</v>
      </c>
      <c r="L1431" s="121">
        <f t="shared" ref="L1431:L1494" si="46">K1431*H1431</f>
        <v>0.34079999999999999</v>
      </c>
      <c r="M1431" s="124">
        <v>1310.6620129999999</v>
      </c>
      <c r="N1431" s="124">
        <f t="shared" si="45"/>
        <v>630</v>
      </c>
      <c r="O1431" s="116">
        <v>43456</v>
      </c>
      <c r="P1431" s="108">
        <v>2018</v>
      </c>
      <c r="Q1431" s="108" t="s">
        <v>88</v>
      </c>
    </row>
    <row r="1432" spans="1:17" s="113" customFormat="1" x14ac:dyDescent="0.2">
      <c r="A1432" s="114" t="s">
        <v>15</v>
      </c>
      <c r="B1432" s="105" t="s">
        <v>69</v>
      </c>
      <c r="C1432" s="211">
        <v>43488</v>
      </c>
      <c r="D1432" s="115" t="s">
        <v>88</v>
      </c>
      <c r="E1432" s="105" t="s">
        <v>13</v>
      </c>
      <c r="F1432" s="105" t="s">
        <v>13</v>
      </c>
      <c r="G1432" s="105">
        <v>1022303</v>
      </c>
      <c r="H1432" s="127">
        <v>0.42599999999999999</v>
      </c>
      <c r="I1432" s="127">
        <v>0.48104476755925862</v>
      </c>
      <c r="J1432" s="131"/>
      <c r="K1432" s="121">
        <v>1</v>
      </c>
      <c r="L1432" s="121">
        <f t="shared" si="46"/>
        <v>0.42599999999999999</v>
      </c>
      <c r="M1432" s="124">
        <v>1475.494713</v>
      </c>
      <c r="N1432" s="124">
        <f t="shared" si="45"/>
        <v>709.77901125000005</v>
      </c>
      <c r="O1432" s="116">
        <v>43236</v>
      </c>
      <c r="P1432" s="108">
        <v>2018</v>
      </c>
      <c r="Q1432" s="108" t="s">
        <v>88</v>
      </c>
    </row>
    <row r="1433" spans="1:17" s="113" customFormat="1" x14ac:dyDescent="0.2">
      <c r="A1433" s="114" t="s">
        <v>15</v>
      </c>
      <c r="B1433" s="105" t="s">
        <v>69</v>
      </c>
      <c r="C1433" s="211">
        <v>43516</v>
      </c>
      <c r="D1433" s="115" t="s">
        <v>88</v>
      </c>
      <c r="E1433" s="105" t="s">
        <v>13</v>
      </c>
      <c r="F1433" s="105" t="s">
        <v>13</v>
      </c>
      <c r="G1433" s="105">
        <v>1044653</v>
      </c>
      <c r="H1433" s="127">
        <v>0.42599999999999999</v>
      </c>
      <c r="I1433" s="127">
        <v>0.48067312072162732</v>
      </c>
      <c r="J1433" s="131"/>
      <c r="K1433" s="121">
        <v>0.8</v>
      </c>
      <c r="L1433" s="121">
        <f t="shared" si="46"/>
        <v>0.34079999999999999</v>
      </c>
      <c r="M1433" s="124">
        <v>1310.6620129999999</v>
      </c>
      <c r="N1433" s="124">
        <f t="shared" si="45"/>
        <v>630</v>
      </c>
      <c r="O1433" s="116">
        <v>43286</v>
      </c>
      <c r="P1433" s="108">
        <v>2018</v>
      </c>
      <c r="Q1433" s="108" t="s">
        <v>88</v>
      </c>
    </row>
    <row r="1434" spans="1:17" s="113" customFormat="1" x14ac:dyDescent="0.2">
      <c r="A1434" s="114" t="s">
        <v>15</v>
      </c>
      <c r="B1434" s="105" t="s">
        <v>69</v>
      </c>
      <c r="C1434" s="211">
        <v>43509</v>
      </c>
      <c r="D1434" s="115" t="s">
        <v>88</v>
      </c>
      <c r="E1434" s="105" t="s">
        <v>13</v>
      </c>
      <c r="F1434" s="105" t="s">
        <v>13</v>
      </c>
      <c r="G1434" s="105">
        <v>1056003</v>
      </c>
      <c r="H1434" s="127">
        <v>0.42599999999999999</v>
      </c>
      <c r="I1434" s="127">
        <v>0.48067312072162732</v>
      </c>
      <c r="J1434" s="131"/>
      <c r="K1434" s="121">
        <v>0.8</v>
      </c>
      <c r="L1434" s="121">
        <f t="shared" si="46"/>
        <v>0.34079999999999999</v>
      </c>
      <c r="M1434" s="124">
        <v>1310.6620129999999</v>
      </c>
      <c r="N1434" s="124">
        <f t="shared" si="45"/>
        <v>630</v>
      </c>
      <c r="O1434" s="116">
        <v>43306</v>
      </c>
      <c r="P1434" s="108">
        <v>2018</v>
      </c>
      <c r="Q1434" s="108" t="s">
        <v>88</v>
      </c>
    </row>
    <row r="1435" spans="1:17" s="113" customFormat="1" x14ac:dyDescent="0.2">
      <c r="A1435" s="114" t="s">
        <v>15</v>
      </c>
      <c r="B1435" s="105" t="s">
        <v>69</v>
      </c>
      <c r="C1435" s="211">
        <v>43488</v>
      </c>
      <c r="D1435" s="115" t="s">
        <v>88</v>
      </c>
      <c r="E1435" s="105" t="s">
        <v>13</v>
      </c>
      <c r="F1435" s="105" t="s">
        <v>13</v>
      </c>
      <c r="G1435" s="105">
        <v>1083290</v>
      </c>
      <c r="H1435" s="127">
        <v>0.42599999999999999</v>
      </c>
      <c r="I1435" s="127">
        <v>0.48067312072162732</v>
      </c>
      <c r="J1435" s="131"/>
      <c r="K1435" s="121">
        <v>0.8</v>
      </c>
      <c r="L1435" s="121">
        <f t="shared" si="46"/>
        <v>0.34079999999999999</v>
      </c>
      <c r="M1435" s="124">
        <v>1310.6620129999999</v>
      </c>
      <c r="N1435" s="124">
        <f t="shared" si="45"/>
        <v>630</v>
      </c>
      <c r="O1435" s="116">
        <v>43349</v>
      </c>
      <c r="P1435" s="108">
        <v>2018</v>
      </c>
      <c r="Q1435" s="108" t="s">
        <v>88</v>
      </c>
    </row>
    <row r="1436" spans="1:17" s="113" customFormat="1" x14ac:dyDescent="0.2">
      <c r="A1436" s="114" t="s">
        <v>15</v>
      </c>
      <c r="B1436" s="105" t="s">
        <v>69</v>
      </c>
      <c r="C1436" s="211">
        <v>43509</v>
      </c>
      <c r="D1436" s="115" t="s">
        <v>88</v>
      </c>
      <c r="E1436" s="105" t="s">
        <v>13</v>
      </c>
      <c r="F1436" s="105" t="s">
        <v>13</v>
      </c>
      <c r="G1436" s="105">
        <v>1096272</v>
      </c>
      <c r="H1436" s="127">
        <v>0.42599999999999999</v>
      </c>
      <c r="I1436" s="127">
        <v>0.48104476755925862</v>
      </c>
      <c r="J1436" s="131"/>
      <c r="K1436" s="121">
        <v>1</v>
      </c>
      <c r="L1436" s="121">
        <f t="shared" si="46"/>
        <v>0.42599999999999999</v>
      </c>
      <c r="M1436" s="124">
        <v>1475.494713</v>
      </c>
      <c r="N1436" s="124">
        <f t="shared" ref="N1436:N1499" si="47">I1436*M1436</f>
        <v>709.77901125000005</v>
      </c>
      <c r="O1436" s="116">
        <v>43371</v>
      </c>
      <c r="P1436" s="108">
        <v>2018</v>
      </c>
      <c r="Q1436" s="108" t="s">
        <v>88</v>
      </c>
    </row>
    <row r="1437" spans="1:17" s="113" customFormat="1" x14ac:dyDescent="0.2">
      <c r="A1437" s="114" t="s">
        <v>15</v>
      </c>
      <c r="B1437" s="105" t="s">
        <v>69</v>
      </c>
      <c r="C1437" s="211">
        <v>43509</v>
      </c>
      <c r="D1437" s="115" t="s">
        <v>88</v>
      </c>
      <c r="E1437" s="105" t="s">
        <v>13</v>
      </c>
      <c r="F1437" s="105" t="s">
        <v>13</v>
      </c>
      <c r="G1437" s="105">
        <v>1117082</v>
      </c>
      <c r="H1437" s="127">
        <v>0.42599999999999999</v>
      </c>
      <c r="I1437" s="127">
        <v>0.48067312072162732</v>
      </c>
      <c r="J1437" s="131"/>
      <c r="K1437" s="121">
        <v>0.8</v>
      </c>
      <c r="L1437" s="121">
        <f t="shared" si="46"/>
        <v>0.34079999999999999</v>
      </c>
      <c r="M1437" s="124">
        <v>1310.6620129999999</v>
      </c>
      <c r="N1437" s="124">
        <f t="shared" si="47"/>
        <v>630</v>
      </c>
      <c r="O1437" s="116">
        <v>43411</v>
      </c>
      <c r="P1437" s="108">
        <v>2018</v>
      </c>
      <c r="Q1437" s="108" t="s">
        <v>88</v>
      </c>
    </row>
    <row r="1438" spans="1:17" s="113" customFormat="1" x14ac:dyDescent="0.2">
      <c r="A1438" s="114" t="s">
        <v>15</v>
      </c>
      <c r="B1438" s="105" t="s">
        <v>69</v>
      </c>
      <c r="C1438" s="211">
        <v>43502</v>
      </c>
      <c r="D1438" s="115" t="s">
        <v>88</v>
      </c>
      <c r="E1438" s="105" t="s">
        <v>13</v>
      </c>
      <c r="F1438" s="105" t="s">
        <v>13</v>
      </c>
      <c r="G1438" s="105">
        <v>1117262</v>
      </c>
      <c r="H1438" s="127">
        <v>0.42599999999999999</v>
      </c>
      <c r="I1438" s="127">
        <v>0.48104476755925862</v>
      </c>
      <c r="J1438" s="131"/>
      <c r="K1438" s="121">
        <v>1</v>
      </c>
      <c r="L1438" s="121">
        <f t="shared" si="46"/>
        <v>0.42599999999999999</v>
      </c>
      <c r="M1438" s="124">
        <v>1475.494713</v>
      </c>
      <c r="N1438" s="124">
        <f t="shared" si="47"/>
        <v>709.77901125000005</v>
      </c>
      <c r="O1438" s="116">
        <v>43390</v>
      </c>
      <c r="P1438" s="108">
        <v>2018</v>
      </c>
      <c r="Q1438" s="108" t="s">
        <v>88</v>
      </c>
    </row>
    <row r="1439" spans="1:17" s="113" customFormat="1" x14ac:dyDescent="0.2">
      <c r="A1439" s="114" t="s">
        <v>15</v>
      </c>
      <c r="B1439" s="105" t="s">
        <v>69</v>
      </c>
      <c r="C1439" s="211">
        <v>43488</v>
      </c>
      <c r="D1439" s="115" t="s">
        <v>88</v>
      </c>
      <c r="E1439" s="105" t="s">
        <v>13</v>
      </c>
      <c r="F1439" s="105" t="s">
        <v>13</v>
      </c>
      <c r="G1439" s="105">
        <v>1130811</v>
      </c>
      <c r="H1439" s="127">
        <v>0.78</v>
      </c>
      <c r="I1439" s="127">
        <v>0.77999999999999992</v>
      </c>
      <c r="J1439" s="131"/>
      <c r="K1439" s="121">
        <v>0.38200000000000001</v>
      </c>
      <c r="L1439" s="121">
        <f t="shared" si="46"/>
        <v>0.29796</v>
      </c>
      <c r="M1439" s="124">
        <v>4832.9440000000004</v>
      </c>
      <c r="N1439" s="124">
        <f t="shared" si="47"/>
        <v>3769.69632</v>
      </c>
      <c r="O1439" s="116">
        <v>43357</v>
      </c>
      <c r="P1439" s="108">
        <v>2018</v>
      </c>
      <c r="Q1439" s="108" t="s">
        <v>88</v>
      </c>
    </row>
    <row r="1440" spans="1:17" s="113" customFormat="1" x14ac:dyDescent="0.2">
      <c r="A1440" s="114" t="s">
        <v>15</v>
      </c>
      <c r="B1440" s="105" t="s">
        <v>69</v>
      </c>
      <c r="C1440" s="211">
        <v>43517</v>
      </c>
      <c r="D1440" s="115" t="s">
        <v>88</v>
      </c>
      <c r="E1440" s="105" t="s">
        <v>13</v>
      </c>
      <c r="F1440" s="105" t="s">
        <v>13</v>
      </c>
      <c r="G1440" s="105">
        <v>1132554</v>
      </c>
      <c r="H1440" s="127">
        <v>0.42599999999999999</v>
      </c>
      <c r="I1440" s="127">
        <v>0.48067312072162732</v>
      </c>
      <c r="J1440" s="131"/>
      <c r="K1440" s="121">
        <v>0.8</v>
      </c>
      <c r="L1440" s="121">
        <f t="shared" si="46"/>
        <v>0.34079999999999999</v>
      </c>
      <c r="M1440" s="124">
        <v>1310.6620129999999</v>
      </c>
      <c r="N1440" s="124">
        <f t="shared" si="47"/>
        <v>630</v>
      </c>
      <c r="O1440" s="116">
        <v>43344</v>
      </c>
      <c r="P1440" s="108">
        <v>2018</v>
      </c>
      <c r="Q1440" s="108" t="s">
        <v>88</v>
      </c>
    </row>
    <row r="1441" spans="1:17" s="113" customFormat="1" x14ac:dyDescent="0.2">
      <c r="A1441" s="114" t="s">
        <v>15</v>
      </c>
      <c r="B1441" s="105" t="s">
        <v>69</v>
      </c>
      <c r="C1441" s="211">
        <v>43502</v>
      </c>
      <c r="D1441" s="115" t="s">
        <v>88</v>
      </c>
      <c r="E1441" s="105" t="s">
        <v>13</v>
      </c>
      <c r="F1441" s="105" t="s">
        <v>13</v>
      </c>
      <c r="G1441" s="105">
        <v>1132977</v>
      </c>
      <c r="H1441" s="127">
        <v>0.42599999999999999</v>
      </c>
      <c r="I1441" s="127">
        <v>0.48067312072162732</v>
      </c>
      <c r="J1441" s="131"/>
      <c r="K1441" s="121">
        <v>0.8</v>
      </c>
      <c r="L1441" s="121">
        <f t="shared" si="46"/>
        <v>0.34079999999999999</v>
      </c>
      <c r="M1441" s="124">
        <v>1310.6620129999999</v>
      </c>
      <c r="N1441" s="124">
        <f t="shared" si="47"/>
        <v>630</v>
      </c>
      <c r="O1441" s="116">
        <v>43405</v>
      </c>
      <c r="P1441" s="108">
        <v>2018</v>
      </c>
      <c r="Q1441" s="108" t="s">
        <v>88</v>
      </c>
    </row>
    <row r="1442" spans="1:17" s="113" customFormat="1" x14ac:dyDescent="0.2">
      <c r="A1442" s="114" t="s">
        <v>15</v>
      </c>
      <c r="B1442" s="105" t="s">
        <v>69</v>
      </c>
      <c r="C1442" s="211">
        <v>43517</v>
      </c>
      <c r="D1442" s="115" t="s">
        <v>88</v>
      </c>
      <c r="E1442" s="105" t="s">
        <v>13</v>
      </c>
      <c r="F1442" s="105" t="s">
        <v>13</v>
      </c>
      <c r="G1442" s="105">
        <v>1133092</v>
      </c>
      <c r="H1442" s="127">
        <v>0.78</v>
      </c>
      <c r="I1442" s="127">
        <v>0.78</v>
      </c>
      <c r="J1442" s="131"/>
      <c r="K1442" s="121">
        <v>0.57299999999999995</v>
      </c>
      <c r="L1442" s="121">
        <f t="shared" si="46"/>
        <v>0.44694</v>
      </c>
      <c r="M1442" s="124">
        <v>6330.3029999999999</v>
      </c>
      <c r="N1442" s="124">
        <f t="shared" si="47"/>
        <v>4937.63634</v>
      </c>
      <c r="O1442" s="116">
        <v>43265</v>
      </c>
      <c r="P1442" s="108">
        <v>2018</v>
      </c>
      <c r="Q1442" s="108" t="s">
        <v>88</v>
      </c>
    </row>
    <row r="1443" spans="1:17" s="113" customFormat="1" x14ac:dyDescent="0.2">
      <c r="A1443" s="114" t="s">
        <v>15</v>
      </c>
      <c r="B1443" s="105" t="s">
        <v>69</v>
      </c>
      <c r="C1443" s="211">
        <v>43517</v>
      </c>
      <c r="D1443" s="115" t="s">
        <v>88</v>
      </c>
      <c r="E1443" s="105" t="s">
        <v>13</v>
      </c>
      <c r="F1443" s="105" t="s">
        <v>13</v>
      </c>
      <c r="G1443" s="105">
        <v>1154471</v>
      </c>
      <c r="H1443" s="127">
        <v>0.42599999999999999</v>
      </c>
      <c r="I1443" s="127">
        <v>0.48067312072162732</v>
      </c>
      <c r="J1443" s="131"/>
      <c r="K1443" s="121">
        <v>0.8</v>
      </c>
      <c r="L1443" s="121">
        <f t="shared" si="46"/>
        <v>0.34079999999999999</v>
      </c>
      <c r="M1443" s="124">
        <v>1310.6620129999999</v>
      </c>
      <c r="N1443" s="124">
        <f t="shared" si="47"/>
        <v>630</v>
      </c>
      <c r="O1443" s="116">
        <v>43418</v>
      </c>
      <c r="P1443" s="108">
        <v>2018</v>
      </c>
      <c r="Q1443" s="108" t="s">
        <v>88</v>
      </c>
    </row>
    <row r="1444" spans="1:17" s="113" customFormat="1" x14ac:dyDescent="0.2">
      <c r="A1444" s="114" t="s">
        <v>15</v>
      </c>
      <c r="B1444" s="105" t="s">
        <v>69</v>
      </c>
      <c r="C1444" s="211">
        <v>43502</v>
      </c>
      <c r="D1444" s="115" t="s">
        <v>88</v>
      </c>
      <c r="E1444" s="105" t="s">
        <v>13</v>
      </c>
      <c r="F1444" s="105" t="s">
        <v>13</v>
      </c>
      <c r="G1444" s="105">
        <v>1154726</v>
      </c>
      <c r="H1444" s="127">
        <v>0.42599999999999999</v>
      </c>
      <c r="I1444" s="127">
        <v>0.48067312072162732</v>
      </c>
      <c r="J1444" s="131"/>
      <c r="K1444" s="121">
        <v>0.8</v>
      </c>
      <c r="L1444" s="121">
        <f t="shared" si="46"/>
        <v>0.34079999999999999</v>
      </c>
      <c r="M1444" s="124">
        <v>1310.6620129999999</v>
      </c>
      <c r="N1444" s="124">
        <f t="shared" si="47"/>
        <v>630</v>
      </c>
      <c r="O1444" s="116">
        <v>43418</v>
      </c>
      <c r="P1444" s="108">
        <v>2018</v>
      </c>
      <c r="Q1444" s="108" t="s">
        <v>88</v>
      </c>
    </row>
    <row r="1445" spans="1:17" s="113" customFormat="1" x14ac:dyDescent="0.2">
      <c r="A1445" s="114" t="s">
        <v>15</v>
      </c>
      <c r="B1445" s="105" t="s">
        <v>69</v>
      </c>
      <c r="C1445" s="211">
        <v>43516</v>
      </c>
      <c r="D1445" s="115" t="s">
        <v>88</v>
      </c>
      <c r="E1445" s="105" t="s">
        <v>13</v>
      </c>
      <c r="F1445" s="105" t="s">
        <v>13</v>
      </c>
      <c r="G1445" s="105">
        <v>1155067</v>
      </c>
      <c r="H1445" s="127">
        <v>0.42599999999999999</v>
      </c>
      <c r="I1445" s="127">
        <v>0.48067312072162732</v>
      </c>
      <c r="J1445" s="131"/>
      <c r="K1445" s="121">
        <v>0.8</v>
      </c>
      <c r="L1445" s="121">
        <f t="shared" si="46"/>
        <v>0.34079999999999999</v>
      </c>
      <c r="M1445" s="124">
        <v>1310.6620129999999</v>
      </c>
      <c r="N1445" s="124">
        <f t="shared" si="47"/>
        <v>630</v>
      </c>
      <c r="O1445" s="116">
        <v>43405</v>
      </c>
      <c r="P1445" s="108">
        <v>2018</v>
      </c>
      <c r="Q1445" s="108" t="s">
        <v>88</v>
      </c>
    </row>
    <row r="1446" spans="1:17" s="113" customFormat="1" x14ac:dyDescent="0.2">
      <c r="A1446" s="114" t="s">
        <v>15</v>
      </c>
      <c r="B1446" s="105" t="s">
        <v>69</v>
      </c>
      <c r="C1446" s="211">
        <v>43509</v>
      </c>
      <c r="D1446" s="115" t="s">
        <v>88</v>
      </c>
      <c r="E1446" s="105" t="s">
        <v>13</v>
      </c>
      <c r="F1446" s="105" t="s">
        <v>13</v>
      </c>
      <c r="G1446" s="105">
        <v>1155101</v>
      </c>
      <c r="H1446" s="127">
        <v>0.42599999999999999</v>
      </c>
      <c r="I1446" s="127">
        <v>0.48067312072162732</v>
      </c>
      <c r="J1446" s="131"/>
      <c r="K1446" s="121">
        <v>0.8</v>
      </c>
      <c r="L1446" s="121">
        <f t="shared" si="46"/>
        <v>0.34079999999999999</v>
      </c>
      <c r="M1446" s="124">
        <v>1310.6620129999999</v>
      </c>
      <c r="N1446" s="124">
        <f t="shared" si="47"/>
        <v>630</v>
      </c>
      <c r="O1446" s="116">
        <v>43426</v>
      </c>
      <c r="P1446" s="108">
        <v>2018</v>
      </c>
      <c r="Q1446" s="108" t="s">
        <v>88</v>
      </c>
    </row>
    <row r="1447" spans="1:17" s="113" customFormat="1" x14ac:dyDescent="0.2">
      <c r="A1447" s="114" t="s">
        <v>15</v>
      </c>
      <c r="B1447" s="105" t="s">
        <v>69</v>
      </c>
      <c r="C1447" s="211">
        <v>43517</v>
      </c>
      <c r="D1447" s="115" t="s">
        <v>88</v>
      </c>
      <c r="E1447" s="105" t="s">
        <v>13</v>
      </c>
      <c r="F1447" s="105" t="s">
        <v>13</v>
      </c>
      <c r="G1447" s="105">
        <v>1157093</v>
      </c>
      <c r="H1447" s="127">
        <v>0.42599999999999999</v>
      </c>
      <c r="I1447" s="127">
        <v>0.48067312072162732</v>
      </c>
      <c r="J1447" s="131"/>
      <c r="K1447" s="121">
        <v>0.8</v>
      </c>
      <c r="L1447" s="121">
        <f t="shared" si="46"/>
        <v>0.34079999999999999</v>
      </c>
      <c r="M1447" s="124">
        <v>1310.6620129999999</v>
      </c>
      <c r="N1447" s="124">
        <f t="shared" si="47"/>
        <v>630</v>
      </c>
      <c r="O1447" s="116">
        <v>43431</v>
      </c>
      <c r="P1447" s="108">
        <v>2018</v>
      </c>
      <c r="Q1447" s="108" t="s">
        <v>88</v>
      </c>
    </row>
    <row r="1448" spans="1:17" s="113" customFormat="1" x14ac:dyDescent="0.2">
      <c r="A1448" s="114" t="s">
        <v>15</v>
      </c>
      <c r="B1448" s="105" t="s">
        <v>69</v>
      </c>
      <c r="C1448" s="211">
        <v>43502</v>
      </c>
      <c r="D1448" s="115" t="s">
        <v>88</v>
      </c>
      <c r="E1448" s="105" t="s">
        <v>13</v>
      </c>
      <c r="F1448" s="105" t="s">
        <v>13</v>
      </c>
      <c r="G1448" s="105">
        <v>1159512</v>
      </c>
      <c r="H1448" s="127">
        <v>0.42599999999999999</v>
      </c>
      <c r="I1448" s="127">
        <v>0.48067312072162732</v>
      </c>
      <c r="J1448" s="131"/>
      <c r="K1448" s="121">
        <v>0.8</v>
      </c>
      <c r="L1448" s="121">
        <f t="shared" si="46"/>
        <v>0.34079999999999999</v>
      </c>
      <c r="M1448" s="124">
        <v>1310.6620129999999</v>
      </c>
      <c r="N1448" s="124">
        <f t="shared" si="47"/>
        <v>630</v>
      </c>
      <c r="O1448" s="116">
        <v>43423</v>
      </c>
      <c r="P1448" s="108">
        <v>2018</v>
      </c>
      <c r="Q1448" s="108" t="s">
        <v>88</v>
      </c>
    </row>
    <row r="1449" spans="1:17" s="113" customFormat="1" x14ac:dyDescent="0.2">
      <c r="A1449" s="114" t="s">
        <v>15</v>
      </c>
      <c r="B1449" s="105" t="s">
        <v>69</v>
      </c>
      <c r="C1449" s="211">
        <v>43488</v>
      </c>
      <c r="D1449" s="115" t="s">
        <v>88</v>
      </c>
      <c r="E1449" s="105" t="s">
        <v>13</v>
      </c>
      <c r="F1449" s="105" t="s">
        <v>13</v>
      </c>
      <c r="G1449" s="105">
        <v>1159957</v>
      </c>
      <c r="H1449" s="127">
        <v>0.42599999999999999</v>
      </c>
      <c r="I1449" s="127">
        <v>0.48067312072162732</v>
      </c>
      <c r="J1449" s="131"/>
      <c r="K1449" s="121">
        <v>0.8</v>
      </c>
      <c r="L1449" s="121">
        <f t="shared" si="46"/>
        <v>0.34079999999999999</v>
      </c>
      <c r="M1449" s="124">
        <v>1310.6620129999999</v>
      </c>
      <c r="N1449" s="124">
        <f t="shared" si="47"/>
        <v>630</v>
      </c>
      <c r="O1449" s="116">
        <v>43327</v>
      </c>
      <c r="P1449" s="108">
        <v>2018</v>
      </c>
      <c r="Q1449" s="108" t="s">
        <v>88</v>
      </c>
    </row>
    <row r="1450" spans="1:17" s="113" customFormat="1" x14ac:dyDescent="0.2">
      <c r="A1450" s="114" t="s">
        <v>15</v>
      </c>
      <c r="B1450" s="105" t="s">
        <v>69</v>
      </c>
      <c r="C1450" s="211">
        <v>43517</v>
      </c>
      <c r="D1450" s="115" t="s">
        <v>88</v>
      </c>
      <c r="E1450" s="105" t="s">
        <v>13</v>
      </c>
      <c r="F1450" s="105" t="s">
        <v>13</v>
      </c>
      <c r="G1450" s="105">
        <v>1160753</v>
      </c>
      <c r="H1450" s="127">
        <v>0.42599999999999999</v>
      </c>
      <c r="I1450" s="127">
        <v>0.48067312072162732</v>
      </c>
      <c r="J1450" s="131"/>
      <c r="K1450" s="121">
        <v>0.8</v>
      </c>
      <c r="L1450" s="121">
        <f t="shared" si="46"/>
        <v>0.34079999999999999</v>
      </c>
      <c r="M1450" s="124">
        <v>1310.6620129999999</v>
      </c>
      <c r="N1450" s="124">
        <f t="shared" si="47"/>
        <v>630</v>
      </c>
      <c r="O1450" s="116">
        <v>43378</v>
      </c>
      <c r="P1450" s="108">
        <v>2018</v>
      </c>
      <c r="Q1450" s="108" t="s">
        <v>88</v>
      </c>
    </row>
    <row r="1451" spans="1:17" s="113" customFormat="1" x14ac:dyDescent="0.2">
      <c r="A1451" s="114" t="s">
        <v>15</v>
      </c>
      <c r="B1451" s="105" t="s">
        <v>69</v>
      </c>
      <c r="C1451" s="211">
        <v>43502</v>
      </c>
      <c r="D1451" s="115" t="s">
        <v>88</v>
      </c>
      <c r="E1451" s="105" t="s">
        <v>13</v>
      </c>
      <c r="F1451" s="105" t="s">
        <v>13</v>
      </c>
      <c r="G1451" s="105">
        <v>1161146</v>
      </c>
      <c r="H1451" s="127">
        <v>0.42599999999999999</v>
      </c>
      <c r="I1451" s="127">
        <v>0.48104476755925862</v>
      </c>
      <c r="J1451" s="131"/>
      <c r="K1451" s="121">
        <v>1</v>
      </c>
      <c r="L1451" s="121">
        <f t="shared" si="46"/>
        <v>0.42599999999999999</v>
      </c>
      <c r="M1451" s="124">
        <v>1475.494713</v>
      </c>
      <c r="N1451" s="124">
        <f t="shared" si="47"/>
        <v>709.77901125000005</v>
      </c>
      <c r="O1451" s="116">
        <v>43421</v>
      </c>
      <c r="P1451" s="108">
        <v>2018</v>
      </c>
      <c r="Q1451" s="108" t="s">
        <v>88</v>
      </c>
    </row>
    <row r="1452" spans="1:17" s="113" customFormat="1" x14ac:dyDescent="0.2">
      <c r="A1452" s="114" t="s">
        <v>15</v>
      </c>
      <c r="B1452" s="105" t="s">
        <v>69</v>
      </c>
      <c r="C1452" s="211">
        <v>43516</v>
      </c>
      <c r="D1452" s="115" t="s">
        <v>88</v>
      </c>
      <c r="E1452" s="105" t="s">
        <v>13</v>
      </c>
      <c r="F1452" s="105" t="s">
        <v>13</v>
      </c>
      <c r="G1452" s="105">
        <v>1161238</v>
      </c>
      <c r="H1452" s="127">
        <v>0.42599999999999999</v>
      </c>
      <c r="I1452" s="127">
        <v>0.48104476755925862</v>
      </c>
      <c r="J1452" s="131"/>
      <c r="K1452" s="121">
        <v>1</v>
      </c>
      <c r="L1452" s="121">
        <f t="shared" si="46"/>
        <v>0.42599999999999999</v>
      </c>
      <c r="M1452" s="124">
        <v>1475.494713</v>
      </c>
      <c r="N1452" s="124">
        <f t="shared" si="47"/>
        <v>709.77901125000005</v>
      </c>
      <c r="O1452" s="116">
        <v>43425</v>
      </c>
      <c r="P1452" s="108">
        <v>2018</v>
      </c>
      <c r="Q1452" s="108" t="s">
        <v>88</v>
      </c>
    </row>
    <row r="1453" spans="1:17" s="113" customFormat="1" x14ac:dyDescent="0.2">
      <c r="A1453" s="114" t="s">
        <v>15</v>
      </c>
      <c r="B1453" s="105" t="s">
        <v>69</v>
      </c>
      <c r="C1453" s="211">
        <v>43516</v>
      </c>
      <c r="D1453" s="115" t="s">
        <v>88</v>
      </c>
      <c r="E1453" s="105" t="s">
        <v>13</v>
      </c>
      <c r="F1453" s="105" t="s">
        <v>13</v>
      </c>
      <c r="G1453" s="105">
        <v>1161358</v>
      </c>
      <c r="H1453" s="127">
        <v>0.42599999999999999</v>
      </c>
      <c r="I1453" s="127">
        <v>0.48104476755925862</v>
      </c>
      <c r="J1453" s="131"/>
      <c r="K1453" s="121">
        <v>1</v>
      </c>
      <c r="L1453" s="121">
        <f t="shared" si="46"/>
        <v>0.42599999999999999</v>
      </c>
      <c r="M1453" s="124">
        <v>1475.494713</v>
      </c>
      <c r="N1453" s="124">
        <f t="shared" si="47"/>
        <v>709.77901125000005</v>
      </c>
      <c r="O1453" s="116">
        <v>43425</v>
      </c>
      <c r="P1453" s="108">
        <v>2018</v>
      </c>
      <c r="Q1453" s="108" t="s">
        <v>88</v>
      </c>
    </row>
    <row r="1454" spans="1:17" s="113" customFormat="1" x14ac:dyDescent="0.2">
      <c r="A1454" s="114" t="s">
        <v>15</v>
      </c>
      <c r="B1454" s="105" t="s">
        <v>69</v>
      </c>
      <c r="C1454" s="211">
        <v>43509</v>
      </c>
      <c r="D1454" s="115" t="s">
        <v>88</v>
      </c>
      <c r="E1454" s="105" t="s">
        <v>13</v>
      </c>
      <c r="F1454" s="105" t="s">
        <v>13</v>
      </c>
      <c r="G1454" s="105">
        <v>1161395</v>
      </c>
      <c r="H1454" s="127">
        <v>0.42599999999999999</v>
      </c>
      <c r="I1454" s="127">
        <v>0.48104476755925862</v>
      </c>
      <c r="J1454" s="131"/>
      <c r="K1454" s="121">
        <v>1</v>
      </c>
      <c r="L1454" s="121">
        <f t="shared" si="46"/>
        <v>0.42599999999999999</v>
      </c>
      <c r="M1454" s="124">
        <v>1475.494713</v>
      </c>
      <c r="N1454" s="124">
        <f t="shared" si="47"/>
        <v>709.77901125000005</v>
      </c>
      <c r="O1454" s="116">
        <v>43427</v>
      </c>
      <c r="P1454" s="108">
        <v>2018</v>
      </c>
      <c r="Q1454" s="108" t="s">
        <v>88</v>
      </c>
    </row>
    <row r="1455" spans="1:17" s="113" customFormat="1" x14ac:dyDescent="0.2">
      <c r="A1455" s="114" t="s">
        <v>15</v>
      </c>
      <c r="B1455" s="105" t="s">
        <v>69</v>
      </c>
      <c r="C1455" s="211">
        <v>43509</v>
      </c>
      <c r="D1455" s="115" t="s">
        <v>88</v>
      </c>
      <c r="E1455" s="105" t="s">
        <v>13</v>
      </c>
      <c r="F1455" s="105" t="s">
        <v>13</v>
      </c>
      <c r="G1455" s="105">
        <v>1161720</v>
      </c>
      <c r="H1455" s="127">
        <v>0.42599999999999999</v>
      </c>
      <c r="I1455" s="127">
        <v>0.48104476755925862</v>
      </c>
      <c r="J1455" s="131"/>
      <c r="K1455" s="121">
        <v>1</v>
      </c>
      <c r="L1455" s="121">
        <f t="shared" si="46"/>
        <v>0.42599999999999999</v>
      </c>
      <c r="M1455" s="124">
        <v>1475.494713</v>
      </c>
      <c r="N1455" s="124">
        <f t="shared" si="47"/>
        <v>709.77901125000005</v>
      </c>
      <c r="O1455" s="116">
        <v>43434</v>
      </c>
      <c r="P1455" s="108">
        <v>2018</v>
      </c>
      <c r="Q1455" s="108" t="s">
        <v>88</v>
      </c>
    </row>
    <row r="1456" spans="1:17" s="113" customFormat="1" x14ac:dyDescent="0.2">
      <c r="A1456" s="114" t="s">
        <v>15</v>
      </c>
      <c r="B1456" s="105" t="s">
        <v>69</v>
      </c>
      <c r="C1456" s="211">
        <v>43502</v>
      </c>
      <c r="D1456" s="115" t="s">
        <v>88</v>
      </c>
      <c r="E1456" s="105" t="s">
        <v>13</v>
      </c>
      <c r="F1456" s="105" t="s">
        <v>13</v>
      </c>
      <c r="G1456" s="105">
        <v>1161961</v>
      </c>
      <c r="H1456" s="127">
        <v>0.42599999999999999</v>
      </c>
      <c r="I1456" s="127">
        <v>0.48067312072162732</v>
      </c>
      <c r="J1456" s="131"/>
      <c r="K1456" s="121">
        <v>0.8</v>
      </c>
      <c r="L1456" s="121">
        <f t="shared" si="46"/>
        <v>0.34079999999999999</v>
      </c>
      <c r="M1456" s="124">
        <v>1310.6620129999999</v>
      </c>
      <c r="N1456" s="124">
        <f t="shared" si="47"/>
        <v>630</v>
      </c>
      <c r="O1456" s="116">
        <v>43427</v>
      </c>
      <c r="P1456" s="108">
        <v>2018</v>
      </c>
      <c r="Q1456" s="108" t="s">
        <v>88</v>
      </c>
    </row>
    <row r="1457" spans="1:17" s="113" customFormat="1" x14ac:dyDescent="0.2">
      <c r="A1457" s="114" t="s">
        <v>15</v>
      </c>
      <c r="B1457" s="105" t="s">
        <v>69</v>
      </c>
      <c r="C1457" s="211">
        <v>43502</v>
      </c>
      <c r="D1457" s="115" t="s">
        <v>88</v>
      </c>
      <c r="E1457" s="105" t="s">
        <v>13</v>
      </c>
      <c r="F1457" s="105" t="s">
        <v>13</v>
      </c>
      <c r="G1457" s="105">
        <v>1161976</v>
      </c>
      <c r="H1457" s="127">
        <v>0.42599999999999999</v>
      </c>
      <c r="I1457" s="127">
        <v>0.48067312072162732</v>
      </c>
      <c r="J1457" s="131"/>
      <c r="K1457" s="121">
        <v>0.8</v>
      </c>
      <c r="L1457" s="121">
        <f t="shared" si="46"/>
        <v>0.34079999999999999</v>
      </c>
      <c r="M1457" s="124">
        <v>1310.6620129999999</v>
      </c>
      <c r="N1457" s="124">
        <f t="shared" si="47"/>
        <v>630</v>
      </c>
      <c r="O1457" s="116">
        <v>43427</v>
      </c>
      <c r="P1457" s="108">
        <v>2018</v>
      </c>
      <c r="Q1457" s="108" t="s">
        <v>88</v>
      </c>
    </row>
    <row r="1458" spans="1:17" s="113" customFormat="1" x14ac:dyDescent="0.2">
      <c r="A1458" s="114" t="s">
        <v>15</v>
      </c>
      <c r="B1458" s="105" t="s">
        <v>69</v>
      </c>
      <c r="C1458" s="211">
        <v>43516</v>
      </c>
      <c r="D1458" s="115" t="s">
        <v>88</v>
      </c>
      <c r="E1458" s="105" t="s">
        <v>13</v>
      </c>
      <c r="F1458" s="105" t="s">
        <v>13</v>
      </c>
      <c r="G1458" s="105">
        <v>1162225</v>
      </c>
      <c r="H1458" s="127">
        <v>0.42599999999999999</v>
      </c>
      <c r="I1458" s="127">
        <v>0.48104476755925862</v>
      </c>
      <c r="J1458" s="131"/>
      <c r="K1458" s="121">
        <v>1</v>
      </c>
      <c r="L1458" s="121">
        <f t="shared" si="46"/>
        <v>0.42599999999999999</v>
      </c>
      <c r="M1458" s="124">
        <v>1475.494713</v>
      </c>
      <c r="N1458" s="124">
        <f t="shared" si="47"/>
        <v>709.77901125000005</v>
      </c>
      <c r="O1458" s="116">
        <v>43434</v>
      </c>
      <c r="P1458" s="108">
        <v>2018</v>
      </c>
      <c r="Q1458" s="108" t="s">
        <v>88</v>
      </c>
    </row>
    <row r="1459" spans="1:17" s="113" customFormat="1" x14ac:dyDescent="0.2">
      <c r="A1459" s="114" t="s">
        <v>15</v>
      </c>
      <c r="B1459" s="105" t="s">
        <v>69</v>
      </c>
      <c r="C1459" s="211">
        <v>43488</v>
      </c>
      <c r="D1459" s="115" t="s">
        <v>88</v>
      </c>
      <c r="E1459" s="105" t="s">
        <v>13</v>
      </c>
      <c r="F1459" s="105" t="s">
        <v>13</v>
      </c>
      <c r="G1459" s="105">
        <v>1163710</v>
      </c>
      <c r="H1459" s="127">
        <v>0.42599999999999999</v>
      </c>
      <c r="I1459" s="127">
        <v>0.48067312072162732</v>
      </c>
      <c r="J1459" s="131"/>
      <c r="K1459" s="121">
        <v>0.8</v>
      </c>
      <c r="L1459" s="121">
        <f t="shared" si="46"/>
        <v>0.34079999999999999</v>
      </c>
      <c r="M1459" s="124">
        <v>1310.6620129999999</v>
      </c>
      <c r="N1459" s="124">
        <f t="shared" si="47"/>
        <v>630</v>
      </c>
      <c r="O1459" s="116">
        <v>43445</v>
      </c>
      <c r="P1459" s="108">
        <v>2018</v>
      </c>
      <c r="Q1459" s="108" t="s">
        <v>88</v>
      </c>
    </row>
    <row r="1460" spans="1:17" s="113" customFormat="1" x14ac:dyDescent="0.2">
      <c r="A1460" s="114" t="s">
        <v>15</v>
      </c>
      <c r="B1460" s="105" t="s">
        <v>69</v>
      </c>
      <c r="C1460" s="211">
        <v>43502</v>
      </c>
      <c r="D1460" s="115" t="s">
        <v>88</v>
      </c>
      <c r="E1460" s="105" t="s">
        <v>13</v>
      </c>
      <c r="F1460" s="105" t="s">
        <v>13</v>
      </c>
      <c r="G1460" s="105">
        <v>1163737</v>
      </c>
      <c r="H1460" s="127">
        <v>0.42599999999999999</v>
      </c>
      <c r="I1460" s="127">
        <v>0.48067312072162732</v>
      </c>
      <c r="J1460" s="131"/>
      <c r="K1460" s="121">
        <v>0.8</v>
      </c>
      <c r="L1460" s="121">
        <f t="shared" si="46"/>
        <v>0.34079999999999999</v>
      </c>
      <c r="M1460" s="124">
        <v>1310.6620129999999</v>
      </c>
      <c r="N1460" s="124">
        <f t="shared" si="47"/>
        <v>630</v>
      </c>
      <c r="O1460" s="116">
        <v>43417</v>
      </c>
      <c r="P1460" s="108">
        <v>2018</v>
      </c>
      <c r="Q1460" s="108" t="s">
        <v>88</v>
      </c>
    </row>
    <row r="1461" spans="1:17" s="113" customFormat="1" x14ac:dyDescent="0.2">
      <c r="A1461" s="114" t="s">
        <v>15</v>
      </c>
      <c r="B1461" s="105" t="s">
        <v>69</v>
      </c>
      <c r="C1461" s="211">
        <v>43488</v>
      </c>
      <c r="D1461" s="115" t="s">
        <v>88</v>
      </c>
      <c r="E1461" s="105" t="s">
        <v>13</v>
      </c>
      <c r="F1461" s="105" t="s">
        <v>13</v>
      </c>
      <c r="G1461" s="105">
        <v>1163918</v>
      </c>
      <c r="H1461" s="127">
        <v>0.42599999999999999</v>
      </c>
      <c r="I1461" s="127">
        <v>0.48067312072162732</v>
      </c>
      <c r="J1461" s="131"/>
      <c r="K1461" s="121">
        <v>0.8</v>
      </c>
      <c r="L1461" s="121">
        <f t="shared" si="46"/>
        <v>0.34079999999999999</v>
      </c>
      <c r="M1461" s="124">
        <v>1310.6620129999999</v>
      </c>
      <c r="N1461" s="124">
        <f t="shared" si="47"/>
        <v>630</v>
      </c>
      <c r="O1461" s="116">
        <v>43431</v>
      </c>
      <c r="P1461" s="108">
        <v>2018</v>
      </c>
      <c r="Q1461" s="108" t="s">
        <v>88</v>
      </c>
    </row>
    <row r="1462" spans="1:17" s="113" customFormat="1" x14ac:dyDescent="0.2">
      <c r="A1462" s="114" t="s">
        <v>15</v>
      </c>
      <c r="B1462" s="105" t="s">
        <v>69</v>
      </c>
      <c r="C1462" s="211">
        <v>43488</v>
      </c>
      <c r="D1462" s="115" t="s">
        <v>88</v>
      </c>
      <c r="E1462" s="105" t="s">
        <v>13</v>
      </c>
      <c r="F1462" s="105" t="s">
        <v>13</v>
      </c>
      <c r="G1462" s="105">
        <v>1163927</v>
      </c>
      <c r="H1462" s="127">
        <v>0.42599999999999999</v>
      </c>
      <c r="I1462" s="127">
        <v>0.48067312072162732</v>
      </c>
      <c r="J1462" s="131"/>
      <c r="K1462" s="121">
        <v>0.8</v>
      </c>
      <c r="L1462" s="121">
        <f t="shared" si="46"/>
        <v>0.34079999999999999</v>
      </c>
      <c r="M1462" s="124">
        <v>1310.6620129999999</v>
      </c>
      <c r="N1462" s="124">
        <f t="shared" si="47"/>
        <v>630</v>
      </c>
      <c r="O1462" s="116">
        <v>43432</v>
      </c>
      <c r="P1462" s="108">
        <v>2018</v>
      </c>
      <c r="Q1462" s="108" t="s">
        <v>88</v>
      </c>
    </row>
    <row r="1463" spans="1:17" s="113" customFormat="1" x14ac:dyDescent="0.2">
      <c r="A1463" s="114" t="s">
        <v>15</v>
      </c>
      <c r="B1463" s="105" t="s">
        <v>69</v>
      </c>
      <c r="C1463" s="211">
        <v>43502</v>
      </c>
      <c r="D1463" s="115" t="s">
        <v>88</v>
      </c>
      <c r="E1463" s="105" t="s">
        <v>13</v>
      </c>
      <c r="F1463" s="105" t="s">
        <v>13</v>
      </c>
      <c r="G1463" s="105">
        <v>1164592</v>
      </c>
      <c r="H1463" s="127">
        <v>0.42599999999999999</v>
      </c>
      <c r="I1463" s="127">
        <v>0.48067312072162732</v>
      </c>
      <c r="J1463" s="131"/>
      <c r="K1463" s="121">
        <v>0.8</v>
      </c>
      <c r="L1463" s="121">
        <f t="shared" si="46"/>
        <v>0.34079999999999999</v>
      </c>
      <c r="M1463" s="124">
        <v>1310.6620129999999</v>
      </c>
      <c r="N1463" s="124">
        <f t="shared" si="47"/>
        <v>630</v>
      </c>
      <c r="O1463" s="116">
        <v>43447</v>
      </c>
      <c r="P1463" s="108">
        <v>2018</v>
      </c>
      <c r="Q1463" s="108" t="s">
        <v>88</v>
      </c>
    </row>
    <row r="1464" spans="1:17" s="113" customFormat="1" x14ac:dyDescent="0.2">
      <c r="A1464" s="114" t="s">
        <v>15</v>
      </c>
      <c r="B1464" s="105" t="s">
        <v>69</v>
      </c>
      <c r="C1464" s="211">
        <v>43502</v>
      </c>
      <c r="D1464" s="115" t="s">
        <v>88</v>
      </c>
      <c r="E1464" s="105" t="s">
        <v>13</v>
      </c>
      <c r="F1464" s="105" t="s">
        <v>13</v>
      </c>
      <c r="G1464" s="105">
        <v>1166056</v>
      </c>
      <c r="H1464" s="127">
        <v>0.42599999999999999</v>
      </c>
      <c r="I1464" s="127">
        <v>0.48067312072162732</v>
      </c>
      <c r="J1464" s="131"/>
      <c r="K1464" s="121">
        <v>0.8</v>
      </c>
      <c r="L1464" s="121">
        <f t="shared" si="46"/>
        <v>0.34079999999999999</v>
      </c>
      <c r="M1464" s="124">
        <v>1310.6620129999999</v>
      </c>
      <c r="N1464" s="124">
        <f t="shared" si="47"/>
        <v>630</v>
      </c>
      <c r="O1464" s="116">
        <v>43451</v>
      </c>
      <c r="P1464" s="108">
        <v>2018</v>
      </c>
      <c r="Q1464" s="108" t="s">
        <v>88</v>
      </c>
    </row>
    <row r="1465" spans="1:17" s="113" customFormat="1" x14ac:dyDescent="0.2">
      <c r="A1465" s="114" t="s">
        <v>15</v>
      </c>
      <c r="B1465" s="105" t="s">
        <v>69</v>
      </c>
      <c r="C1465" s="211">
        <v>43502</v>
      </c>
      <c r="D1465" s="115" t="s">
        <v>88</v>
      </c>
      <c r="E1465" s="105" t="s">
        <v>13</v>
      </c>
      <c r="F1465" s="105" t="s">
        <v>13</v>
      </c>
      <c r="G1465" s="105">
        <v>1166857</v>
      </c>
      <c r="H1465" s="127">
        <v>0.42599999999999999</v>
      </c>
      <c r="I1465" s="127">
        <v>0.48067312072162732</v>
      </c>
      <c r="J1465" s="131"/>
      <c r="K1465" s="121">
        <v>0.8</v>
      </c>
      <c r="L1465" s="121">
        <f t="shared" si="46"/>
        <v>0.34079999999999999</v>
      </c>
      <c r="M1465" s="124">
        <v>1310.6620129999999</v>
      </c>
      <c r="N1465" s="124">
        <f t="shared" si="47"/>
        <v>630</v>
      </c>
      <c r="O1465" s="116">
        <v>43433</v>
      </c>
      <c r="P1465" s="108">
        <v>2018</v>
      </c>
      <c r="Q1465" s="108" t="s">
        <v>88</v>
      </c>
    </row>
    <row r="1466" spans="1:17" s="113" customFormat="1" x14ac:dyDescent="0.2">
      <c r="A1466" s="114" t="s">
        <v>15</v>
      </c>
      <c r="B1466" s="105" t="s">
        <v>69</v>
      </c>
      <c r="C1466" s="211">
        <v>43502</v>
      </c>
      <c r="D1466" s="115" t="s">
        <v>88</v>
      </c>
      <c r="E1466" s="105" t="s">
        <v>13</v>
      </c>
      <c r="F1466" s="105" t="s">
        <v>13</v>
      </c>
      <c r="G1466" s="105">
        <v>1167097</v>
      </c>
      <c r="H1466" s="127">
        <v>0.42599999999999999</v>
      </c>
      <c r="I1466" s="127">
        <v>0.48067312072162732</v>
      </c>
      <c r="J1466" s="131"/>
      <c r="K1466" s="121">
        <v>0.8</v>
      </c>
      <c r="L1466" s="121">
        <f t="shared" si="46"/>
        <v>0.34079999999999999</v>
      </c>
      <c r="M1466" s="124">
        <v>1310.6620129999999</v>
      </c>
      <c r="N1466" s="124">
        <f t="shared" si="47"/>
        <v>630</v>
      </c>
      <c r="O1466" s="116">
        <v>43451</v>
      </c>
      <c r="P1466" s="108">
        <v>2018</v>
      </c>
      <c r="Q1466" s="108" t="s">
        <v>88</v>
      </c>
    </row>
    <row r="1467" spans="1:17" s="113" customFormat="1" x14ac:dyDescent="0.2">
      <c r="A1467" s="114" t="s">
        <v>15</v>
      </c>
      <c r="B1467" s="105" t="s">
        <v>69</v>
      </c>
      <c r="C1467" s="211">
        <v>43517</v>
      </c>
      <c r="D1467" s="115" t="s">
        <v>88</v>
      </c>
      <c r="E1467" s="105" t="s">
        <v>13</v>
      </c>
      <c r="F1467" s="105" t="s">
        <v>13</v>
      </c>
      <c r="G1467" s="105">
        <v>1167640</v>
      </c>
      <c r="H1467" s="127">
        <v>0.42599999999999999</v>
      </c>
      <c r="I1467" s="127">
        <v>0.48067312072162732</v>
      </c>
      <c r="J1467" s="131"/>
      <c r="K1467" s="121">
        <v>0.8</v>
      </c>
      <c r="L1467" s="121">
        <f t="shared" si="46"/>
        <v>0.34079999999999999</v>
      </c>
      <c r="M1467" s="124">
        <v>1310.6620129999999</v>
      </c>
      <c r="N1467" s="124">
        <f t="shared" si="47"/>
        <v>630</v>
      </c>
      <c r="O1467" s="116">
        <v>43455</v>
      </c>
      <c r="P1467" s="108">
        <v>2018</v>
      </c>
      <c r="Q1467" s="108" t="s">
        <v>88</v>
      </c>
    </row>
    <row r="1468" spans="1:17" s="113" customFormat="1" x14ac:dyDescent="0.2">
      <c r="A1468" s="114" t="s">
        <v>15</v>
      </c>
      <c r="B1468" s="105" t="s">
        <v>69</v>
      </c>
      <c r="C1468" s="211">
        <v>43517</v>
      </c>
      <c r="D1468" s="115" t="s">
        <v>88</v>
      </c>
      <c r="E1468" s="105" t="s">
        <v>13</v>
      </c>
      <c r="F1468" s="105" t="s">
        <v>13</v>
      </c>
      <c r="G1468" s="105">
        <v>1167653</v>
      </c>
      <c r="H1468" s="127">
        <v>0.42599999999999999</v>
      </c>
      <c r="I1468" s="127">
        <v>0.48067312072162732</v>
      </c>
      <c r="J1468" s="131"/>
      <c r="K1468" s="121">
        <v>0.8</v>
      </c>
      <c r="L1468" s="121">
        <f t="shared" si="46"/>
        <v>0.34079999999999999</v>
      </c>
      <c r="M1468" s="124">
        <v>1310.6620129999999</v>
      </c>
      <c r="N1468" s="124">
        <f t="shared" si="47"/>
        <v>630</v>
      </c>
      <c r="O1468" s="116">
        <v>43438</v>
      </c>
      <c r="P1468" s="108">
        <v>2018</v>
      </c>
      <c r="Q1468" s="108" t="s">
        <v>88</v>
      </c>
    </row>
    <row r="1469" spans="1:17" s="113" customFormat="1" x14ac:dyDescent="0.2">
      <c r="A1469" s="114" t="s">
        <v>15</v>
      </c>
      <c r="B1469" s="105" t="s">
        <v>69</v>
      </c>
      <c r="C1469" s="211">
        <v>43517</v>
      </c>
      <c r="D1469" s="115" t="s">
        <v>88</v>
      </c>
      <c r="E1469" s="105" t="s">
        <v>13</v>
      </c>
      <c r="F1469" s="105" t="s">
        <v>13</v>
      </c>
      <c r="G1469" s="105">
        <v>1167657</v>
      </c>
      <c r="H1469" s="127">
        <v>0.42599999999999999</v>
      </c>
      <c r="I1469" s="127">
        <v>0.48067312072162732</v>
      </c>
      <c r="J1469" s="131"/>
      <c r="K1469" s="121">
        <v>0.8</v>
      </c>
      <c r="L1469" s="121">
        <f t="shared" si="46"/>
        <v>0.34079999999999999</v>
      </c>
      <c r="M1469" s="124">
        <v>1310.6620129999999</v>
      </c>
      <c r="N1469" s="124">
        <f t="shared" si="47"/>
        <v>630</v>
      </c>
      <c r="O1469" s="116">
        <v>43445</v>
      </c>
      <c r="P1469" s="108">
        <v>2018</v>
      </c>
      <c r="Q1469" s="108" t="s">
        <v>88</v>
      </c>
    </row>
    <row r="1470" spans="1:17" s="113" customFormat="1" x14ac:dyDescent="0.2">
      <c r="A1470" s="114" t="s">
        <v>15</v>
      </c>
      <c r="B1470" s="105" t="s">
        <v>69</v>
      </c>
      <c r="C1470" s="211">
        <v>43517</v>
      </c>
      <c r="D1470" s="115" t="s">
        <v>88</v>
      </c>
      <c r="E1470" s="105" t="s">
        <v>13</v>
      </c>
      <c r="F1470" s="105" t="s">
        <v>13</v>
      </c>
      <c r="G1470" s="105">
        <v>1167671</v>
      </c>
      <c r="H1470" s="127">
        <v>0.42599999999999999</v>
      </c>
      <c r="I1470" s="127">
        <v>0.48067312072162732</v>
      </c>
      <c r="J1470" s="131"/>
      <c r="K1470" s="121">
        <v>0.8</v>
      </c>
      <c r="L1470" s="121">
        <f t="shared" si="46"/>
        <v>0.34079999999999999</v>
      </c>
      <c r="M1470" s="124">
        <v>1310.6620129999999</v>
      </c>
      <c r="N1470" s="124">
        <f t="shared" si="47"/>
        <v>630</v>
      </c>
      <c r="O1470" s="116">
        <v>43452</v>
      </c>
      <c r="P1470" s="108">
        <v>2018</v>
      </c>
      <c r="Q1470" s="108" t="s">
        <v>88</v>
      </c>
    </row>
    <row r="1471" spans="1:17" s="113" customFormat="1" x14ac:dyDescent="0.2">
      <c r="A1471" s="114" t="s">
        <v>15</v>
      </c>
      <c r="B1471" s="105" t="s">
        <v>69</v>
      </c>
      <c r="C1471" s="211">
        <v>43509</v>
      </c>
      <c r="D1471" s="115" t="s">
        <v>88</v>
      </c>
      <c r="E1471" s="105" t="s">
        <v>13</v>
      </c>
      <c r="F1471" s="105" t="s">
        <v>13</v>
      </c>
      <c r="G1471" s="105">
        <v>1168037</v>
      </c>
      <c r="H1471" s="127">
        <v>0.42599999999999999</v>
      </c>
      <c r="I1471" s="127">
        <v>0.48067312072162732</v>
      </c>
      <c r="J1471" s="131"/>
      <c r="K1471" s="121">
        <v>0.8</v>
      </c>
      <c r="L1471" s="121">
        <f t="shared" si="46"/>
        <v>0.34079999999999999</v>
      </c>
      <c r="M1471" s="124">
        <v>1310.6620129999999</v>
      </c>
      <c r="N1471" s="124">
        <f t="shared" si="47"/>
        <v>630</v>
      </c>
      <c r="O1471" s="116">
        <v>43445</v>
      </c>
      <c r="P1471" s="108">
        <v>2018</v>
      </c>
      <c r="Q1471" s="108" t="s">
        <v>88</v>
      </c>
    </row>
    <row r="1472" spans="1:17" s="113" customFormat="1" x14ac:dyDescent="0.2">
      <c r="A1472" s="114" t="s">
        <v>15</v>
      </c>
      <c r="B1472" s="105" t="s">
        <v>69</v>
      </c>
      <c r="C1472" s="211">
        <v>43509</v>
      </c>
      <c r="D1472" s="115" t="s">
        <v>88</v>
      </c>
      <c r="E1472" s="105" t="s">
        <v>13</v>
      </c>
      <c r="F1472" s="105" t="s">
        <v>13</v>
      </c>
      <c r="G1472" s="105">
        <v>1168287</v>
      </c>
      <c r="H1472" s="127">
        <v>0.42599999999999999</v>
      </c>
      <c r="I1472" s="127">
        <v>0.48067312072162732</v>
      </c>
      <c r="J1472" s="131"/>
      <c r="K1472" s="121">
        <v>0.8</v>
      </c>
      <c r="L1472" s="121">
        <f t="shared" si="46"/>
        <v>0.34079999999999999</v>
      </c>
      <c r="M1472" s="124">
        <v>1310.6620129999999</v>
      </c>
      <c r="N1472" s="124">
        <f t="shared" si="47"/>
        <v>630</v>
      </c>
      <c r="O1472" s="116">
        <v>43456</v>
      </c>
      <c r="P1472" s="108">
        <v>2018</v>
      </c>
      <c r="Q1472" s="108" t="s">
        <v>88</v>
      </c>
    </row>
    <row r="1473" spans="1:17" s="113" customFormat="1" x14ac:dyDescent="0.2">
      <c r="A1473" s="114" t="s">
        <v>15</v>
      </c>
      <c r="B1473" s="105" t="s">
        <v>69</v>
      </c>
      <c r="C1473" s="211">
        <v>43509</v>
      </c>
      <c r="D1473" s="115" t="s">
        <v>88</v>
      </c>
      <c r="E1473" s="105" t="s">
        <v>13</v>
      </c>
      <c r="F1473" s="105" t="s">
        <v>13</v>
      </c>
      <c r="G1473" s="105">
        <v>1168337</v>
      </c>
      <c r="H1473" s="127">
        <v>0.42599999999999999</v>
      </c>
      <c r="I1473" s="127">
        <v>0.48067312072162732</v>
      </c>
      <c r="J1473" s="131"/>
      <c r="K1473" s="121">
        <v>0.8</v>
      </c>
      <c r="L1473" s="121">
        <f t="shared" si="46"/>
        <v>0.34079999999999999</v>
      </c>
      <c r="M1473" s="124">
        <v>1310.6620129999999</v>
      </c>
      <c r="N1473" s="124">
        <f t="shared" si="47"/>
        <v>630</v>
      </c>
      <c r="O1473" s="116">
        <v>43458</v>
      </c>
      <c r="P1473" s="108">
        <v>2018</v>
      </c>
      <c r="Q1473" s="108" t="s">
        <v>88</v>
      </c>
    </row>
    <row r="1474" spans="1:17" s="113" customFormat="1" x14ac:dyDescent="0.2">
      <c r="A1474" s="114" t="s">
        <v>15</v>
      </c>
      <c r="B1474" s="105" t="s">
        <v>69</v>
      </c>
      <c r="C1474" s="211">
        <v>43517</v>
      </c>
      <c r="D1474" s="115" t="s">
        <v>88</v>
      </c>
      <c r="E1474" s="105" t="s">
        <v>13</v>
      </c>
      <c r="F1474" s="105" t="s">
        <v>13</v>
      </c>
      <c r="G1474" s="105">
        <v>1168569</v>
      </c>
      <c r="H1474" s="127">
        <v>0.42599999999999999</v>
      </c>
      <c r="I1474" s="127">
        <v>0.48067312072162732</v>
      </c>
      <c r="J1474" s="131"/>
      <c r="K1474" s="121">
        <v>0.8</v>
      </c>
      <c r="L1474" s="121">
        <f t="shared" si="46"/>
        <v>0.34079999999999999</v>
      </c>
      <c r="M1474" s="124">
        <v>1310.6620129999999</v>
      </c>
      <c r="N1474" s="124">
        <f t="shared" si="47"/>
        <v>630</v>
      </c>
      <c r="O1474" s="116">
        <v>43429</v>
      </c>
      <c r="P1474" s="108">
        <v>2018</v>
      </c>
      <c r="Q1474" s="108" t="s">
        <v>88</v>
      </c>
    </row>
    <row r="1475" spans="1:17" s="113" customFormat="1" x14ac:dyDescent="0.2">
      <c r="A1475" s="114" t="s">
        <v>15</v>
      </c>
      <c r="B1475" s="105" t="s">
        <v>69</v>
      </c>
      <c r="C1475" s="211">
        <v>43517</v>
      </c>
      <c r="D1475" s="115" t="s">
        <v>88</v>
      </c>
      <c r="E1475" s="105" t="s">
        <v>13</v>
      </c>
      <c r="F1475" s="105" t="s">
        <v>13</v>
      </c>
      <c r="G1475" s="105">
        <v>1168604</v>
      </c>
      <c r="H1475" s="127">
        <v>0.42599999999999999</v>
      </c>
      <c r="I1475" s="127">
        <v>0.48067312072162732</v>
      </c>
      <c r="J1475" s="131"/>
      <c r="K1475" s="121">
        <v>0.8</v>
      </c>
      <c r="L1475" s="121">
        <f t="shared" si="46"/>
        <v>0.34079999999999999</v>
      </c>
      <c r="M1475" s="124">
        <v>1310.6620129999999</v>
      </c>
      <c r="N1475" s="124">
        <f t="shared" si="47"/>
        <v>630</v>
      </c>
      <c r="O1475" s="116">
        <v>43444</v>
      </c>
      <c r="P1475" s="108">
        <v>2018</v>
      </c>
      <c r="Q1475" s="108" t="s">
        <v>88</v>
      </c>
    </row>
    <row r="1476" spans="1:17" s="113" customFormat="1" x14ac:dyDescent="0.2">
      <c r="A1476" s="114" t="s">
        <v>15</v>
      </c>
      <c r="B1476" s="105" t="s">
        <v>69</v>
      </c>
      <c r="C1476" s="211">
        <v>43517</v>
      </c>
      <c r="D1476" s="115" t="s">
        <v>88</v>
      </c>
      <c r="E1476" s="105" t="s">
        <v>13</v>
      </c>
      <c r="F1476" s="105" t="s">
        <v>13</v>
      </c>
      <c r="G1476" s="105">
        <v>1168606</v>
      </c>
      <c r="H1476" s="127">
        <v>0.42599999999999999</v>
      </c>
      <c r="I1476" s="127">
        <v>0.48067312072162732</v>
      </c>
      <c r="J1476" s="131"/>
      <c r="K1476" s="121">
        <v>0.8</v>
      </c>
      <c r="L1476" s="121">
        <f t="shared" si="46"/>
        <v>0.34079999999999999</v>
      </c>
      <c r="M1476" s="124">
        <v>1310.6620129999999</v>
      </c>
      <c r="N1476" s="124">
        <f t="shared" si="47"/>
        <v>630</v>
      </c>
      <c r="O1476" s="116">
        <v>43444</v>
      </c>
      <c r="P1476" s="108">
        <v>2018</v>
      </c>
      <c r="Q1476" s="108" t="s">
        <v>88</v>
      </c>
    </row>
    <row r="1477" spans="1:17" s="113" customFormat="1" x14ac:dyDescent="0.2">
      <c r="A1477" s="114" t="s">
        <v>15</v>
      </c>
      <c r="B1477" s="105" t="s">
        <v>69</v>
      </c>
      <c r="C1477" s="211">
        <v>43502</v>
      </c>
      <c r="D1477" s="115" t="s">
        <v>88</v>
      </c>
      <c r="E1477" s="105" t="s">
        <v>13</v>
      </c>
      <c r="F1477" s="105" t="s">
        <v>13</v>
      </c>
      <c r="G1477" s="105">
        <v>1168642</v>
      </c>
      <c r="H1477" s="127">
        <v>0.42599999999999999</v>
      </c>
      <c r="I1477" s="127">
        <v>0.48067312072162732</v>
      </c>
      <c r="J1477" s="131"/>
      <c r="K1477" s="121">
        <v>0.8</v>
      </c>
      <c r="L1477" s="121">
        <f t="shared" si="46"/>
        <v>0.34079999999999999</v>
      </c>
      <c r="M1477" s="124">
        <v>1310.6620129999999</v>
      </c>
      <c r="N1477" s="124">
        <f t="shared" si="47"/>
        <v>630</v>
      </c>
      <c r="O1477" s="116">
        <v>43451</v>
      </c>
      <c r="P1477" s="108">
        <v>2018</v>
      </c>
      <c r="Q1477" s="108" t="s">
        <v>88</v>
      </c>
    </row>
    <row r="1478" spans="1:17" s="113" customFormat="1" x14ac:dyDescent="0.2">
      <c r="A1478" s="114" t="s">
        <v>15</v>
      </c>
      <c r="B1478" s="105" t="s">
        <v>69</v>
      </c>
      <c r="C1478" s="211">
        <v>43502</v>
      </c>
      <c r="D1478" s="115" t="s">
        <v>88</v>
      </c>
      <c r="E1478" s="105" t="s">
        <v>13</v>
      </c>
      <c r="F1478" s="105" t="s">
        <v>13</v>
      </c>
      <c r="G1478" s="105">
        <v>1168652</v>
      </c>
      <c r="H1478" s="127">
        <v>0.42599999999999999</v>
      </c>
      <c r="I1478" s="127">
        <v>0.48067312072162732</v>
      </c>
      <c r="J1478" s="131"/>
      <c r="K1478" s="121">
        <v>0.8</v>
      </c>
      <c r="L1478" s="121">
        <f t="shared" si="46"/>
        <v>0.34079999999999999</v>
      </c>
      <c r="M1478" s="124">
        <v>1310.6620129999999</v>
      </c>
      <c r="N1478" s="124">
        <f t="shared" si="47"/>
        <v>630</v>
      </c>
      <c r="O1478" s="116">
        <v>43456</v>
      </c>
      <c r="P1478" s="108">
        <v>2018</v>
      </c>
      <c r="Q1478" s="108" t="s">
        <v>88</v>
      </c>
    </row>
    <row r="1479" spans="1:17" s="113" customFormat="1" x14ac:dyDescent="0.2">
      <c r="A1479" s="114" t="s">
        <v>15</v>
      </c>
      <c r="B1479" s="105" t="s">
        <v>69</v>
      </c>
      <c r="C1479" s="211">
        <v>43517</v>
      </c>
      <c r="D1479" s="115" t="s">
        <v>88</v>
      </c>
      <c r="E1479" s="105" t="s">
        <v>13</v>
      </c>
      <c r="F1479" s="105" t="s">
        <v>13</v>
      </c>
      <c r="G1479" s="105">
        <v>1168662</v>
      </c>
      <c r="H1479" s="127">
        <v>0.42599999999999999</v>
      </c>
      <c r="I1479" s="127">
        <v>0.48067312072162732</v>
      </c>
      <c r="J1479" s="131"/>
      <c r="K1479" s="121">
        <v>0.8</v>
      </c>
      <c r="L1479" s="121">
        <f t="shared" si="46"/>
        <v>0.34079999999999999</v>
      </c>
      <c r="M1479" s="124">
        <v>1310.6620129999999</v>
      </c>
      <c r="N1479" s="124">
        <f t="shared" si="47"/>
        <v>630</v>
      </c>
      <c r="O1479" s="116">
        <v>43453</v>
      </c>
      <c r="P1479" s="108">
        <v>2018</v>
      </c>
      <c r="Q1479" s="108" t="s">
        <v>88</v>
      </c>
    </row>
    <row r="1480" spans="1:17" s="113" customFormat="1" x14ac:dyDescent="0.2">
      <c r="A1480" s="114" t="s">
        <v>15</v>
      </c>
      <c r="B1480" s="105" t="s">
        <v>69</v>
      </c>
      <c r="C1480" s="211">
        <v>43502</v>
      </c>
      <c r="D1480" s="115" t="s">
        <v>88</v>
      </c>
      <c r="E1480" s="105" t="s">
        <v>13</v>
      </c>
      <c r="F1480" s="105" t="s">
        <v>13</v>
      </c>
      <c r="G1480" s="105">
        <v>1168664</v>
      </c>
      <c r="H1480" s="127">
        <v>0.42599999999999999</v>
      </c>
      <c r="I1480" s="127">
        <v>0.48067312072162732</v>
      </c>
      <c r="J1480" s="131"/>
      <c r="K1480" s="121">
        <v>0.8</v>
      </c>
      <c r="L1480" s="121">
        <f t="shared" si="46"/>
        <v>0.34079999999999999</v>
      </c>
      <c r="M1480" s="124">
        <v>1310.6620129999999</v>
      </c>
      <c r="N1480" s="124">
        <f t="shared" si="47"/>
        <v>630</v>
      </c>
      <c r="O1480" s="116">
        <v>43455</v>
      </c>
      <c r="P1480" s="108">
        <v>2018</v>
      </c>
      <c r="Q1480" s="108" t="s">
        <v>88</v>
      </c>
    </row>
    <row r="1481" spans="1:17" s="113" customFormat="1" x14ac:dyDescent="0.2">
      <c r="A1481" s="114" t="s">
        <v>15</v>
      </c>
      <c r="B1481" s="105" t="s">
        <v>69</v>
      </c>
      <c r="C1481" s="211">
        <v>43502</v>
      </c>
      <c r="D1481" s="115" t="s">
        <v>88</v>
      </c>
      <c r="E1481" s="105" t="s">
        <v>13</v>
      </c>
      <c r="F1481" s="105" t="s">
        <v>13</v>
      </c>
      <c r="G1481" s="105">
        <v>1168778</v>
      </c>
      <c r="H1481" s="127">
        <v>0.42599999999999999</v>
      </c>
      <c r="I1481" s="127">
        <v>0.48067312072162732</v>
      </c>
      <c r="J1481" s="131"/>
      <c r="K1481" s="121">
        <v>0.8</v>
      </c>
      <c r="L1481" s="121">
        <f t="shared" si="46"/>
        <v>0.34079999999999999</v>
      </c>
      <c r="M1481" s="124">
        <v>1310.6620129999999</v>
      </c>
      <c r="N1481" s="124">
        <f t="shared" si="47"/>
        <v>630</v>
      </c>
      <c r="O1481" s="116">
        <v>43447</v>
      </c>
      <c r="P1481" s="108">
        <v>2018</v>
      </c>
      <c r="Q1481" s="108" t="s">
        <v>88</v>
      </c>
    </row>
    <row r="1482" spans="1:17" s="113" customFormat="1" x14ac:dyDescent="0.2">
      <c r="A1482" s="114" t="s">
        <v>15</v>
      </c>
      <c r="B1482" s="105" t="s">
        <v>69</v>
      </c>
      <c r="C1482" s="211">
        <v>43517</v>
      </c>
      <c r="D1482" s="115" t="s">
        <v>88</v>
      </c>
      <c r="E1482" s="105" t="s">
        <v>13</v>
      </c>
      <c r="F1482" s="105" t="s">
        <v>13</v>
      </c>
      <c r="G1482" s="105">
        <v>1168829</v>
      </c>
      <c r="H1482" s="127">
        <v>0.42599999999999999</v>
      </c>
      <c r="I1482" s="127">
        <v>0.48067312072162732</v>
      </c>
      <c r="J1482" s="131"/>
      <c r="K1482" s="121">
        <v>0.8</v>
      </c>
      <c r="L1482" s="121">
        <f t="shared" si="46"/>
        <v>0.34079999999999999</v>
      </c>
      <c r="M1482" s="124">
        <v>1310.6620129999999</v>
      </c>
      <c r="N1482" s="124">
        <f t="shared" si="47"/>
        <v>630</v>
      </c>
      <c r="O1482" s="116">
        <v>43447</v>
      </c>
      <c r="P1482" s="108">
        <v>2018</v>
      </c>
      <c r="Q1482" s="108" t="s">
        <v>88</v>
      </c>
    </row>
    <row r="1483" spans="1:17" s="113" customFormat="1" x14ac:dyDescent="0.2">
      <c r="A1483" s="114" t="s">
        <v>15</v>
      </c>
      <c r="B1483" s="105" t="s">
        <v>69</v>
      </c>
      <c r="C1483" s="211">
        <v>43516</v>
      </c>
      <c r="D1483" s="115" t="s">
        <v>88</v>
      </c>
      <c r="E1483" s="105" t="s">
        <v>13</v>
      </c>
      <c r="F1483" s="105" t="s">
        <v>13</v>
      </c>
      <c r="G1483" s="105">
        <v>1168930</v>
      </c>
      <c r="H1483" s="127">
        <v>0.42599999999999999</v>
      </c>
      <c r="I1483" s="127">
        <v>0.48104476755925862</v>
      </c>
      <c r="J1483" s="131"/>
      <c r="K1483" s="121">
        <v>1</v>
      </c>
      <c r="L1483" s="121">
        <f t="shared" si="46"/>
        <v>0.42599999999999999</v>
      </c>
      <c r="M1483" s="124">
        <v>1475.494713</v>
      </c>
      <c r="N1483" s="124">
        <f t="shared" si="47"/>
        <v>709.77901125000005</v>
      </c>
      <c r="O1483" s="116">
        <v>43458</v>
      </c>
      <c r="P1483" s="108">
        <v>2018</v>
      </c>
      <c r="Q1483" s="108" t="s">
        <v>88</v>
      </c>
    </row>
    <row r="1484" spans="1:17" s="113" customFormat="1" x14ac:dyDescent="0.2">
      <c r="A1484" s="114" t="s">
        <v>15</v>
      </c>
      <c r="B1484" s="105" t="s">
        <v>69</v>
      </c>
      <c r="C1484" s="211">
        <v>43509</v>
      </c>
      <c r="D1484" s="115" t="s">
        <v>88</v>
      </c>
      <c r="E1484" s="105" t="s">
        <v>13</v>
      </c>
      <c r="F1484" s="105" t="s">
        <v>13</v>
      </c>
      <c r="G1484" s="105">
        <v>1169179</v>
      </c>
      <c r="H1484" s="127">
        <v>0.42599999999999999</v>
      </c>
      <c r="I1484" s="127">
        <v>0.48067312072162732</v>
      </c>
      <c r="J1484" s="131"/>
      <c r="K1484" s="121">
        <v>0.8</v>
      </c>
      <c r="L1484" s="121">
        <f t="shared" si="46"/>
        <v>0.34079999999999999</v>
      </c>
      <c r="M1484" s="124">
        <v>1310.6620129999999</v>
      </c>
      <c r="N1484" s="124">
        <f t="shared" si="47"/>
        <v>630</v>
      </c>
      <c r="O1484" s="116">
        <v>43410</v>
      </c>
      <c r="P1484" s="108">
        <v>2018</v>
      </c>
      <c r="Q1484" s="108" t="s">
        <v>88</v>
      </c>
    </row>
    <row r="1485" spans="1:17" s="113" customFormat="1" x14ac:dyDescent="0.2">
      <c r="A1485" s="114" t="s">
        <v>15</v>
      </c>
      <c r="B1485" s="105" t="s">
        <v>69</v>
      </c>
      <c r="C1485" s="211">
        <v>43517</v>
      </c>
      <c r="D1485" s="115" t="s">
        <v>88</v>
      </c>
      <c r="E1485" s="105" t="s">
        <v>13</v>
      </c>
      <c r="F1485" s="105" t="s">
        <v>13</v>
      </c>
      <c r="G1485" s="105">
        <v>1169699</v>
      </c>
      <c r="H1485" s="127">
        <v>0.42599999999999999</v>
      </c>
      <c r="I1485" s="127">
        <v>0.48067312072162732</v>
      </c>
      <c r="J1485" s="131"/>
      <c r="K1485" s="121">
        <v>0.8</v>
      </c>
      <c r="L1485" s="121">
        <f t="shared" si="46"/>
        <v>0.34079999999999999</v>
      </c>
      <c r="M1485" s="124">
        <v>1310.6620129999999</v>
      </c>
      <c r="N1485" s="124">
        <f t="shared" si="47"/>
        <v>630</v>
      </c>
      <c r="O1485" s="116">
        <v>43455</v>
      </c>
      <c r="P1485" s="108">
        <v>2018</v>
      </c>
      <c r="Q1485" s="108" t="s">
        <v>88</v>
      </c>
    </row>
    <row r="1486" spans="1:17" s="113" customFormat="1" x14ac:dyDescent="0.2">
      <c r="A1486" s="114" t="s">
        <v>15</v>
      </c>
      <c r="B1486" s="105" t="s">
        <v>69</v>
      </c>
      <c r="C1486" s="211">
        <v>43517</v>
      </c>
      <c r="D1486" s="115" t="s">
        <v>88</v>
      </c>
      <c r="E1486" s="105" t="s">
        <v>13</v>
      </c>
      <c r="F1486" s="105" t="s">
        <v>13</v>
      </c>
      <c r="G1486" s="105">
        <v>1169932</v>
      </c>
      <c r="H1486" s="127">
        <v>0.42599999999999999</v>
      </c>
      <c r="I1486" s="127">
        <v>0.48067312072162732</v>
      </c>
      <c r="J1486" s="131"/>
      <c r="K1486" s="121">
        <v>0.8</v>
      </c>
      <c r="L1486" s="121">
        <f t="shared" si="46"/>
        <v>0.34079999999999999</v>
      </c>
      <c r="M1486" s="124">
        <v>1310.6620129999999</v>
      </c>
      <c r="N1486" s="124">
        <f t="shared" si="47"/>
        <v>630</v>
      </c>
      <c r="O1486" s="116">
        <v>43397</v>
      </c>
      <c r="P1486" s="108">
        <v>2018</v>
      </c>
      <c r="Q1486" s="108" t="s">
        <v>88</v>
      </c>
    </row>
    <row r="1487" spans="1:17" s="113" customFormat="1" x14ac:dyDescent="0.2">
      <c r="A1487" s="114" t="s">
        <v>15</v>
      </c>
      <c r="B1487" s="105" t="s">
        <v>69</v>
      </c>
      <c r="C1487" s="211">
        <v>43509</v>
      </c>
      <c r="D1487" s="115" t="s">
        <v>88</v>
      </c>
      <c r="E1487" s="105" t="s">
        <v>13</v>
      </c>
      <c r="F1487" s="105" t="s">
        <v>13</v>
      </c>
      <c r="G1487" s="105">
        <v>1170676</v>
      </c>
      <c r="H1487" s="127">
        <v>0.42599999999999999</v>
      </c>
      <c r="I1487" s="127">
        <v>0.48067312072162732</v>
      </c>
      <c r="J1487" s="131"/>
      <c r="K1487" s="121">
        <v>0.8</v>
      </c>
      <c r="L1487" s="121">
        <f t="shared" si="46"/>
        <v>0.34079999999999999</v>
      </c>
      <c r="M1487" s="124">
        <v>1310.6620129999999</v>
      </c>
      <c r="N1487" s="124">
        <f t="shared" si="47"/>
        <v>630</v>
      </c>
      <c r="O1487" s="116">
        <v>43402</v>
      </c>
      <c r="P1487" s="108">
        <v>2018</v>
      </c>
      <c r="Q1487" s="108" t="s">
        <v>88</v>
      </c>
    </row>
    <row r="1488" spans="1:17" s="113" customFormat="1" x14ac:dyDescent="0.2">
      <c r="A1488" s="114" t="s">
        <v>15</v>
      </c>
      <c r="B1488" s="105" t="s">
        <v>69</v>
      </c>
      <c r="C1488" s="211">
        <v>43516</v>
      </c>
      <c r="D1488" s="115" t="s">
        <v>88</v>
      </c>
      <c r="E1488" s="105" t="s">
        <v>13</v>
      </c>
      <c r="F1488" s="105" t="s">
        <v>13</v>
      </c>
      <c r="G1488" s="105">
        <v>1171421</v>
      </c>
      <c r="H1488" s="127">
        <v>0.42599999999999999</v>
      </c>
      <c r="I1488" s="127">
        <v>0.48067312072162732</v>
      </c>
      <c r="J1488" s="131"/>
      <c r="K1488" s="121">
        <v>0.8</v>
      </c>
      <c r="L1488" s="121">
        <f t="shared" si="46"/>
        <v>0.34079999999999999</v>
      </c>
      <c r="M1488" s="124">
        <v>1310.6620129999999</v>
      </c>
      <c r="N1488" s="124">
        <f t="shared" si="47"/>
        <v>630</v>
      </c>
      <c r="O1488" s="116">
        <v>43452</v>
      </c>
      <c r="P1488" s="108">
        <v>2018</v>
      </c>
      <c r="Q1488" s="108" t="s">
        <v>88</v>
      </c>
    </row>
    <row r="1489" spans="1:17" s="113" customFormat="1" x14ac:dyDescent="0.2">
      <c r="A1489" s="114" t="s">
        <v>15</v>
      </c>
      <c r="B1489" s="105" t="s">
        <v>69</v>
      </c>
      <c r="C1489" s="211">
        <v>43509</v>
      </c>
      <c r="D1489" s="115" t="s">
        <v>88</v>
      </c>
      <c r="E1489" s="105" t="s">
        <v>13</v>
      </c>
      <c r="F1489" s="105" t="s">
        <v>13</v>
      </c>
      <c r="G1489" s="105">
        <v>1171548</v>
      </c>
      <c r="H1489" s="127">
        <v>0.42599999999999999</v>
      </c>
      <c r="I1489" s="127">
        <v>0.48067312072162732</v>
      </c>
      <c r="J1489" s="131"/>
      <c r="K1489" s="121">
        <v>0.8</v>
      </c>
      <c r="L1489" s="121">
        <f t="shared" si="46"/>
        <v>0.34079999999999999</v>
      </c>
      <c r="M1489" s="124">
        <v>1310.6620129999999</v>
      </c>
      <c r="N1489" s="124">
        <f t="shared" si="47"/>
        <v>630</v>
      </c>
      <c r="O1489" s="116">
        <v>43463</v>
      </c>
      <c r="P1489" s="108">
        <v>2018</v>
      </c>
      <c r="Q1489" s="108" t="s">
        <v>88</v>
      </c>
    </row>
    <row r="1490" spans="1:17" s="113" customFormat="1" x14ac:dyDescent="0.2">
      <c r="A1490" s="114" t="s">
        <v>15</v>
      </c>
      <c r="B1490" s="105" t="s">
        <v>69</v>
      </c>
      <c r="C1490" s="211">
        <v>43516</v>
      </c>
      <c r="D1490" s="115" t="s">
        <v>88</v>
      </c>
      <c r="E1490" s="105" t="s">
        <v>13</v>
      </c>
      <c r="F1490" s="105" t="s">
        <v>13</v>
      </c>
      <c r="G1490" s="105">
        <v>1171681</v>
      </c>
      <c r="H1490" s="127">
        <v>0.42599999999999999</v>
      </c>
      <c r="I1490" s="127">
        <v>0.48067312072162732</v>
      </c>
      <c r="J1490" s="131"/>
      <c r="K1490" s="121">
        <v>0.8</v>
      </c>
      <c r="L1490" s="121">
        <f t="shared" si="46"/>
        <v>0.34079999999999999</v>
      </c>
      <c r="M1490" s="124">
        <v>1310.6620129999999</v>
      </c>
      <c r="N1490" s="124">
        <f t="shared" si="47"/>
        <v>630</v>
      </c>
      <c r="O1490" s="116">
        <v>43465</v>
      </c>
      <c r="P1490" s="108">
        <v>2018</v>
      </c>
      <c r="Q1490" s="108" t="s">
        <v>88</v>
      </c>
    </row>
    <row r="1491" spans="1:17" s="113" customFormat="1" x14ac:dyDescent="0.2">
      <c r="A1491" s="114" t="s">
        <v>15</v>
      </c>
      <c r="B1491" s="105" t="s">
        <v>69</v>
      </c>
      <c r="C1491" s="211">
        <v>43509</v>
      </c>
      <c r="D1491" s="115" t="s">
        <v>88</v>
      </c>
      <c r="E1491" s="105" t="s">
        <v>13</v>
      </c>
      <c r="F1491" s="105" t="s">
        <v>13</v>
      </c>
      <c r="G1491" s="105">
        <v>1171767</v>
      </c>
      <c r="H1491" s="127">
        <v>0.42599999999999999</v>
      </c>
      <c r="I1491" s="127">
        <v>0.48067312072162732</v>
      </c>
      <c r="J1491" s="131"/>
      <c r="K1491" s="121">
        <v>0.8</v>
      </c>
      <c r="L1491" s="121">
        <f t="shared" si="46"/>
        <v>0.34079999999999999</v>
      </c>
      <c r="M1491" s="124">
        <v>1310.6620129999999</v>
      </c>
      <c r="N1491" s="124">
        <f t="shared" si="47"/>
        <v>630</v>
      </c>
      <c r="O1491" s="116">
        <v>43465</v>
      </c>
      <c r="P1491" s="108">
        <v>2018</v>
      </c>
      <c r="Q1491" s="108" t="s">
        <v>88</v>
      </c>
    </row>
    <row r="1492" spans="1:17" s="113" customFormat="1" x14ac:dyDescent="0.2">
      <c r="A1492" s="114" t="s">
        <v>15</v>
      </c>
      <c r="B1492" s="105" t="s">
        <v>69</v>
      </c>
      <c r="C1492" s="211">
        <v>43544</v>
      </c>
      <c r="D1492" s="115" t="s">
        <v>88</v>
      </c>
      <c r="E1492" s="105" t="s">
        <v>13</v>
      </c>
      <c r="F1492" s="105" t="s">
        <v>13</v>
      </c>
      <c r="G1492" s="105">
        <v>969775</v>
      </c>
      <c r="H1492" s="127">
        <v>0.42599999999999999</v>
      </c>
      <c r="I1492" s="127">
        <v>0.48067312072162732</v>
      </c>
      <c r="J1492" s="131"/>
      <c r="K1492" s="121">
        <v>0.8</v>
      </c>
      <c r="L1492" s="121">
        <f t="shared" si="46"/>
        <v>0.34079999999999999</v>
      </c>
      <c r="M1492" s="124">
        <v>1310.6620129999999</v>
      </c>
      <c r="N1492" s="124">
        <f t="shared" si="47"/>
        <v>630</v>
      </c>
      <c r="O1492" s="116">
        <v>43119</v>
      </c>
      <c r="P1492" s="108">
        <v>2018</v>
      </c>
      <c r="Q1492" s="108" t="s">
        <v>88</v>
      </c>
    </row>
    <row r="1493" spans="1:17" s="113" customFormat="1" x14ac:dyDescent="0.2">
      <c r="A1493" s="114" t="s">
        <v>15</v>
      </c>
      <c r="B1493" s="105" t="s">
        <v>69</v>
      </c>
      <c r="C1493" s="211">
        <v>43544</v>
      </c>
      <c r="D1493" s="115" t="s">
        <v>88</v>
      </c>
      <c r="E1493" s="105" t="s">
        <v>13</v>
      </c>
      <c r="F1493" s="105" t="s">
        <v>13</v>
      </c>
      <c r="G1493" s="105">
        <v>974309</v>
      </c>
      <c r="H1493" s="127">
        <v>0.42599999999999999</v>
      </c>
      <c r="I1493" s="127">
        <v>0.48104476755925862</v>
      </c>
      <c r="J1493" s="131"/>
      <c r="K1493" s="121">
        <v>1</v>
      </c>
      <c r="L1493" s="121">
        <f t="shared" si="46"/>
        <v>0.42599999999999999</v>
      </c>
      <c r="M1493" s="124">
        <v>1475.494713</v>
      </c>
      <c r="N1493" s="124">
        <f t="shared" si="47"/>
        <v>709.77901125000005</v>
      </c>
      <c r="O1493" s="116">
        <v>43144</v>
      </c>
      <c r="P1493" s="108">
        <v>2018</v>
      </c>
      <c r="Q1493" s="108" t="s">
        <v>88</v>
      </c>
    </row>
    <row r="1494" spans="1:17" s="113" customFormat="1" x14ac:dyDescent="0.2">
      <c r="A1494" s="114" t="s">
        <v>15</v>
      </c>
      <c r="B1494" s="105" t="s">
        <v>69</v>
      </c>
      <c r="C1494" s="211">
        <v>43544</v>
      </c>
      <c r="D1494" s="115" t="s">
        <v>88</v>
      </c>
      <c r="E1494" s="105" t="s">
        <v>13</v>
      </c>
      <c r="F1494" s="105" t="s">
        <v>13</v>
      </c>
      <c r="G1494" s="105">
        <v>976553</v>
      </c>
      <c r="H1494" s="127">
        <v>0.42599999999999999</v>
      </c>
      <c r="I1494" s="127">
        <v>0.48067312072162732</v>
      </c>
      <c r="J1494" s="131"/>
      <c r="K1494" s="121">
        <v>0.8</v>
      </c>
      <c r="L1494" s="121">
        <f t="shared" si="46"/>
        <v>0.34079999999999999</v>
      </c>
      <c r="M1494" s="124">
        <v>1310.6620129999999</v>
      </c>
      <c r="N1494" s="124">
        <f t="shared" si="47"/>
        <v>630</v>
      </c>
      <c r="O1494" s="116">
        <v>43158</v>
      </c>
      <c r="P1494" s="108">
        <v>2018</v>
      </c>
      <c r="Q1494" s="108" t="s">
        <v>88</v>
      </c>
    </row>
    <row r="1495" spans="1:17" s="113" customFormat="1" x14ac:dyDescent="0.2">
      <c r="A1495" s="114" t="s">
        <v>15</v>
      </c>
      <c r="B1495" s="105" t="s">
        <v>69</v>
      </c>
      <c r="C1495" s="211">
        <v>43544</v>
      </c>
      <c r="D1495" s="115" t="s">
        <v>88</v>
      </c>
      <c r="E1495" s="105" t="s">
        <v>13</v>
      </c>
      <c r="F1495" s="105" t="s">
        <v>13</v>
      </c>
      <c r="G1495" s="105">
        <v>980872</v>
      </c>
      <c r="H1495" s="127">
        <v>0.42599999999999999</v>
      </c>
      <c r="I1495" s="127">
        <v>0.48067312072162732</v>
      </c>
      <c r="J1495" s="131"/>
      <c r="K1495" s="121">
        <v>0.8</v>
      </c>
      <c r="L1495" s="121">
        <f t="shared" ref="L1495:L1558" si="48">K1495*H1495</f>
        <v>0.34079999999999999</v>
      </c>
      <c r="M1495" s="124">
        <v>1310.6620129999999</v>
      </c>
      <c r="N1495" s="124">
        <f t="shared" si="47"/>
        <v>630</v>
      </c>
      <c r="O1495" s="116">
        <v>43173</v>
      </c>
      <c r="P1495" s="108">
        <v>2018</v>
      </c>
      <c r="Q1495" s="108" t="s">
        <v>88</v>
      </c>
    </row>
    <row r="1496" spans="1:17" s="113" customFormat="1" x14ac:dyDescent="0.2">
      <c r="A1496" s="114" t="s">
        <v>15</v>
      </c>
      <c r="B1496" s="105" t="s">
        <v>69</v>
      </c>
      <c r="C1496" s="211">
        <v>43544</v>
      </c>
      <c r="D1496" s="115" t="s">
        <v>88</v>
      </c>
      <c r="E1496" s="105" t="s">
        <v>13</v>
      </c>
      <c r="F1496" s="105" t="s">
        <v>13</v>
      </c>
      <c r="G1496" s="105">
        <v>1037181</v>
      </c>
      <c r="H1496" s="127">
        <v>0.42599999999999999</v>
      </c>
      <c r="I1496" s="127">
        <v>0.48067312072162732</v>
      </c>
      <c r="J1496" s="131"/>
      <c r="K1496" s="121">
        <v>0.8</v>
      </c>
      <c r="L1496" s="121">
        <f t="shared" si="48"/>
        <v>0.34079999999999999</v>
      </c>
      <c r="M1496" s="124">
        <v>1310.6620129999999</v>
      </c>
      <c r="N1496" s="124">
        <f t="shared" si="47"/>
        <v>630</v>
      </c>
      <c r="O1496" s="116">
        <v>43277</v>
      </c>
      <c r="P1496" s="108">
        <v>2018</v>
      </c>
      <c r="Q1496" s="108" t="s">
        <v>88</v>
      </c>
    </row>
    <row r="1497" spans="1:17" s="113" customFormat="1" x14ac:dyDescent="0.2">
      <c r="A1497" s="114" t="s">
        <v>15</v>
      </c>
      <c r="B1497" s="105" t="s">
        <v>69</v>
      </c>
      <c r="C1497" s="211">
        <v>43544</v>
      </c>
      <c r="D1497" s="115" t="s">
        <v>88</v>
      </c>
      <c r="E1497" s="105" t="s">
        <v>13</v>
      </c>
      <c r="F1497" s="105" t="s">
        <v>13</v>
      </c>
      <c r="G1497" s="105">
        <v>1045679</v>
      </c>
      <c r="H1497" s="127">
        <v>0.42599999999999999</v>
      </c>
      <c r="I1497" s="127">
        <v>0.48104476755925862</v>
      </c>
      <c r="J1497" s="131"/>
      <c r="K1497" s="121">
        <v>1</v>
      </c>
      <c r="L1497" s="121">
        <f t="shared" si="48"/>
        <v>0.42599999999999999</v>
      </c>
      <c r="M1497" s="124">
        <v>1475.494713</v>
      </c>
      <c r="N1497" s="124">
        <f t="shared" si="47"/>
        <v>709.77901125000005</v>
      </c>
      <c r="O1497" s="116">
        <v>43279</v>
      </c>
      <c r="P1497" s="108">
        <v>2018</v>
      </c>
      <c r="Q1497" s="108" t="s">
        <v>88</v>
      </c>
    </row>
    <row r="1498" spans="1:17" s="113" customFormat="1" x14ac:dyDescent="0.2">
      <c r="A1498" s="114" t="s">
        <v>15</v>
      </c>
      <c r="B1498" s="105" t="s">
        <v>69</v>
      </c>
      <c r="C1498" s="211">
        <v>43523</v>
      </c>
      <c r="D1498" s="115" t="s">
        <v>88</v>
      </c>
      <c r="E1498" s="105" t="s">
        <v>13</v>
      </c>
      <c r="F1498" s="105" t="s">
        <v>13</v>
      </c>
      <c r="G1498" s="105">
        <v>1061794</v>
      </c>
      <c r="H1498" s="127">
        <v>0.42599999999999999</v>
      </c>
      <c r="I1498" s="127">
        <v>0.48067312072162732</v>
      </c>
      <c r="J1498" s="131"/>
      <c r="K1498" s="121">
        <v>0.8</v>
      </c>
      <c r="L1498" s="121">
        <f t="shared" si="48"/>
        <v>0.34079999999999999</v>
      </c>
      <c r="M1498" s="124">
        <v>1310.6620129999999</v>
      </c>
      <c r="N1498" s="124">
        <f t="shared" si="47"/>
        <v>630</v>
      </c>
      <c r="O1498" s="116">
        <v>43312</v>
      </c>
      <c r="P1498" s="108">
        <v>2018</v>
      </c>
      <c r="Q1498" s="108" t="s">
        <v>88</v>
      </c>
    </row>
    <row r="1499" spans="1:17" s="113" customFormat="1" x14ac:dyDescent="0.2">
      <c r="A1499" s="114" t="s">
        <v>15</v>
      </c>
      <c r="B1499" s="105" t="s">
        <v>69</v>
      </c>
      <c r="C1499" s="211">
        <v>43544</v>
      </c>
      <c r="D1499" s="115" t="s">
        <v>88</v>
      </c>
      <c r="E1499" s="105" t="s">
        <v>13</v>
      </c>
      <c r="F1499" s="105" t="s">
        <v>13</v>
      </c>
      <c r="G1499" s="105">
        <v>1064396</v>
      </c>
      <c r="H1499" s="127">
        <v>0.42599999999999999</v>
      </c>
      <c r="I1499" s="127">
        <v>0.48104476755925862</v>
      </c>
      <c r="J1499" s="131"/>
      <c r="K1499" s="121">
        <v>1</v>
      </c>
      <c r="L1499" s="121">
        <f t="shared" si="48"/>
        <v>0.42599999999999999</v>
      </c>
      <c r="M1499" s="124">
        <v>1475.494713</v>
      </c>
      <c r="N1499" s="124">
        <f t="shared" si="47"/>
        <v>709.77901125000005</v>
      </c>
      <c r="O1499" s="116">
        <v>43315</v>
      </c>
      <c r="P1499" s="108">
        <v>2018</v>
      </c>
      <c r="Q1499" s="108" t="s">
        <v>88</v>
      </c>
    </row>
    <row r="1500" spans="1:17" s="113" customFormat="1" x14ac:dyDescent="0.2">
      <c r="A1500" s="114" t="s">
        <v>15</v>
      </c>
      <c r="B1500" s="105" t="s">
        <v>69</v>
      </c>
      <c r="C1500" s="211">
        <v>43544</v>
      </c>
      <c r="D1500" s="115" t="s">
        <v>88</v>
      </c>
      <c r="E1500" s="105" t="s">
        <v>13</v>
      </c>
      <c r="F1500" s="105" t="s">
        <v>13</v>
      </c>
      <c r="G1500" s="105">
        <v>1092602</v>
      </c>
      <c r="H1500" s="127">
        <v>0.42599999999999999</v>
      </c>
      <c r="I1500" s="127">
        <v>0.48067312072162732</v>
      </c>
      <c r="J1500" s="131"/>
      <c r="K1500" s="121">
        <v>0.8</v>
      </c>
      <c r="L1500" s="121">
        <f t="shared" si="48"/>
        <v>0.34079999999999999</v>
      </c>
      <c r="M1500" s="124">
        <v>1310.6620129999999</v>
      </c>
      <c r="N1500" s="124">
        <f t="shared" ref="N1500:N1563" si="49">I1500*M1500</f>
        <v>630</v>
      </c>
      <c r="O1500" s="116">
        <v>43375</v>
      </c>
      <c r="P1500" s="108">
        <v>2018</v>
      </c>
      <c r="Q1500" s="108" t="s">
        <v>88</v>
      </c>
    </row>
    <row r="1501" spans="1:17" s="113" customFormat="1" x14ac:dyDescent="0.2">
      <c r="A1501" s="114" t="s">
        <v>15</v>
      </c>
      <c r="B1501" s="105" t="s">
        <v>69</v>
      </c>
      <c r="C1501" s="211">
        <v>43537</v>
      </c>
      <c r="D1501" s="115" t="s">
        <v>88</v>
      </c>
      <c r="E1501" s="105" t="s">
        <v>13</v>
      </c>
      <c r="F1501" s="105" t="s">
        <v>13</v>
      </c>
      <c r="G1501" s="105">
        <v>1096912</v>
      </c>
      <c r="H1501" s="127">
        <v>0.42599999999999999</v>
      </c>
      <c r="I1501" s="127">
        <v>0.48067312072162732</v>
      </c>
      <c r="J1501" s="131"/>
      <c r="K1501" s="121">
        <v>0.8</v>
      </c>
      <c r="L1501" s="121">
        <f t="shared" si="48"/>
        <v>0.34079999999999999</v>
      </c>
      <c r="M1501" s="124">
        <v>1310.6620129999999</v>
      </c>
      <c r="N1501" s="124">
        <f t="shared" si="49"/>
        <v>630</v>
      </c>
      <c r="O1501" s="116">
        <v>43388</v>
      </c>
      <c r="P1501" s="108">
        <v>2018</v>
      </c>
      <c r="Q1501" s="108" t="s">
        <v>88</v>
      </c>
    </row>
    <row r="1502" spans="1:17" s="113" customFormat="1" x14ac:dyDescent="0.2">
      <c r="A1502" s="114" t="s">
        <v>15</v>
      </c>
      <c r="B1502" s="105" t="s">
        <v>69</v>
      </c>
      <c r="C1502" s="211">
        <v>43544</v>
      </c>
      <c r="D1502" s="115" t="s">
        <v>88</v>
      </c>
      <c r="E1502" s="105" t="s">
        <v>13</v>
      </c>
      <c r="F1502" s="105" t="s">
        <v>13</v>
      </c>
      <c r="G1502" s="105">
        <v>1103863</v>
      </c>
      <c r="H1502" s="127">
        <v>0.42599999999999999</v>
      </c>
      <c r="I1502" s="127">
        <v>0.48104476755925862</v>
      </c>
      <c r="J1502" s="131"/>
      <c r="K1502" s="121">
        <v>1</v>
      </c>
      <c r="L1502" s="121">
        <f t="shared" si="48"/>
        <v>0.42599999999999999</v>
      </c>
      <c r="M1502" s="124">
        <v>1475.494713</v>
      </c>
      <c r="N1502" s="124">
        <f t="shared" si="49"/>
        <v>709.77901125000005</v>
      </c>
      <c r="O1502" s="116">
        <v>43389</v>
      </c>
      <c r="P1502" s="108">
        <v>2018</v>
      </c>
      <c r="Q1502" s="108" t="s">
        <v>88</v>
      </c>
    </row>
    <row r="1503" spans="1:17" s="113" customFormat="1" x14ac:dyDescent="0.2">
      <c r="A1503" s="114" t="s">
        <v>15</v>
      </c>
      <c r="B1503" s="105" t="s">
        <v>69</v>
      </c>
      <c r="C1503" s="211">
        <v>43530</v>
      </c>
      <c r="D1503" s="115" t="s">
        <v>88</v>
      </c>
      <c r="E1503" s="105" t="s">
        <v>13</v>
      </c>
      <c r="F1503" s="105" t="s">
        <v>13</v>
      </c>
      <c r="G1503" s="105">
        <v>1117534</v>
      </c>
      <c r="H1503" s="127">
        <v>0.42599999999999999</v>
      </c>
      <c r="I1503" s="127">
        <v>0.48067312072162732</v>
      </c>
      <c r="J1503" s="131"/>
      <c r="K1503" s="121">
        <v>0.8</v>
      </c>
      <c r="L1503" s="121">
        <f t="shared" si="48"/>
        <v>0.34079999999999999</v>
      </c>
      <c r="M1503" s="124">
        <v>1310.6620129999999</v>
      </c>
      <c r="N1503" s="124">
        <f t="shared" si="49"/>
        <v>630</v>
      </c>
      <c r="O1503" s="116">
        <v>43389</v>
      </c>
      <c r="P1503" s="108">
        <v>2018</v>
      </c>
      <c r="Q1503" s="108" t="s">
        <v>88</v>
      </c>
    </row>
    <row r="1504" spans="1:17" s="113" customFormat="1" x14ac:dyDescent="0.2">
      <c r="A1504" s="114" t="s">
        <v>15</v>
      </c>
      <c r="B1504" s="105" t="s">
        <v>69</v>
      </c>
      <c r="C1504" s="211">
        <v>43530</v>
      </c>
      <c r="D1504" s="115" t="s">
        <v>88</v>
      </c>
      <c r="E1504" s="105" t="s">
        <v>13</v>
      </c>
      <c r="F1504" s="105" t="s">
        <v>13</v>
      </c>
      <c r="G1504" s="105">
        <v>1117595</v>
      </c>
      <c r="H1504" s="127">
        <v>0.42599999999999999</v>
      </c>
      <c r="I1504" s="127">
        <v>0.48067312072162732</v>
      </c>
      <c r="J1504" s="131"/>
      <c r="K1504" s="121">
        <v>0.8</v>
      </c>
      <c r="L1504" s="121">
        <f t="shared" si="48"/>
        <v>0.34079999999999999</v>
      </c>
      <c r="M1504" s="124">
        <v>1310.6620129999999</v>
      </c>
      <c r="N1504" s="124">
        <f t="shared" si="49"/>
        <v>630</v>
      </c>
      <c r="O1504" s="116">
        <v>43409</v>
      </c>
      <c r="P1504" s="108">
        <v>2018</v>
      </c>
      <c r="Q1504" s="108" t="s">
        <v>88</v>
      </c>
    </row>
    <row r="1505" spans="1:17" s="113" customFormat="1" x14ac:dyDescent="0.2">
      <c r="A1505" s="114" t="s">
        <v>15</v>
      </c>
      <c r="B1505" s="105" t="s">
        <v>69</v>
      </c>
      <c r="C1505" s="211">
        <v>43530</v>
      </c>
      <c r="D1505" s="115" t="s">
        <v>88</v>
      </c>
      <c r="E1505" s="105" t="s">
        <v>13</v>
      </c>
      <c r="F1505" s="105" t="s">
        <v>13</v>
      </c>
      <c r="G1505" s="105">
        <v>1157915</v>
      </c>
      <c r="H1505" s="127">
        <v>0.42599999999999999</v>
      </c>
      <c r="I1505" s="127">
        <v>0.48067312072162732</v>
      </c>
      <c r="J1505" s="131"/>
      <c r="K1505" s="121">
        <v>0.8</v>
      </c>
      <c r="L1505" s="121">
        <f t="shared" si="48"/>
        <v>0.34079999999999999</v>
      </c>
      <c r="M1505" s="124">
        <v>1310.6620129999999</v>
      </c>
      <c r="N1505" s="124">
        <f t="shared" si="49"/>
        <v>630</v>
      </c>
      <c r="O1505" s="116">
        <v>43423</v>
      </c>
      <c r="P1505" s="108">
        <v>2018</v>
      </c>
      <c r="Q1505" s="108" t="s">
        <v>88</v>
      </c>
    </row>
    <row r="1506" spans="1:17" s="113" customFormat="1" x14ac:dyDescent="0.2">
      <c r="A1506" s="114" t="s">
        <v>15</v>
      </c>
      <c r="B1506" s="105" t="s">
        <v>69</v>
      </c>
      <c r="C1506" s="211">
        <v>43523</v>
      </c>
      <c r="D1506" s="115" t="s">
        <v>88</v>
      </c>
      <c r="E1506" s="105" t="s">
        <v>13</v>
      </c>
      <c r="F1506" s="105" t="s">
        <v>13</v>
      </c>
      <c r="G1506" s="105">
        <v>1159680</v>
      </c>
      <c r="H1506" s="127">
        <v>0.42599999999999999</v>
      </c>
      <c r="I1506" s="127">
        <v>0.48067312072162732</v>
      </c>
      <c r="J1506" s="131"/>
      <c r="K1506" s="121">
        <v>0.8</v>
      </c>
      <c r="L1506" s="121">
        <f t="shared" si="48"/>
        <v>0.34079999999999999</v>
      </c>
      <c r="M1506" s="124">
        <v>1310.6620129999999</v>
      </c>
      <c r="N1506" s="124">
        <f t="shared" si="49"/>
        <v>630</v>
      </c>
      <c r="O1506" s="116">
        <v>43426</v>
      </c>
      <c r="P1506" s="108">
        <v>2018</v>
      </c>
      <c r="Q1506" s="108" t="s">
        <v>88</v>
      </c>
    </row>
    <row r="1507" spans="1:17" s="113" customFormat="1" x14ac:dyDescent="0.2">
      <c r="A1507" s="114" t="s">
        <v>15</v>
      </c>
      <c r="B1507" s="105" t="s">
        <v>69</v>
      </c>
      <c r="C1507" s="211">
        <v>43523</v>
      </c>
      <c r="D1507" s="115" t="s">
        <v>88</v>
      </c>
      <c r="E1507" s="105" t="s">
        <v>13</v>
      </c>
      <c r="F1507" s="105" t="s">
        <v>13</v>
      </c>
      <c r="G1507" s="105">
        <v>1162929</v>
      </c>
      <c r="H1507" s="127">
        <v>0.42599999999999999</v>
      </c>
      <c r="I1507" s="127">
        <v>0.48104476755925862</v>
      </c>
      <c r="J1507" s="131"/>
      <c r="K1507" s="121">
        <v>1</v>
      </c>
      <c r="L1507" s="121">
        <f t="shared" si="48"/>
        <v>0.42599999999999999</v>
      </c>
      <c r="M1507" s="124">
        <v>1475.494713</v>
      </c>
      <c r="N1507" s="124">
        <f t="shared" si="49"/>
        <v>709.77901125000005</v>
      </c>
      <c r="O1507" s="116">
        <v>43437</v>
      </c>
      <c r="P1507" s="108">
        <v>2018</v>
      </c>
      <c r="Q1507" s="108" t="s">
        <v>88</v>
      </c>
    </row>
    <row r="1508" spans="1:17" s="113" customFormat="1" x14ac:dyDescent="0.2">
      <c r="A1508" s="114" t="s">
        <v>15</v>
      </c>
      <c r="B1508" s="105" t="s">
        <v>69</v>
      </c>
      <c r="C1508" s="211">
        <v>43523</v>
      </c>
      <c r="D1508" s="115" t="s">
        <v>88</v>
      </c>
      <c r="E1508" s="105" t="s">
        <v>13</v>
      </c>
      <c r="F1508" s="105" t="s">
        <v>13</v>
      </c>
      <c r="G1508" s="105">
        <v>1163110</v>
      </c>
      <c r="H1508" s="127">
        <v>0.42599999999999999</v>
      </c>
      <c r="I1508" s="127">
        <v>0.48067312072162732</v>
      </c>
      <c r="J1508" s="131"/>
      <c r="K1508" s="121">
        <v>0.8</v>
      </c>
      <c r="L1508" s="121">
        <f t="shared" si="48"/>
        <v>0.34079999999999999</v>
      </c>
      <c r="M1508" s="124">
        <v>1310.6620129999999</v>
      </c>
      <c r="N1508" s="124">
        <f t="shared" si="49"/>
        <v>630</v>
      </c>
      <c r="O1508" s="116">
        <v>43432</v>
      </c>
      <c r="P1508" s="108">
        <v>2018</v>
      </c>
      <c r="Q1508" s="108" t="s">
        <v>88</v>
      </c>
    </row>
    <row r="1509" spans="1:17" s="113" customFormat="1" x14ac:dyDescent="0.2">
      <c r="A1509" s="114" t="s">
        <v>15</v>
      </c>
      <c r="B1509" s="105" t="s">
        <v>69</v>
      </c>
      <c r="C1509" s="211">
        <v>43530</v>
      </c>
      <c r="D1509" s="115" t="s">
        <v>88</v>
      </c>
      <c r="E1509" s="105" t="s">
        <v>13</v>
      </c>
      <c r="F1509" s="105" t="s">
        <v>13</v>
      </c>
      <c r="G1509" s="105">
        <v>1163685</v>
      </c>
      <c r="H1509" s="127">
        <v>0.42599999999999999</v>
      </c>
      <c r="I1509" s="127">
        <v>0.48067312072162732</v>
      </c>
      <c r="J1509" s="131"/>
      <c r="K1509" s="121">
        <v>0.8</v>
      </c>
      <c r="L1509" s="121">
        <f t="shared" si="48"/>
        <v>0.34079999999999999</v>
      </c>
      <c r="M1509" s="124">
        <v>1310.6620129999999</v>
      </c>
      <c r="N1509" s="124">
        <f t="shared" si="49"/>
        <v>630</v>
      </c>
      <c r="O1509" s="116">
        <v>43441</v>
      </c>
      <c r="P1509" s="108">
        <v>2018</v>
      </c>
      <c r="Q1509" s="108" t="s">
        <v>88</v>
      </c>
    </row>
    <row r="1510" spans="1:17" s="113" customFormat="1" x14ac:dyDescent="0.2">
      <c r="A1510" s="114" t="s">
        <v>15</v>
      </c>
      <c r="B1510" s="105" t="s">
        <v>69</v>
      </c>
      <c r="C1510" s="211">
        <v>43530</v>
      </c>
      <c r="D1510" s="115" t="s">
        <v>88</v>
      </c>
      <c r="E1510" s="105" t="s">
        <v>13</v>
      </c>
      <c r="F1510" s="105" t="s">
        <v>13</v>
      </c>
      <c r="G1510" s="105">
        <v>1163868</v>
      </c>
      <c r="H1510" s="127">
        <v>0.42599999999999999</v>
      </c>
      <c r="I1510" s="127">
        <v>0.48067312072162732</v>
      </c>
      <c r="J1510" s="131"/>
      <c r="K1510" s="121">
        <v>0.8</v>
      </c>
      <c r="L1510" s="121">
        <f t="shared" si="48"/>
        <v>0.34079999999999999</v>
      </c>
      <c r="M1510" s="124">
        <v>1310.6620129999999</v>
      </c>
      <c r="N1510" s="124">
        <f t="shared" si="49"/>
        <v>630</v>
      </c>
      <c r="O1510" s="116">
        <v>43419</v>
      </c>
      <c r="P1510" s="108">
        <v>2018</v>
      </c>
      <c r="Q1510" s="108" t="s">
        <v>88</v>
      </c>
    </row>
    <row r="1511" spans="1:17" s="113" customFormat="1" x14ac:dyDescent="0.2">
      <c r="A1511" s="114" t="s">
        <v>15</v>
      </c>
      <c r="B1511" s="105" t="s">
        <v>69</v>
      </c>
      <c r="C1511" s="211">
        <v>43537</v>
      </c>
      <c r="D1511" s="115" t="s">
        <v>88</v>
      </c>
      <c r="E1511" s="105" t="s">
        <v>13</v>
      </c>
      <c r="F1511" s="105" t="s">
        <v>13</v>
      </c>
      <c r="G1511" s="105">
        <v>1163940</v>
      </c>
      <c r="H1511" s="127">
        <v>0.42599999999999999</v>
      </c>
      <c r="I1511" s="127">
        <v>0.48067312072162732</v>
      </c>
      <c r="J1511" s="131"/>
      <c r="K1511" s="121">
        <v>0.8</v>
      </c>
      <c r="L1511" s="121">
        <f t="shared" si="48"/>
        <v>0.34079999999999999</v>
      </c>
      <c r="M1511" s="124">
        <v>1310.6620129999999</v>
      </c>
      <c r="N1511" s="124">
        <f t="shared" si="49"/>
        <v>630</v>
      </c>
      <c r="O1511" s="116">
        <v>43444</v>
      </c>
      <c r="P1511" s="108">
        <v>2018</v>
      </c>
      <c r="Q1511" s="108" t="s">
        <v>88</v>
      </c>
    </row>
    <row r="1512" spans="1:17" s="113" customFormat="1" x14ac:dyDescent="0.2">
      <c r="A1512" s="114" t="s">
        <v>15</v>
      </c>
      <c r="B1512" s="105" t="s">
        <v>69</v>
      </c>
      <c r="C1512" s="211">
        <v>43523</v>
      </c>
      <c r="D1512" s="115" t="s">
        <v>88</v>
      </c>
      <c r="E1512" s="105" t="s">
        <v>13</v>
      </c>
      <c r="F1512" s="105" t="s">
        <v>13</v>
      </c>
      <c r="G1512" s="105">
        <v>1164258</v>
      </c>
      <c r="H1512" s="127">
        <v>0.42599999999999999</v>
      </c>
      <c r="I1512" s="127">
        <v>0.48067312072162732</v>
      </c>
      <c r="J1512" s="131"/>
      <c r="K1512" s="121">
        <v>0.8</v>
      </c>
      <c r="L1512" s="121">
        <f t="shared" si="48"/>
        <v>0.34079999999999999</v>
      </c>
      <c r="M1512" s="124">
        <v>1310.6620129999999</v>
      </c>
      <c r="N1512" s="124">
        <f t="shared" si="49"/>
        <v>630</v>
      </c>
      <c r="O1512" s="116">
        <v>43412</v>
      </c>
      <c r="P1512" s="108">
        <v>2018</v>
      </c>
      <c r="Q1512" s="108" t="s">
        <v>88</v>
      </c>
    </row>
    <row r="1513" spans="1:17" s="113" customFormat="1" x14ac:dyDescent="0.2">
      <c r="A1513" s="114" t="s">
        <v>15</v>
      </c>
      <c r="B1513" s="105" t="s">
        <v>69</v>
      </c>
      <c r="C1513" s="211">
        <v>43530</v>
      </c>
      <c r="D1513" s="115" t="s">
        <v>88</v>
      </c>
      <c r="E1513" s="105" t="s">
        <v>13</v>
      </c>
      <c r="F1513" s="105" t="s">
        <v>13</v>
      </c>
      <c r="G1513" s="105">
        <v>1164557</v>
      </c>
      <c r="H1513" s="127">
        <v>0.42599999999999999</v>
      </c>
      <c r="I1513" s="127">
        <v>0.48104476755925862</v>
      </c>
      <c r="J1513" s="131"/>
      <c r="K1513" s="121">
        <v>1</v>
      </c>
      <c r="L1513" s="121">
        <f t="shared" si="48"/>
        <v>0.42599999999999999</v>
      </c>
      <c r="M1513" s="124">
        <v>1475.494713</v>
      </c>
      <c r="N1513" s="124">
        <f t="shared" si="49"/>
        <v>709.77901125000005</v>
      </c>
      <c r="O1513" s="116">
        <v>43444</v>
      </c>
      <c r="P1513" s="108">
        <v>2018</v>
      </c>
      <c r="Q1513" s="108" t="s">
        <v>88</v>
      </c>
    </row>
    <row r="1514" spans="1:17" s="113" customFormat="1" x14ac:dyDescent="0.2">
      <c r="A1514" s="114" t="s">
        <v>15</v>
      </c>
      <c r="B1514" s="105" t="s">
        <v>69</v>
      </c>
      <c r="C1514" s="211">
        <v>43530</v>
      </c>
      <c r="D1514" s="115" t="s">
        <v>88</v>
      </c>
      <c r="E1514" s="105" t="s">
        <v>13</v>
      </c>
      <c r="F1514" s="105" t="s">
        <v>13</v>
      </c>
      <c r="G1514" s="105">
        <v>1165707</v>
      </c>
      <c r="H1514" s="127">
        <v>0.42599999999999999</v>
      </c>
      <c r="I1514" s="127">
        <v>0.48104476755925862</v>
      </c>
      <c r="J1514" s="131"/>
      <c r="K1514" s="121">
        <v>1</v>
      </c>
      <c r="L1514" s="121">
        <f t="shared" si="48"/>
        <v>0.42599999999999999</v>
      </c>
      <c r="M1514" s="124">
        <v>1475.494713</v>
      </c>
      <c r="N1514" s="124">
        <f t="shared" si="49"/>
        <v>709.77901125000005</v>
      </c>
      <c r="O1514" s="116">
        <v>43447</v>
      </c>
      <c r="P1514" s="108">
        <v>2018</v>
      </c>
      <c r="Q1514" s="108" t="s">
        <v>88</v>
      </c>
    </row>
    <row r="1515" spans="1:17" s="113" customFormat="1" x14ac:dyDescent="0.2">
      <c r="A1515" s="114" t="s">
        <v>15</v>
      </c>
      <c r="B1515" s="105" t="s">
        <v>69</v>
      </c>
      <c r="C1515" s="211">
        <v>43530</v>
      </c>
      <c r="D1515" s="115" t="s">
        <v>88</v>
      </c>
      <c r="E1515" s="105" t="s">
        <v>13</v>
      </c>
      <c r="F1515" s="105" t="s">
        <v>13</v>
      </c>
      <c r="G1515" s="105">
        <v>1166679</v>
      </c>
      <c r="H1515" s="127">
        <v>0.42599999999999999</v>
      </c>
      <c r="I1515" s="127">
        <v>0.48067312072162732</v>
      </c>
      <c r="J1515" s="131"/>
      <c r="K1515" s="121">
        <v>0.8</v>
      </c>
      <c r="L1515" s="121">
        <f t="shared" si="48"/>
        <v>0.34079999999999999</v>
      </c>
      <c r="M1515" s="124">
        <v>1310.6620129999999</v>
      </c>
      <c r="N1515" s="124">
        <f t="shared" si="49"/>
        <v>630</v>
      </c>
      <c r="O1515" s="116">
        <v>43441</v>
      </c>
      <c r="P1515" s="108">
        <v>2018</v>
      </c>
      <c r="Q1515" s="108" t="s">
        <v>88</v>
      </c>
    </row>
    <row r="1516" spans="1:17" s="113" customFormat="1" x14ac:dyDescent="0.2">
      <c r="A1516" s="114" t="s">
        <v>15</v>
      </c>
      <c r="B1516" s="105" t="s">
        <v>69</v>
      </c>
      <c r="C1516" s="211">
        <v>43537</v>
      </c>
      <c r="D1516" s="115" t="s">
        <v>88</v>
      </c>
      <c r="E1516" s="105" t="s">
        <v>13</v>
      </c>
      <c r="F1516" s="105" t="s">
        <v>13</v>
      </c>
      <c r="G1516" s="105">
        <v>1167087</v>
      </c>
      <c r="H1516" s="127">
        <v>0.42599999999999999</v>
      </c>
      <c r="I1516" s="127">
        <v>0.48067312072162732</v>
      </c>
      <c r="J1516" s="131"/>
      <c r="K1516" s="121">
        <v>0.8</v>
      </c>
      <c r="L1516" s="121">
        <f t="shared" si="48"/>
        <v>0.34079999999999999</v>
      </c>
      <c r="M1516" s="124">
        <v>1310.6620129999999</v>
      </c>
      <c r="N1516" s="124">
        <f t="shared" si="49"/>
        <v>630</v>
      </c>
      <c r="O1516" s="116">
        <v>43454</v>
      </c>
      <c r="P1516" s="108">
        <v>2018</v>
      </c>
      <c r="Q1516" s="108" t="s">
        <v>88</v>
      </c>
    </row>
    <row r="1517" spans="1:17" s="113" customFormat="1" x14ac:dyDescent="0.2">
      <c r="A1517" s="114" t="s">
        <v>15</v>
      </c>
      <c r="B1517" s="105" t="s">
        <v>69</v>
      </c>
      <c r="C1517" s="211">
        <v>43537</v>
      </c>
      <c r="D1517" s="115" t="s">
        <v>88</v>
      </c>
      <c r="E1517" s="105" t="s">
        <v>13</v>
      </c>
      <c r="F1517" s="105" t="s">
        <v>13</v>
      </c>
      <c r="G1517" s="105">
        <v>1168306</v>
      </c>
      <c r="H1517" s="127">
        <v>0.42599999999999999</v>
      </c>
      <c r="I1517" s="127">
        <v>0.48067312072162732</v>
      </c>
      <c r="J1517" s="131"/>
      <c r="K1517" s="121">
        <v>0.8</v>
      </c>
      <c r="L1517" s="121">
        <f t="shared" si="48"/>
        <v>0.34079999999999999</v>
      </c>
      <c r="M1517" s="124">
        <v>1310.6620129999999</v>
      </c>
      <c r="N1517" s="124">
        <f t="shared" si="49"/>
        <v>630</v>
      </c>
      <c r="O1517" s="116">
        <v>43383</v>
      </c>
      <c r="P1517" s="108">
        <v>2018</v>
      </c>
      <c r="Q1517" s="108" t="s">
        <v>88</v>
      </c>
    </row>
    <row r="1518" spans="1:17" s="113" customFormat="1" x14ac:dyDescent="0.2">
      <c r="A1518" s="114" t="s">
        <v>15</v>
      </c>
      <c r="B1518" s="105" t="s">
        <v>69</v>
      </c>
      <c r="C1518" s="211">
        <v>43523</v>
      </c>
      <c r="D1518" s="115" t="s">
        <v>88</v>
      </c>
      <c r="E1518" s="105" t="s">
        <v>13</v>
      </c>
      <c r="F1518" s="105" t="s">
        <v>13</v>
      </c>
      <c r="G1518" s="105">
        <v>1169347</v>
      </c>
      <c r="H1518" s="127">
        <v>0.42599999999999999</v>
      </c>
      <c r="I1518" s="127">
        <v>0.48104476755925862</v>
      </c>
      <c r="J1518" s="131"/>
      <c r="K1518" s="121">
        <v>1</v>
      </c>
      <c r="L1518" s="121">
        <f t="shared" si="48"/>
        <v>0.42599999999999999</v>
      </c>
      <c r="M1518" s="124">
        <v>1475.494713</v>
      </c>
      <c r="N1518" s="124">
        <f t="shared" si="49"/>
        <v>709.77901125000005</v>
      </c>
      <c r="O1518" s="116">
        <v>43464</v>
      </c>
      <c r="P1518" s="108">
        <v>2018</v>
      </c>
      <c r="Q1518" s="108" t="s">
        <v>88</v>
      </c>
    </row>
    <row r="1519" spans="1:17" s="113" customFormat="1" x14ac:dyDescent="0.2">
      <c r="A1519" s="114" t="s">
        <v>15</v>
      </c>
      <c r="B1519" s="105" t="s">
        <v>69</v>
      </c>
      <c r="C1519" s="211">
        <v>43537</v>
      </c>
      <c r="D1519" s="115" t="s">
        <v>88</v>
      </c>
      <c r="E1519" s="105" t="s">
        <v>13</v>
      </c>
      <c r="F1519" s="105" t="s">
        <v>13</v>
      </c>
      <c r="G1519" s="105">
        <v>1170758</v>
      </c>
      <c r="H1519" s="127">
        <v>0.42599999999999999</v>
      </c>
      <c r="I1519" s="127">
        <v>0.48067312072162732</v>
      </c>
      <c r="J1519" s="131"/>
      <c r="K1519" s="121">
        <v>0.8</v>
      </c>
      <c r="L1519" s="121">
        <f t="shared" si="48"/>
        <v>0.34079999999999999</v>
      </c>
      <c r="M1519" s="124">
        <v>1310.6620129999999</v>
      </c>
      <c r="N1519" s="124">
        <f t="shared" si="49"/>
        <v>630</v>
      </c>
      <c r="O1519" s="116">
        <v>43410</v>
      </c>
      <c r="P1519" s="108">
        <v>2018</v>
      </c>
      <c r="Q1519" s="108" t="s">
        <v>88</v>
      </c>
    </row>
    <row r="1520" spans="1:17" s="113" customFormat="1" x14ac:dyDescent="0.2">
      <c r="A1520" s="114" t="s">
        <v>15</v>
      </c>
      <c r="B1520" s="105" t="s">
        <v>69</v>
      </c>
      <c r="C1520" s="211">
        <v>43523</v>
      </c>
      <c r="D1520" s="115" t="s">
        <v>88</v>
      </c>
      <c r="E1520" s="105" t="s">
        <v>13</v>
      </c>
      <c r="F1520" s="105" t="s">
        <v>13</v>
      </c>
      <c r="G1520" s="105">
        <v>1172068</v>
      </c>
      <c r="H1520" s="127">
        <v>0.42599999999999999</v>
      </c>
      <c r="I1520" s="127">
        <v>0.48067312072162732</v>
      </c>
      <c r="J1520" s="131"/>
      <c r="K1520" s="121">
        <v>0.8</v>
      </c>
      <c r="L1520" s="121">
        <f t="shared" si="48"/>
        <v>0.34079999999999999</v>
      </c>
      <c r="M1520" s="124">
        <v>1310.6620129999999</v>
      </c>
      <c r="N1520" s="124">
        <f t="shared" si="49"/>
        <v>630</v>
      </c>
      <c r="O1520" s="116">
        <v>43465</v>
      </c>
      <c r="P1520" s="108">
        <v>2018</v>
      </c>
      <c r="Q1520" s="108" t="s">
        <v>88</v>
      </c>
    </row>
    <row r="1521" spans="1:17" s="113" customFormat="1" x14ac:dyDescent="0.2">
      <c r="A1521" s="114" t="s">
        <v>15</v>
      </c>
      <c r="B1521" s="105" t="s">
        <v>69</v>
      </c>
      <c r="C1521" s="211">
        <v>43523</v>
      </c>
      <c r="D1521" s="115" t="s">
        <v>88</v>
      </c>
      <c r="E1521" s="105" t="s">
        <v>13</v>
      </c>
      <c r="F1521" s="105" t="s">
        <v>13</v>
      </c>
      <c r="G1521" s="105">
        <v>1174483</v>
      </c>
      <c r="H1521" s="127">
        <v>0.42599999999999999</v>
      </c>
      <c r="I1521" s="127">
        <v>0.48067312072162732</v>
      </c>
      <c r="J1521" s="131"/>
      <c r="K1521" s="121">
        <v>0.8</v>
      </c>
      <c r="L1521" s="121">
        <f t="shared" si="48"/>
        <v>0.34079999999999999</v>
      </c>
      <c r="M1521" s="124">
        <v>1310.6620129999999</v>
      </c>
      <c r="N1521" s="124">
        <f t="shared" si="49"/>
        <v>630</v>
      </c>
      <c r="O1521" s="116">
        <v>43386</v>
      </c>
      <c r="P1521" s="108">
        <v>2018</v>
      </c>
      <c r="Q1521" s="108" t="s">
        <v>88</v>
      </c>
    </row>
    <row r="1522" spans="1:17" s="113" customFormat="1" x14ac:dyDescent="0.2">
      <c r="A1522" s="114" t="s">
        <v>15</v>
      </c>
      <c r="B1522" s="105" t="s">
        <v>69</v>
      </c>
      <c r="C1522" s="211">
        <v>43523</v>
      </c>
      <c r="D1522" s="115" t="s">
        <v>88</v>
      </c>
      <c r="E1522" s="105" t="s">
        <v>13</v>
      </c>
      <c r="F1522" s="105" t="s">
        <v>13</v>
      </c>
      <c r="G1522" s="105">
        <v>1174746</v>
      </c>
      <c r="H1522" s="127">
        <v>0.42599999999999999</v>
      </c>
      <c r="I1522" s="127">
        <v>0.48067312072162732</v>
      </c>
      <c r="J1522" s="131"/>
      <c r="K1522" s="121">
        <v>0.8</v>
      </c>
      <c r="L1522" s="121">
        <f t="shared" si="48"/>
        <v>0.34079999999999999</v>
      </c>
      <c r="M1522" s="124">
        <v>1310.6620129999999</v>
      </c>
      <c r="N1522" s="124">
        <f t="shared" si="49"/>
        <v>630</v>
      </c>
      <c r="O1522" s="116">
        <v>43452</v>
      </c>
      <c r="P1522" s="108">
        <v>2018</v>
      </c>
      <c r="Q1522" s="108" t="s">
        <v>88</v>
      </c>
    </row>
    <row r="1523" spans="1:17" s="113" customFormat="1" x14ac:dyDescent="0.2">
      <c r="A1523" s="114" t="s">
        <v>15</v>
      </c>
      <c r="B1523" s="105" t="s">
        <v>69</v>
      </c>
      <c r="C1523" s="211">
        <v>43544</v>
      </c>
      <c r="D1523" s="115" t="s">
        <v>88</v>
      </c>
      <c r="E1523" s="105" t="s">
        <v>13</v>
      </c>
      <c r="F1523" s="105" t="s">
        <v>13</v>
      </c>
      <c r="G1523" s="105">
        <v>1175033</v>
      </c>
      <c r="H1523" s="127">
        <v>0.42599999999999999</v>
      </c>
      <c r="I1523" s="127">
        <v>0.48067312072162732</v>
      </c>
      <c r="J1523" s="131"/>
      <c r="K1523" s="121">
        <v>0.8</v>
      </c>
      <c r="L1523" s="121">
        <f t="shared" si="48"/>
        <v>0.34079999999999999</v>
      </c>
      <c r="M1523" s="124">
        <v>1310.6620129999999</v>
      </c>
      <c r="N1523" s="124">
        <f t="shared" si="49"/>
        <v>630</v>
      </c>
      <c r="O1523" s="116">
        <v>43415</v>
      </c>
      <c r="P1523" s="108">
        <v>2018</v>
      </c>
      <c r="Q1523" s="108" t="s">
        <v>88</v>
      </c>
    </row>
    <row r="1524" spans="1:17" s="113" customFormat="1" x14ac:dyDescent="0.2">
      <c r="A1524" s="114" t="s">
        <v>15</v>
      </c>
      <c r="B1524" s="105" t="s">
        <v>69</v>
      </c>
      <c r="C1524" s="211">
        <v>43530</v>
      </c>
      <c r="D1524" s="115" t="s">
        <v>88</v>
      </c>
      <c r="E1524" s="105" t="s">
        <v>13</v>
      </c>
      <c r="F1524" s="105" t="s">
        <v>13</v>
      </c>
      <c r="G1524" s="105">
        <v>1175035</v>
      </c>
      <c r="H1524" s="127">
        <v>0.42599999999999999</v>
      </c>
      <c r="I1524" s="127">
        <v>0.48067312072162732</v>
      </c>
      <c r="J1524" s="131"/>
      <c r="K1524" s="121">
        <v>0.8</v>
      </c>
      <c r="L1524" s="121">
        <f t="shared" si="48"/>
        <v>0.34079999999999999</v>
      </c>
      <c r="M1524" s="124">
        <v>1310.6620129999999</v>
      </c>
      <c r="N1524" s="124">
        <f t="shared" si="49"/>
        <v>630</v>
      </c>
      <c r="O1524" s="116">
        <v>43416</v>
      </c>
      <c r="P1524" s="108">
        <v>2018</v>
      </c>
      <c r="Q1524" s="108" t="s">
        <v>88</v>
      </c>
    </row>
    <row r="1525" spans="1:17" s="113" customFormat="1" x14ac:dyDescent="0.2">
      <c r="A1525" s="114" t="s">
        <v>15</v>
      </c>
      <c r="B1525" s="105" t="s">
        <v>69</v>
      </c>
      <c r="C1525" s="211">
        <v>43530</v>
      </c>
      <c r="D1525" s="115" t="s">
        <v>88</v>
      </c>
      <c r="E1525" s="105" t="s">
        <v>13</v>
      </c>
      <c r="F1525" s="105" t="s">
        <v>13</v>
      </c>
      <c r="G1525" s="105">
        <v>1175916</v>
      </c>
      <c r="H1525" s="127">
        <v>0.42599999999999999</v>
      </c>
      <c r="I1525" s="127">
        <v>0.48067312072162732</v>
      </c>
      <c r="J1525" s="131"/>
      <c r="K1525" s="121">
        <v>0.8</v>
      </c>
      <c r="L1525" s="121">
        <f t="shared" si="48"/>
        <v>0.34079999999999999</v>
      </c>
      <c r="M1525" s="124">
        <v>1310.6620129999999</v>
      </c>
      <c r="N1525" s="124">
        <f t="shared" si="49"/>
        <v>630</v>
      </c>
      <c r="O1525" s="116">
        <v>43455</v>
      </c>
      <c r="P1525" s="108">
        <v>2018</v>
      </c>
      <c r="Q1525" s="108" t="s">
        <v>88</v>
      </c>
    </row>
    <row r="1526" spans="1:17" s="113" customFormat="1" x14ac:dyDescent="0.2">
      <c r="A1526" s="114" t="s">
        <v>15</v>
      </c>
      <c r="B1526" s="105" t="s">
        <v>69</v>
      </c>
      <c r="C1526" s="211">
        <v>43530</v>
      </c>
      <c r="D1526" s="115" t="s">
        <v>88</v>
      </c>
      <c r="E1526" s="105" t="s">
        <v>13</v>
      </c>
      <c r="F1526" s="105" t="s">
        <v>13</v>
      </c>
      <c r="G1526" s="105">
        <v>1175950</v>
      </c>
      <c r="H1526" s="127">
        <v>0.42599999999999999</v>
      </c>
      <c r="I1526" s="127">
        <v>0.48067312072162732</v>
      </c>
      <c r="J1526" s="131"/>
      <c r="K1526" s="121">
        <v>0.8</v>
      </c>
      <c r="L1526" s="121">
        <f t="shared" si="48"/>
        <v>0.34079999999999999</v>
      </c>
      <c r="M1526" s="124">
        <v>1310.6620129999999</v>
      </c>
      <c r="N1526" s="124">
        <f t="shared" si="49"/>
        <v>630</v>
      </c>
      <c r="O1526" s="116">
        <v>43458</v>
      </c>
      <c r="P1526" s="108">
        <v>2018</v>
      </c>
      <c r="Q1526" s="108" t="s">
        <v>88</v>
      </c>
    </row>
    <row r="1527" spans="1:17" s="113" customFormat="1" x14ac:dyDescent="0.2">
      <c r="A1527" s="114" t="s">
        <v>15</v>
      </c>
      <c r="B1527" s="105" t="s">
        <v>69</v>
      </c>
      <c r="C1527" s="211">
        <v>43530</v>
      </c>
      <c r="D1527" s="115" t="s">
        <v>88</v>
      </c>
      <c r="E1527" s="105" t="s">
        <v>13</v>
      </c>
      <c r="F1527" s="105" t="s">
        <v>13</v>
      </c>
      <c r="G1527" s="105">
        <v>1175965</v>
      </c>
      <c r="H1527" s="127">
        <v>0.42599999999999999</v>
      </c>
      <c r="I1527" s="127">
        <v>0.48067312072162732</v>
      </c>
      <c r="J1527" s="131"/>
      <c r="K1527" s="121">
        <v>0.8</v>
      </c>
      <c r="L1527" s="121">
        <f t="shared" si="48"/>
        <v>0.34079999999999999</v>
      </c>
      <c r="M1527" s="124">
        <v>1310.6620129999999</v>
      </c>
      <c r="N1527" s="124">
        <f t="shared" si="49"/>
        <v>630</v>
      </c>
      <c r="O1527" s="116">
        <v>43458</v>
      </c>
      <c r="P1527" s="108">
        <v>2018</v>
      </c>
      <c r="Q1527" s="108" t="s">
        <v>88</v>
      </c>
    </row>
    <row r="1528" spans="1:17" s="113" customFormat="1" x14ac:dyDescent="0.2">
      <c r="A1528" s="114" t="s">
        <v>15</v>
      </c>
      <c r="B1528" s="105" t="s">
        <v>69</v>
      </c>
      <c r="C1528" s="211">
        <v>43530</v>
      </c>
      <c r="D1528" s="115" t="s">
        <v>88</v>
      </c>
      <c r="E1528" s="105" t="s">
        <v>13</v>
      </c>
      <c r="F1528" s="105" t="s">
        <v>13</v>
      </c>
      <c r="G1528" s="105">
        <v>1175973</v>
      </c>
      <c r="H1528" s="127">
        <v>0.42599999999999999</v>
      </c>
      <c r="I1528" s="127">
        <v>0.48067312072162732</v>
      </c>
      <c r="J1528" s="131"/>
      <c r="K1528" s="121">
        <v>0.8</v>
      </c>
      <c r="L1528" s="121">
        <f t="shared" si="48"/>
        <v>0.34079999999999999</v>
      </c>
      <c r="M1528" s="124">
        <v>1310.6620129999999</v>
      </c>
      <c r="N1528" s="124">
        <f t="shared" si="49"/>
        <v>630</v>
      </c>
      <c r="O1528" s="116">
        <v>43460</v>
      </c>
      <c r="P1528" s="108">
        <v>2018</v>
      </c>
      <c r="Q1528" s="108" t="s">
        <v>88</v>
      </c>
    </row>
    <row r="1529" spans="1:17" s="113" customFormat="1" x14ac:dyDescent="0.2">
      <c r="A1529" s="114" t="s">
        <v>15</v>
      </c>
      <c r="B1529" s="105" t="s">
        <v>69</v>
      </c>
      <c r="C1529" s="211">
        <v>43530</v>
      </c>
      <c r="D1529" s="115" t="s">
        <v>88</v>
      </c>
      <c r="E1529" s="105" t="s">
        <v>13</v>
      </c>
      <c r="F1529" s="105" t="s">
        <v>13</v>
      </c>
      <c r="G1529" s="105">
        <v>1175986</v>
      </c>
      <c r="H1529" s="127">
        <v>0.42599999999999999</v>
      </c>
      <c r="I1529" s="127">
        <v>0.48067312072162732</v>
      </c>
      <c r="J1529" s="131"/>
      <c r="K1529" s="121">
        <v>0.8</v>
      </c>
      <c r="L1529" s="121">
        <f t="shared" si="48"/>
        <v>0.34079999999999999</v>
      </c>
      <c r="M1529" s="124">
        <v>1310.6620129999999</v>
      </c>
      <c r="N1529" s="124">
        <f t="shared" si="49"/>
        <v>630</v>
      </c>
      <c r="O1529" s="116">
        <v>43461</v>
      </c>
      <c r="P1529" s="108">
        <v>2018</v>
      </c>
      <c r="Q1529" s="108" t="s">
        <v>88</v>
      </c>
    </row>
    <row r="1530" spans="1:17" s="113" customFormat="1" x14ac:dyDescent="0.2">
      <c r="A1530" s="114" t="s">
        <v>15</v>
      </c>
      <c r="B1530" s="105" t="s">
        <v>69</v>
      </c>
      <c r="C1530" s="211">
        <v>43530</v>
      </c>
      <c r="D1530" s="115" t="s">
        <v>88</v>
      </c>
      <c r="E1530" s="105" t="s">
        <v>13</v>
      </c>
      <c r="F1530" s="105" t="s">
        <v>13</v>
      </c>
      <c r="G1530" s="105">
        <v>1176004</v>
      </c>
      <c r="H1530" s="127">
        <v>0.42599999999999999</v>
      </c>
      <c r="I1530" s="127">
        <v>0.48067312072162732</v>
      </c>
      <c r="J1530" s="131"/>
      <c r="K1530" s="121">
        <v>0.8</v>
      </c>
      <c r="L1530" s="121">
        <f t="shared" si="48"/>
        <v>0.34079999999999999</v>
      </c>
      <c r="M1530" s="124">
        <v>1310.6620129999999</v>
      </c>
      <c r="N1530" s="124">
        <f t="shared" si="49"/>
        <v>630</v>
      </c>
      <c r="O1530" s="116">
        <v>43463</v>
      </c>
      <c r="P1530" s="108">
        <v>2018</v>
      </c>
      <c r="Q1530" s="108" t="s">
        <v>88</v>
      </c>
    </row>
    <row r="1531" spans="1:17" s="113" customFormat="1" x14ac:dyDescent="0.2">
      <c r="A1531" s="114" t="s">
        <v>15</v>
      </c>
      <c r="B1531" s="105" t="s">
        <v>69</v>
      </c>
      <c r="C1531" s="211">
        <v>43530</v>
      </c>
      <c r="D1531" s="115" t="s">
        <v>88</v>
      </c>
      <c r="E1531" s="105" t="s">
        <v>13</v>
      </c>
      <c r="F1531" s="105" t="s">
        <v>13</v>
      </c>
      <c r="G1531" s="105">
        <v>1177117</v>
      </c>
      <c r="H1531" s="127">
        <v>0.42599999999999999</v>
      </c>
      <c r="I1531" s="127">
        <v>0.48067312072162732</v>
      </c>
      <c r="J1531" s="131"/>
      <c r="K1531" s="121">
        <v>0.8</v>
      </c>
      <c r="L1531" s="121">
        <f t="shared" si="48"/>
        <v>0.34079999999999999</v>
      </c>
      <c r="M1531" s="124">
        <v>1310.6620129999999</v>
      </c>
      <c r="N1531" s="124">
        <f t="shared" si="49"/>
        <v>630</v>
      </c>
      <c r="O1531" s="116">
        <v>43447</v>
      </c>
      <c r="P1531" s="108">
        <v>2018</v>
      </c>
      <c r="Q1531" s="108" t="s">
        <v>88</v>
      </c>
    </row>
    <row r="1532" spans="1:17" s="113" customFormat="1" x14ac:dyDescent="0.2">
      <c r="A1532" s="114" t="s">
        <v>15</v>
      </c>
      <c r="B1532" s="105" t="s">
        <v>69</v>
      </c>
      <c r="C1532" s="211">
        <v>43565</v>
      </c>
      <c r="D1532" s="115" t="s">
        <v>88</v>
      </c>
      <c r="E1532" s="105" t="s">
        <v>13</v>
      </c>
      <c r="F1532" s="105" t="s">
        <v>13</v>
      </c>
      <c r="G1532" s="105">
        <v>1003241</v>
      </c>
      <c r="H1532" s="127">
        <v>0.42599999999999999</v>
      </c>
      <c r="I1532" s="127">
        <v>0.48067312072162732</v>
      </c>
      <c r="J1532" s="131"/>
      <c r="K1532" s="121">
        <v>0.8</v>
      </c>
      <c r="L1532" s="121">
        <f t="shared" si="48"/>
        <v>0.34079999999999999</v>
      </c>
      <c r="M1532" s="124">
        <v>1310.6620129999999</v>
      </c>
      <c r="N1532" s="124">
        <f t="shared" si="49"/>
        <v>630</v>
      </c>
      <c r="O1532" s="116">
        <v>43216</v>
      </c>
      <c r="P1532" s="108">
        <v>2018</v>
      </c>
      <c r="Q1532" s="108" t="s">
        <v>87</v>
      </c>
    </row>
    <row r="1533" spans="1:17" s="113" customFormat="1" x14ac:dyDescent="0.2">
      <c r="A1533" s="114" t="s">
        <v>15</v>
      </c>
      <c r="B1533" s="105" t="s">
        <v>69</v>
      </c>
      <c r="C1533" s="211">
        <v>43558</v>
      </c>
      <c r="D1533" s="115" t="s">
        <v>88</v>
      </c>
      <c r="E1533" s="105" t="s">
        <v>13</v>
      </c>
      <c r="F1533" s="105" t="s">
        <v>13</v>
      </c>
      <c r="G1533" s="105">
        <v>1063151</v>
      </c>
      <c r="H1533" s="127">
        <v>0.42599999999999999</v>
      </c>
      <c r="I1533" s="127">
        <v>0.48104476755925862</v>
      </c>
      <c r="J1533" s="131"/>
      <c r="K1533" s="121">
        <v>1</v>
      </c>
      <c r="L1533" s="121">
        <f t="shared" si="48"/>
        <v>0.42599999999999999</v>
      </c>
      <c r="M1533" s="124">
        <v>1475.494713</v>
      </c>
      <c r="N1533" s="124">
        <f t="shared" si="49"/>
        <v>709.77901125000005</v>
      </c>
      <c r="O1533" s="116">
        <v>43308</v>
      </c>
      <c r="P1533" s="108">
        <v>2018</v>
      </c>
      <c r="Q1533" s="108" t="s">
        <v>87</v>
      </c>
    </row>
    <row r="1534" spans="1:17" s="113" customFormat="1" x14ac:dyDescent="0.2">
      <c r="A1534" s="114" t="s">
        <v>15</v>
      </c>
      <c r="B1534" s="105" t="s">
        <v>69</v>
      </c>
      <c r="C1534" s="211">
        <v>43565</v>
      </c>
      <c r="D1534" s="115" t="s">
        <v>88</v>
      </c>
      <c r="E1534" s="105" t="s">
        <v>13</v>
      </c>
      <c r="F1534" s="105" t="s">
        <v>13</v>
      </c>
      <c r="G1534" s="105">
        <v>1064884</v>
      </c>
      <c r="H1534" s="127">
        <v>0.42599999999999999</v>
      </c>
      <c r="I1534" s="127">
        <v>0.48067312072162732</v>
      </c>
      <c r="J1534" s="131"/>
      <c r="K1534" s="121">
        <v>0.8</v>
      </c>
      <c r="L1534" s="121">
        <f t="shared" si="48"/>
        <v>0.34079999999999999</v>
      </c>
      <c r="M1534" s="124">
        <v>1310.6620129999999</v>
      </c>
      <c r="N1534" s="124">
        <f t="shared" si="49"/>
        <v>630</v>
      </c>
      <c r="O1534" s="116">
        <v>43311</v>
      </c>
      <c r="P1534" s="108">
        <v>2018</v>
      </c>
      <c r="Q1534" s="108" t="s">
        <v>87</v>
      </c>
    </row>
    <row r="1535" spans="1:17" s="113" customFormat="1" x14ac:dyDescent="0.2">
      <c r="A1535" s="114" t="s">
        <v>15</v>
      </c>
      <c r="B1535" s="105" t="s">
        <v>69</v>
      </c>
      <c r="C1535" s="211">
        <v>43551</v>
      </c>
      <c r="D1535" s="115" t="s">
        <v>88</v>
      </c>
      <c r="E1535" s="105" t="s">
        <v>13</v>
      </c>
      <c r="F1535" s="105" t="s">
        <v>13</v>
      </c>
      <c r="G1535" s="105">
        <v>1079172</v>
      </c>
      <c r="H1535" s="127">
        <v>0.42599999999999999</v>
      </c>
      <c r="I1535" s="127">
        <v>0.48067312072162732</v>
      </c>
      <c r="J1535" s="131"/>
      <c r="K1535" s="121">
        <v>0.8</v>
      </c>
      <c r="L1535" s="121">
        <f t="shared" si="48"/>
        <v>0.34079999999999999</v>
      </c>
      <c r="M1535" s="124">
        <v>1310.6620129999999</v>
      </c>
      <c r="N1535" s="124">
        <f t="shared" si="49"/>
        <v>630</v>
      </c>
      <c r="O1535" s="116">
        <v>43347</v>
      </c>
      <c r="P1535" s="108">
        <v>2018</v>
      </c>
      <c r="Q1535" s="108" t="s">
        <v>87</v>
      </c>
    </row>
    <row r="1536" spans="1:17" s="113" customFormat="1" x14ac:dyDescent="0.2">
      <c r="A1536" s="114" t="s">
        <v>15</v>
      </c>
      <c r="B1536" s="105" t="s">
        <v>69</v>
      </c>
      <c r="C1536" s="211">
        <v>43551</v>
      </c>
      <c r="D1536" s="115" t="s">
        <v>88</v>
      </c>
      <c r="E1536" s="105" t="s">
        <v>13</v>
      </c>
      <c r="F1536" s="105" t="s">
        <v>13</v>
      </c>
      <c r="G1536" s="105">
        <v>1088179</v>
      </c>
      <c r="H1536" s="127">
        <v>0.42599999999999999</v>
      </c>
      <c r="I1536" s="127">
        <v>0.48067312072162732</v>
      </c>
      <c r="J1536" s="131"/>
      <c r="K1536" s="121">
        <v>0.8</v>
      </c>
      <c r="L1536" s="121">
        <f t="shared" si="48"/>
        <v>0.34079999999999999</v>
      </c>
      <c r="M1536" s="124">
        <v>1310.6620129999999</v>
      </c>
      <c r="N1536" s="124">
        <f t="shared" si="49"/>
        <v>630</v>
      </c>
      <c r="O1536" s="116">
        <v>43356</v>
      </c>
      <c r="P1536" s="108">
        <v>2018</v>
      </c>
      <c r="Q1536" s="108" t="s">
        <v>87</v>
      </c>
    </row>
    <row r="1537" spans="1:17" s="113" customFormat="1" x14ac:dyDescent="0.2">
      <c r="A1537" s="114" t="s">
        <v>15</v>
      </c>
      <c r="B1537" s="105" t="s">
        <v>69</v>
      </c>
      <c r="C1537" s="211">
        <v>43565</v>
      </c>
      <c r="D1537" s="115" t="s">
        <v>88</v>
      </c>
      <c r="E1537" s="105" t="s">
        <v>13</v>
      </c>
      <c r="F1537" s="105" t="s">
        <v>13</v>
      </c>
      <c r="G1537" s="105">
        <v>1095615</v>
      </c>
      <c r="H1537" s="127">
        <v>0.42599999999999999</v>
      </c>
      <c r="I1537" s="127">
        <v>0.48104476755925862</v>
      </c>
      <c r="J1537" s="131"/>
      <c r="K1537" s="121">
        <v>1</v>
      </c>
      <c r="L1537" s="121">
        <f t="shared" si="48"/>
        <v>0.42599999999999999</v>
      </c>
      <c r="M1537" s="124">
        <v>1475.494713</v>
      </c>
      <c r="N1537" s="124">
        <f t="shared" si="49"/>
        <v>709.77901125000005</v>
      </c>
      <c r="O1537" s="116">
        <v>43383</v>
      </c>
      <c r="P1537" s="108">
        <v>2018</v>
      </c>
      <c r="Q1537" s="108" t="s">
        <v>87</v>
      </c>
    </row>
    <row r="1538" spans="1:17" s="113" customFormat="1" x14ac:dyDescent="0.2">
      <c r="A1538" s="114" t="s">
        <v>15</v>
      </c>
      <c r="B1538" s="105" t="s">
        <v>69</v>
      </c>
      <c r="C1538" s="211">
        <v>43551</v>
      </c>
      <c r="D1538" s="115" t="s">
        <v>88</v>
      </c>
      <c r="E1538" s="105" t="s">
        <v>13</v>
      </c>
      <c r="F1538" s="105" t="s">
        <v>13</v>
      </c>
      <c r="G1538" s="105">
        <v>1104266</v>
      </c>
      <c r="H1538" s="127">
        <v>0.42599999999999999</v>
      </c>
      <c r="I1538" s="127">
        <v>0.48067312072162732</v>
      </c>
      <c r="J1538" s="131"/>
      <c r="K1538" s="121">
        <v>0.8</v>
      </c>
      <c r="L1538" s="121">
        <f t="shared" si="48"/>
        <v>0.34079999999999999</v>
      </c>
      <c r="M1538" s="124">
        <v>1310.6620129999999</v>
      </c>
      <c r="N1538" s="124">
        <f t="shared" si="49"/>
        <v>630</v>
      </c>
      <c r="O1538" s="116">
        <v>43389</v>
      </c>
      <c r="P1538" s="108">
        <v>2018</v>
      </c>
      <c r="Q1538" s="108" t="s">
        <v>87</v>
      </c>
    </row>
    <row r="1539" spans="1:17" s="113" customFormat="1" x14ac:dyDescent="0.2">
      <c r="A1539" s="114" t="s">
        <v>15</v>
      </c>
      <c r="B1539" s="105" t="s">
        <v>69</v>
      </c>
      <c r="C1539" s="211">
        <v>43572</v>
      </c>
      <c r="D1539" s="115" t="s">
        <v>88</v>
      </c>
      <c r="E1539" s="105" t="s">
        <v>13</v>
      </c>
      <c r="F1539" s="105" t="s">
        <v>13</v>
      </c>
      <c r="G1539" s="105">
        <v>1104616</v>
      </c>
      <c r="H1539" s="127">
        <v>0.42599999999999999</v>
      </c>
      <c r="I1539" s="127">
        <v>0.48104476755925862</v>
      </c>
      <c r="J1539" s="131"/>
      <c r="K1539" s="121">
        <v>1</v>
      </c>
      <c r="L1539" s="121">
        <f t="shared" si="48"/>
        <v>0.42599999999999999</v>
      </c>
      <c r="M1539" s="124">
        <v>1475.494713</v>
      </c>
      <c r="N1539" s="124">
        <f t="shared" si="49"/>
        <v>709.77901125000005</v>
      </c>
      <c r="O1539" s="116">
        <v>43402</v>
      </c>
      <c r="P1539" s="108">
        <v>2018</v>
      </c>
      <c r="Q1539" s="108" t="s">
        <v>87</v>
      </c>
    </row>
    <row r="1540" spans="1:17" s="113" customFormat="1" x14ac:dyDescent="0.2">
      <c r="A1540" s="114" t="s">
        <v>15</v>
      </c>
      <c r="B1540" s="105" t="s">
        <v>69</v>
      </c>
      <c r="C1540" s="211">
        <v>43551</v>
      </c>
      <c r="D1540" s="115" t="s">
        <v>88</v>
      </c>
      <c r="E1540" s="105" t="s">
        <v>13</v>
      </c>
      <c r="F1540" s="105" t="s">
        <v>13</v>
      </c>
      <c r="G1540" s="105">
        <v>1104764</v>
      </c>
      <c r="H1540" s="127">
        <v>0.42599999999999999</v>
      </c>
      <c r="I1540" s="127">
        <v>0.48067312072162732</v>
      </c>
      <c r="J1540" s="131"/>
      <c r="K1540" s="121">
        <v>0.8</v>
      </c>
      <c r="L1540" s="121">
        <f t="shared" si="48"/>
        <v>0.34079999999999999</v>
      </c>
      <c r="M1540" s="124">
        <v>1310.6620129999999</v>
      </c>
      <c r="N1540" s="124">
        <f t="shared" si="49"/>
        <v>630</v>
      </c>
      <c r="O1540" s="116">
        <v>43382</v>
      </c>
      <c r="P1540" s="108">
        <v>2018</v>
      </c>
      <c r="Q1540" s="108" t="s">
        <v>87</v>
      </c>
    </row>
    <row r="1541" spans="1:17" s="113" customFormat="1" x14ac:dyDescent="0.2">
      <c r="A1541" s="114" t="s">
        <v>15</v>
      </c>
      <c r="B1541" s="105" t="s">
        <v>69</v>
      </c>
      <c r="C1541" s="211">
        <v>43565</v>
      </c>
      <c r="D1541" s="115" t="s">
        <v>88</v>
      </c>
      <c r="E1541" s="105" t="s">
        <v>13</v>
      </c>
      <c r="F1541" s="105" t="s">
        <v>13</v>
      </c>
      <c r="G1541" s="105">
        <v>1116493</v>
      </c>
      <c r="H1541" s="127">
        <v>0.42599999999999999</v>
      </c>
      <c r="I1541" s="127">
        <v>0.48104476755925862</v>
      </c>
      <c r="J1541" s="131"/>
      <c r="K1541" s="121">
        <v>1</v>
      </c>
      <c r="L1541" s="121">
        <f t="shared" si="48"/>
        <v>0.42599999999999999</v>
      </c>
      <c r="M1541" s="124">
        <v>1475.494713</v>
      </c>
      <c r="N1541" s="124">
        <f t="shared" si="49"/>
        <v>709.77901125000005</v>
      </c>
      <c r="O1541" s="116">
        <v>43398</v>
      </c>
      <c r="P1541" s="108">
        <v>2018</v>
      </c>
      <c r="Q1541" s="108" t="s">
        <v>87</v>
      </c>
    </row>
    <row r="1542" spans="1:17" s="113" customFormat="1" x14ac:dyDescent="0.2">
      <c r="A1542" s="114" t="s">
        <v>15</v>
      </c>
      <c r="B1542" s="105" t="s">
        <v>69</v>
      </c>
      <c r="C1542" s="211">
        <v>43551</v>
      </c>
      <c r="D1542" s="115" t="s">
        <v>88</v>
      </c>
      <c r="E1542" s="105" t="s">
        <v>13</v>
      </c>
      <c r="F1542" s="105" t="s">
        <v>13</v>
      </c>
      <c r="G1542" s="105">
        <v>1116644</v>
      </c>
      <c r="H1542" s="127">
        <v>0.42599999999999999</v>
      </c>
      <c r="I1542" s="127">
        <v>0.48067312072162732</v>
      </c>
      <c r="J1542" s="131"/>
      <c r="K1542" s="121">
        <v>0.8</v>
      </c>
      <c r="L1542" s="121">
        <f t="shared" si="48"/>
        <v>0.34079999999999999</v>
      </c>
      <c r="M1542" s="124">
        <v>1310.6620129999999</v>
      </c>
      <c r="N1542" s="124">
        <f t="shared" si="49"/>
        <v>630</v>
      </c>
      <c r="O1542" s="116">
        <v>43399</v>
      </c>
      <c r="P1542" s="108">
        <v>2018</v>
      </c>
      <c r="Q1542" s="108" t="s">
        <v>87</v>
      </c>
    </row>
    <row r="1543" spans="1:17" s="113" customFormat="1" x14ac:dyDescent="0.2">
      <c r="A1543" s="114" t="s">
        <v>15</v>
      </c>
      <c r="B1543" s="105" t="s">
        <v>69</v>
      </c>
      <c r="C1543" s="211">
        <v>43565</v>
      </c>
      <c r="D1543" s="115" t="s">
        <v>88</v>
      </c>
      <c r="E1543" s="105" t="s">
        <v>13</v>
      </c>
      <c r="F1543" s="105" t="s">
        <v>13</v>
      </c>
      <c r="G1543" s="105">
        <v>1117550</v>
      </c>
      <c r="H1543" s="127">
        <v>0.42599999999999999</v>
      </c>
      <c r="I1543" s="127">
        <v>0.48067312072162732</v>
      </c>
      <c r="J1543" s="131"/>
      <c r="K1543" s="121">
        <v>0.8</v>
      </c>
      <c r="L1543" s="121">
        <f t="shared" si="48"/>
        <v>0.34079999999999999</v>
      </c>
      <c r="M1543" s="124">
        <v>1310.6620129999999</v>
      </c>
      <c r="N1543" s="124">
        <f t="shared" si="49"/>
        <v>630</v>
      </c>
      <c r="O1543" s="116">
        <v>43390</v>
      </c>
      <c r="P1543" s="108">
        <v>2018</v>
      </c>
      <c r="Q1543" s="108" t="s">
        <v>87</v>
      </c>
    </row>
    <row r="1544" spans="1:17" s="113" customFormat="1" x14ac:dyDescent="0.2">
      <c r="A1544" s="114" t="s">
        <v>15</v>
      </c>
      <c r="B1544" s="105" t="s">
        <v>69</v>
      </c>
      <c r="C1544" s="211">
        <v>43565</v>
      </c>
      <c r="D1544" s="115" t="s">
        <v>88</v>
      </c>
      <c r="E1544" s="105" t="s">
        <v>13</v>
      </c>
      <c r="F1544" s="105" t="s">
        <v>13</v>
      </c>
      <c r="G1544" s="105">
        <v>1117557</v>
      </c>
      <c r="H1544" s="127">
        <v>0.42599999999999999</v>
      </c>
      <c r="I1544" s="127">
        <v>0.48067312072162732</v>
      </c>
      <c r="J1544" s="131"/>
      <c r="K1544" s="121">
        <v>0.8</v>
      </c>
      <c r="L1544" s="121">
        <f t="shared" si="48"/>
        <v>0.34079999999999999</v>
      </c>
      <c r="M1544" s="124">
        <v>1310.6620129999999</v>
      </c>
      <c r="N1544" s="124">
        <f t="shared" si="49"/>
        <v>630</v>
      </c>
      <c r="O1544" s="116">
        <v>43390</v>
      </c>
      <c r="P1544" s="108">
        <v>2018</v>
      </c>
      <c r="Q1544" s="108" t="s">
        <v>87</v>
      </c>
    </row>
    <row r="1545" spans="1:17" s="113" customFormat="1" x14ac:dyDescent="0.2">
      <c r="A1545" s="114" t="s">
        <v>15</v>
      </c>
      <c r="B1545" s="105" t="s">
        <v>69</v>
      </c>
      <c r="C1545" s="211">
        <v>43565</v>
      </c>
      <c r="D1545" s="115" t="s">
        <v>88</v>
      </c>
      <c r="E1545" s="105" t="s">
        <v>13</v>
      </c>
      <c r="F1545" s="105" t="s">
        <v>13</v>
      </c>
      <c r="G1545" s="105">
        <v>1117565</v>
      </c>
      <c r="H1545" s="127">
        <v>0.42599999999999999</v>
      </c>
      <c r="I1545" s="127">
        <v>0.48067312072162732</v>
      </c>
      <c r="J1545" s="131"/>
      <c r="K1545" s="121">
        <v>0.8</v>
      </c>
      <c r="L1545" s="121">
        <f t="shared" si="48"/>
        <v>0.34079999999999999</v>
      </c>
      <c r="M1545" s="124">
        <v>1310.6620129999999</v>
      </c>
      <c r="N1545" s="124">
        <f t="shared" si="49"/>
        <v>630</v>
      </c>
      <c r="O1545" s="116">
        <v>43391</v>
      </c>
      <c r="P1545" s="108">
        <v>2018</v>
      </c>
      <c r="Q1545" s="108" t="s">
        <v>87</v>
      </c>
    </row>
    <row r="1546" spans="1:17" s="113" customFormat="1" x14ac:dyDescent="0.2">
      <c r="A1546" s="114" t="s">
        <v>15</v>
      </c>
      <c r="B1546" s="105" t="s">
        <v>69</v>
      </c>
      <c r="C1546" s="211">
        <v>43565</v>
      </c>
      <c r="D1546" s="115" t="s">
        <v>88</v>
      </c>
      <c r="E1546" s="105" t="s">
        <v>13</v>
      </c>
      <c r="F1546" s="105" t="s">
        <v>13</v>
      </c>
      <c r="G1546" s="105">
        <v>1117571</v>
      </c>
      <c r="H1546" s="127">
        <v>0.42599999999999999</v>
      </c>
      <c r="I1546" s="127">
        <v>0.48067312072162732</v>
      </c>
      <c r="J1546" s="131"/>
      <c r="K1546" s="121">
        <v>0.8</v>
      </c>
      <c r="L1546" s="121">
        <f t="shared" si="48"/>
        <v>0.34079999999999999</v>
      </c>
      <c r="M1546" s="124">
        <v>1310.6620129999999</v>
      </c>
      <c r="N1546" s="124">
        <f t="shared" si="49"/>
        <v>630</v>
      </c>
      <c r="O1546" s="116">
        <v>43391</v>
      </c>
      <c r="P1546" s="108">
        <v>2018</v>
      </c>
      <c r="Q1546" s="108" t="s">
        <v>87</v>
      </c>
    </row>
    <row r="1547" spans="1:17" s="113" customFormat="1" x14ac:dyDescent="0.2">
      <c r="A1547" s="114" t="s">
        <v>15</v>
      </c>
      <c r="B1547" s="105" t="s">
        <v>69</v>
      </c>
      <c r="C1547" s="211">
        <v>43565</v>
      </c>
      <c r="D1547" s="115" t="s">
        <v>88</v>
      </c>
      <c r="E1547" s="105" t="s">
        <v>13</v>
      </c>
      <c r="F1547" s="105" t="s">
        <v>13</v>
      </c>
      <c r="G1547" s="105">
        <v>1117579</v>
      </c>
      <c r="H1547" s="127">
        <v>0.42599999999999999</v>
      </c>
      <c r="I1547" s="127">
        <v>0.48067312072162732</v>
      </c>
      <c r="J1547" s="131"/>
      <c r="K1547" s="121">
        <v>0.8</v>
      </c>
      <c r="L1547" s="121">
        <f t="shared" si="48"/>
        <v>0.34079999999999999</v>
      </c>
      <c r="M1547" s="124">
        <v>1310.6620129999999</v>
      </c>
      <c r="N1547" s="124">
        <f t="shared" si="49"/>
        <v>630</v>
      </c>
      <c r="O1547" s="116">
        <v>43392</v>
      </c>
      <c r="P1547" s="108">
        <v>2018</v>
      </c>
      <c r="Q1547" s="108" t="s">
        <v>87</v>
      </c>
    </row>
    <row r="1548" spans="1:17" s="113" customFormat="1" x14ac:dyDescent="0.2">
      <c r="A1548" s="114" t="s">
        <v>15</v>
      </c>
      <c r="B1548" s="105" t="s">
        <v>69</v>
      </c>
      <c r="C1548" s="211">
        <v>43572</v>
      </c>
      <c r="D1548" s="115" t="s">
        <v>88</v>
      </c>
      <c r="E1548" s="105" t="s">
        <v>13</v>
      </c>
      <c r="F1548" s="105" t="s">
        <v>13</v>
      </c>
      <c r="G1548" s="105">
        <v>1117614</v>
      </c>
      <c r="H1548" s="127">
        <v>0.42599999999999999</v>
      </c>
      <c r="I1548" s="127">
        <v>0.48067312072162732</v>
      </c>
      <c r="J1548" s="131"/>
      <c r="K1548" s="121">
        <v>0.8</v>
      </c>
      <c r="L1548" s="121">
        <f t="shared" si="48"/>
        <v>0.34079999999999999</v>
      </c>
      <c r="M1548" s="124">
        <v>1310.6620129999999</v>
      </c>
      <c r="N1548" s="124">
        <f t="shared" si="49"/>
        <v>630</v>
      </c>
      <c r="O1548" s="116">
        <v>43388</v>
      </c>
      <c r="P1548" s="108">
        <v>2018</v>
      </c>
      <c r="Q1548" s="108" t="s">
        <v>87</v>
      </c>
    </row>
    <row r="1549" spans="1:17" s="113" customFormat="1" x14ac:dyDescent="0.2">
      <c r="A1549" s="114" t="s">
        <v>15</v>
      </c>
      <c r="B1549" s="105" t="s">
        <v>69</v>
      </c>
      <c r="C1549" s="211">
        <v>43572</v>
      </c>
      <c r="D1549" s="115" t="s">
        <v>88</v>
      </c>
      <c r="E1549" s="105" t="s">
        <v>13</v>
      </c>
      <c r="F1549" s="105" t="s">
        <v>13</v>
      </c>
      <c r="G1549" s="105">
        <v>1117623</v>
      </c>
      <c r="H1549" s="127">
        <v>0.42599999999999999</v>
      </c>
      <c r="I1549" s="127">
        <v>0.48067312072162732</v>
      </c>
      <c r="J1549" s="131"/>
      <c r="K1549" s="121">
        <v>0.8</v>
      </c>
      <c r="L1549" s="121">
        <f t="shared" si="48"/>
        <v>0.34079999999999999</v>
      </c>
      <c r="M1549" s="124">
        <v>1310.6620129999999</v>
      </c>
      <c r="N1549" s="124">
        <f t="shared" si="49"/>
        <v>630</v>
      </c>
      <c r="O1549" s="116">
        <v>43396</v>
      </c>
      <c r="P1549" s="108">
        <v>2018</v>
      </c>
      <c r="Q1549" s="108" t="s">
        <v>87</v>
      </c>
    </row>
    <row r="1550" spans="1:17" s="113" customFormat="1" x14ac:dyDescent="0.2">
      <c r="A1550" s="114" t="s">
        <v>15</v>
      </c>
      <c r="B1550" s="105" t="s">
        <v>69</v>
      </c>
      <c r="C1550" s="211">
        <v>43565</v>
      </c>
      <c r="D1550" s="115" t="s">
        <v>88</v>
      </c>
      <c r="E1550" s="105" t="s">
        <v>13</v>
      </c>
      <c r="F1550" s="105" t="s">
        <v>13</v>
      </c>
      <c r="G1550" s="105">
        <v>1118012</v>
      </c>
      <c r="H1550" s="127">
        <v>0.42599999999999999</v>
      </c>
      <c r="I1550" s="127">
        <v>0.48067312072162732</v>
      </c>
      <c r="J1550" s="131"/>
      <c r="K1550" s="121">
        <v>0.8</v>
      </c>
      <c r="L1550" s="121">
        <f t="shared" si="48"/>
        <v>0.34079999999999999</v>
      </c>
      <c r="M1550" s="124">
        <v>1310.6620129999999</v>
      </c>
      <c r="N1550" s="124">
        <f t="shared" si="49"/>
        <v>630</v>
      </c>
      <c r="O1550" s="116">
        <v>43406</v>
      </c>
      <c r="P1550" s="108">
        <v>2018</v>
      </c>
      <c r="Q1550" s="108" t="s">
        <v>87</v>
      </c>
    </row>
    <row r="1551" spans="1:17" s="113" customFormat="1" x14ac:dyDescent="0.2">
      <c r="A1551" s="114" t="s">
        <v>15</v>
      </c>
      <c r="B1551" s="105" t="s">
        <v>69</v>
      </c>
      <c r="C1551" s="211">
        <v>43551</v>
      </c>
      <c r="D1551" s="115" t="s">
        <v>88</v>
      </c>
      <c r="E1551" s="105" t="s">
        <v>13</v>
      </c>
      <c r="F1551" s="105" t="s">
        <v>13</v>
      </c>
      <c r="G1551" s="105">
        <v>1118665</v>
      </c>
      <c r="H1551" s="127">
        <v>0.42599999999999999</v>
      </c>
      <c r="I1551" s="127">
        <v>0.48067312072162732</v>
      </c>
      <c r="J1551" s="131"/>
      <c r="K1551" s="121">
        <v>0.8</v>
      </c>
      <c r="L1551" s="121">
        <f t="shared" si="48"/>
        <v>0.34079999999999999</v>
      </c>
      <c r="M1551" s="124">
        <v>1310.6620129999999</v>
      </c>
      <c r="N1551" s="124">
        <f t="shared" si="49"/>
        <v>630</v>
      </c>
      <c r="O1551" s="116">
        <v>43413</v>
      </c>
      <c r="P1551" s="108">
        <v>2018</v>
      </c>
      <c r="Q1551" s="108" t="s">
        <v>87</v>
      </c>
    </row>
    <row r="1552" spans="1:17" s="113" customFormat="1" x14ac:dyDescent="0.2">
      <c r="A1552" s="114" t="s">
        <v>15</v>
      </c>
      <c r="B1552" s="105" t="s">
        <v>69</v>
      </c>
      <c r="C1552" s="211">
        <v>43551</v>
      </c>
      <c r="D1552" s="115" t="s">
        <v>88</v>
      </c>
      <c r="E1552" s="105" t="s">
        <v>13</v>
      </c>
      <c r="F1552" s="105" t="s">
        <v>13</v>
      </c>
      <c r="G1552" s="105">
        <v>1119843</v>
      </c>
      <c r="H1552" s="127">
        <v>0.42599999999999999</v>
      </c>
      <c r="I1552" s="127">
        <v>0.48067312072162732</v>
      </c>
      <c r="J1552" s="131"/>
      <c r="K1552" s="121">
        <v>0.8</v>
      </c>
      <c r="L1552" s="121">
        <f t="shared" si="48"/>
        <v>0.34079999999999999</v>
      </c>
      <c r="M1552" s="124">
        <v>1310.6620129999999</v>
      </c>
      <c r="N1552" s="124">
        <f t="shared" si="49"/>
        <v>630</v>
      </c>
      <c r="O1552" s="116">
        <v>43398</v>
      </c>
      <c r="P1552" s="108">
        <v>2018</v>
      </c>
      <c r="Q1552" s="108" t="s">
        <v>87</v>
      </c>
    </row>
    <row r="1553" spans="1:17" s="113" customFormat="1" x14ac:dyDescent="0.2">
      <c r="A1553" s="114" t="s">
        <v>15</v>
      </c>
      <c r="B1553" s="105" t="s">
        <v>69</v>
      </c>
      <c r="C1553" s="211">
        <v>43551</v>
      </c>
      <c r="D1553" s="115" t="s">
        <v>88</v>
      </c>
      <c r="E1553" s="105" t="s">
        <v>13</v>
      </c>
      <c r="F1553" s="105" t="s">
        <v>13</v>
      </c>
      <c r="G1553" s="105">
        <v>1119846</v>
      </c>
      <c r="H1553" s="127">
        <v>0.42599999999999999</v>
      </c>
      <c r="I1553" s="127">
        <v>0.48067312072162732</v>
      </c>
      <c r="J1553" s="131"/>
      <c r="K1553" s="121">
        <v>0.8</v>
      </c>
      <c r="L1553" s="121">
        <f t="shared" si="48"/>
        <v>0.34079999999999999</v>
      </c>
      <c r="M1553" s="124">
        <v>1310.6620129999999</v>
      </c>
      <c r="N1553" s="124">
        <f t="shared" si="49"/>
        <v>630</v>
      </c>
      <c r="O1553" s="116">
        <v>43399</v>
      </c>
      <c r="P1553" s="108">
        <v>2018</v>
      </c>
      <c r="Q1553" s="108" t="s">
        <v>87</v>
      </c>
    </row>
    <row r="1554" spans="1:17" s="113" customFormat="1" x14ac:dyDescent="0.2">
      <c r="A1554" s="114" t="s">
        <v>15</v>
      </c>
      <c r="B1554" s="105" t="s">
        <v>69</v>
      </c>
      <c r="C1554" s="211">
        <v>43551</v>
      </c>
      <c r="D1554" s="115" t="s">
        <v>88</v>
      </c>
      <c r="E1554" s="105" t="s">
        <v>13</v>
      </c>
      <c r="F1554" s="105" t="s">
        <v>13</v>
      </c>
      <c r="G1554" s="105">
        <v>1133135</v>
      </c>
      <c r="H1554" s="127">
        <v>0.42599999999999999</v>
      </c>
      <c r="I1554" s="127">
        <v>0.48067312072162732</v>
      </c>
      <c r="J1554" s="131"/>
      <c r="K1554" s="121">
        <v>0.8</v>
      </c>
      <c r="L1554" s="121">
        <f t="shared" si="48"/>
        <v>0.34079999999999999</v>
      </c>
      <c r="M1554" s="124">
        <v>1310.6620129999999</v>
      </c>
      <c r="N1554" s="124">
        <f t="shared" si="49"/>
        <v>630</v>
      </c>
      <c r="O1554" s="116">
        <v>43420</v>
      </c>
      <c r="P1554" s="108">
        <v>2018</v>
      </c>
      <c r="Q1554" s="108" t="s">
        <v>87</v>
      </c>
    </row>
    <row r="1555" spans="1:17" s="113" customFormat="1" x14ac:dyDescent="0.2">
      <c r="A1555" s="114" t="s">
        <v>15</v>
      </c>
      <c r="B1555" s="105" t="s">
        <v>69</v>
      </c>
      <c r="C1555" s="211">
        <v>43565</v>
      </c>
      <c r="D1555" s="115" t="s">
        <v>88</v>
      </c>
      <c r="E1555" s="105" t="s">
        <v>13</v>
      </c>
      <c r="F1555" s="105" t="s">
        <v>13</v>
      </c>
      <c r="G1555" s="105">
        <v>1160918</v>
      </c>
      <c r="H1555" s="127">
        <v>0.42599999999999999</v>
      </c>
      <c r="I1555" s="127">
        <v>0.48067312072162732</v>
      </c>
      <c r="J1555" s="131"/>
      <c r="K1555" s="121">
        <v>0.8</v>
      </c>
      <c r="L1555" s="121">
        <f t="shared" si="48"/>
        <v>0.34079999999999999</v>
      </c>
      <c r="M1555" s="124">
        <v>1310.6620129999999</v>
      </c>
      <c r="N1555" s="124">
        <f t="shared" si="49"/>
        <v>630</v>
      </c>
      <c r="O1555" s="116">
        <v>43425</v>
      </c>
      <c r="P1555" s="108">
        <v>2018</v>
      </c>
      <c r="Q1555" s="108" t="s">
        <v>87</v>
      </c>
    </row>
    <row r="1556" spans="1:17" s="113" customFormat="1" x14ac:dyDescent="0.2">
      <c r="A1556" s="114" t="s">
        <v>15</v>
      </c>
      <c r="B1556" s="105" t="s">
        <v>69</v>
      </c>
      <c r="C1556" s="211">
        <v>43572</v>
      </c>
      <c r="D1556" s="115" t="s">
        <v>88</v>
      </c>
      <c r="E1556" s="105" t="s">
        <v>13</v>
      </c>
      <c r="F1556" s="105" t="s">
        <v>13</v>
      </c>
      <c r="G1556" s="105">
        <v>1161182</v>
      </c>
      <c r="H1556" s="127">
        <v>0.42599999999999999</v>
      </c>
      <c r="I1556" s="127">
        <v>0.48104476755925862</v>
      </c>
      <c r="J1556" s="131"/>
      <c r="K1556" s="121">
        <v>1</v>
      </c>
      <c r="L1556" s="121">
        <f t="shared" si="48"/>
        <v>0.42599999999999999</v>
      </c>
      <c r="M1556" s="124">
        <v>1475.494713</v>
      </c>
      <c r="N1556" s="124">
        <f t="shared" si="49"/>
        <v>709.77901125000005</v>
      </c>
      <c r="O1556" s="116">
        <v>43425</v>
      </c>
      <c r="P1556" s="108">
        <v>2018</v>
      </c>
      <c r="Q1556" s="108" t="s">
        <v>87</v>
      </c>
    </row>
    <row r="1557" spans="1:17" s="113" customFormat="1" x14ac:dyDescent="0.2">
      <c r="A1557" s="114" t="s">
        <v>15</v>
      </c>
      <c r="B1557" s="105" t="s">
        <v>69</v>
      </c>
      <c r="C1557" s="211">
        <v>43572</v>
      </c>
      <c r="D1557" s="115" t="s">
        <v>88</v>
      </c>
      <c r="E1557" s="105" t="s">
        <v>13</v>
      </c>
      <c r="F1557" s="105" t="s">
        <v>13</v>
      </c>
      <c r="G1557" s="105">
        <v>1161252</v>
      </c>
      <c r="H1557" s="127">
        <v>0.42599999999999999</v>
      </c>
      <c r="I1557" s="127">
        <v>0.48067312072162732</v>
      </c>
      <c r="J1557" s="131"/>
      <c r="K1557" s="121">
        <v>0.8</v>
      </c>
      <c r="L1557" s="121">
        <f t="shared" si="48"/>
        <v>0.34079999999999999</v>
      </c>
      <c r="M1557" s="124">
        <v>1310.6620129999999</v>
      </c>
      <c r="N1557" s="124">
        <f t="shared" si="49"/>
        <v>630</v>
      </c>
      <c r="O1557" s="116">
        <v>43427</v>
      </c>
      <c r="P1557" s="108">
        <v>2018</v>
      </c>
      <c r="Q1557" s="108" t="s">
        <v>87</v>
      </c>
    </row>
    <row r="1558" spans="1:17" s="113" customFormat="1" x14ac:dyDescent="0.2">
      <c r="A1558" s="114" t="s">
        <v>15</v>
      </c>
      <c r="B1558" s="105" t="s">
        <v>69</v>
      </c>
      <c r="C1558" s="211">
        <v>43551</v>
      </c>
      <c r="D1558" s="115" t="s">
        <v>88</v>
      </c>
      <c r="E1558" s="105" t="s">
        <v>13</v>
      </c>
      <c r="F1558" s="105" t="s">
        <v>13</v>
      </c>
      <c r="G1558" s="105">
        <v>1162087</v>
      </c>
      <c r="H1558" s="127">
        <v>0.42599999999999999</v>
      </c>
      <c r="I1558" s="127">
        <v>0.48067312072162732</v>
      </c>
      <c r="J1558" s="131"/>
      <c r="K1558" s="121">
        <v>0.8</v>
      </c>
      <c r="L1558" s="121">
        <f t="shared" si="48"/>
        <v>0.34079999999999999</v>
      </c>
      <c r="M1558" s="124">
        <v>1310.6620129999999</v>
      </c>
      <c r="N1558" s="124">
        <f t="shared" si="49"/>
        <v>630</v>
      </c>
      <c r="O1558" s="116">
        <v>43434</v>
      </c>
      <c r="P1558" s="108">
        <v>2018</v>
      </c>
      <c r="Q1558" s="108" t="s">
        <v>87</v>
      </c>
    </row>
    <row r="1559" spans="1:17" s="113" customFormat="1" x14ac:dyDescent="0.2">
      <c r="A1559" s="114" t="s">
        <v>15</v>
      </c>
      <c r="B1559" s="105" t="s">
        <v>69</v>
      </c>
      <c r="C1559" s="211">
        <v>43572</v>
      </c>
      <c r="D1559" s="115" t="s">
        <v>88</v>
      </c>
      <c r="E1559" s="105" t="s">
        <v>13</v>
      </c>
      <c r="F1559" s="105" t="s">
        <v>13</v>
      </c>
      <c r="G1559" s="105">
        <v>1162306</v>
      </c>
      <c r="H1559" s="127">
        <v>0.42599999999999999</v>
      </c>
      <c r="I1559" s="127">
        <v>0.48067312072162732</v>
      </c>
      <c r="J1559" s="131"/>
      <c r="K1559" s="121">
        <v>0.8</v>
      </c>
      <c r="L1559" s="121">
        <f t="shared" ref="L1559:L1589" si="50">K1559*H1559</f>
        <v>0.34079999999999999</v>
      </c>
      <c r="M1559" s="124">
        <v>1310.6620129999999</v>
      </c>
      <c r="N1559" s="124">
        <f t="shared" si="49"/>
        <v>630</v>
      </c>
      <c r="O1559" s="116">
        <v>43440</v>
      </c>
      <c r="P1559" s="108">
        <v>2018</v>
      </c>
      <c r="Q1559" s="108" t="s">
        <v>87</v>
      </c>
    </row>
    <row r="1560" spans="1:17" s="113" customFormat="1" x14ac:dyDescent="0.2">
      <c r="A1560" s="114" t="s">
        <v>15</v>
      </c>
      <c r="B1560" s="105" t="s">
        <v>69</v>
      </c>
      <c r="C1560" s="211">
        <v>43572</v>
      </c>
      <c r="D1560" s="115" t="s">
        <v>88</v>
      </c>
      <c r="E1560" s="105" t="s">
        <v>13</v>
      </c>
      <c r="F1560" s="105" t="s">
        <v>13</v>
      </c>
      <c r="G1560" s="105">
        <v>1163516</v>
      </c>
      <c r="H1560" s="127">
        <v>0.42599999999999999</v>
      </c>
      <c r="I1560" s="127">
        <v>0.48067312072162732</v>
      </c>
      <c r="J1560" s="131"/>
      <c r="K1560" s="121">
        <v>0.8</v>
      </c>
      <c r="L1560" s="121">
        <f t="shared" si="50"/>
        <v>0.34079999999999999</v>
      </c>
      <c r="M1560" s="124">
        <v>1310.6620129999999</v>
      </c>
      <c r="N1560" s="124">
        <f t="shared" si="49"/>
        <v>630</v>
      </c>
      <c r="O1560" s="116">
        <v>43437</v>
      </c>
      <c r="P1560" s="108">
        <v>2018</v>
      </c>
      <c r="Q1560" s="108" t="s">
        <v>87</v>
      </c>
    </row>
    <row r="1561" spans="1:17" s="113" customFormat="1" x14ac:dyDescent="0.2">
      <c r="A1561" s="114" t="s">
        <v>15</v>
      </c>
      <c r="B1561" s="105" t="s">
        <v>69</v>
      </c>
      <c r="C1561" s="211">
        <v>43565</v>
      </c>
      <c r="D1561" s="115" t="s">
        <v>88</v>
      </c>
      <c r="E1561" s="105" t="s">
        <v>13</v>
      </c>
      <c r="F1561" s="105" t="s">
        <v>13</v>
      </c>
      <c r="G1561" s="105">
        <v>1166405</v>
      </c>
      <c r="H1561" s="127">
        <v>0.42599999999999999</v>
      </c>
      <c r="I1561" s="127">
        <v>0.48067312072162732</v>
      </c>
      <c r="J1561" s="131"/>
      <c r="K1561" s="121">
        <v>0.8</v>
      </c>
      <c r="L1561" s="121">
        <f t="shared" si="50"/>
        <v>0.34079999999999999</v>
      </c>
      <c r="M1561" s="124">
        <v>1310.6620129999999</v>
      </c>
      <c r="N1561" s="124">
        <f t="shared" si="49"/>
        <v>630</v>
      </c>
      <c r="O1561" s="116">
        <v>43453</v>
      </c>
      <c r="P1561" s="108">
        <v>2018</v>
      </c>
      <c r="Q1561" s="108" t="s">
        <v>87</v>
      </c>
    </row>
    <row r="1562" spans="1:17" s="113" customFormat="1" x14ac:dyDescent="0.2">
      <c r="A1562" s="114" t="s">
        <v>15</v>
      </c>
      <c r="B1562" s="105" t="s">
        <v>69</v>
      </c>
      <c r="C1562" s="211">
        <v>43572</v>
      </c>
      <c r="D1562" s="115" t="s">
        <v>88</v>
      </c>
      <c r="E1562" s="105" t="s">
        <v>13</v>
      </c>
      <c r="F1562" s="105" t="s">
        <v>13</v>
      </c>
      <c r="G1562" s="105">
        <v>1167306</v>
      </c>
      <c r="H1562" s="127">
        <v>0.42599999999999999</v>
      </c>
      <c r="I1562" s="127">
        <v>0.48104476755925862</v>
      </c>
      <c r="J1562" s="131"/>
      <c r="K1562" s="121">
        <v>1</v>
      </c>
      <c r="L1562" s="121">
        <f t="shared" si="50"/>
        <v>0.42599999999999999</v>
      </c>
      <c r="M1562" s="124">
        <v>1475.494713</v>
      </c>
      <c r="N1562" s="124">
        <f t="shared" si="49"/>
        <v>709.77901125000005</v>
      </c>
      <c r="O1562" s="116">
        <v>43454</v>
      </c>
      <c r="P1562" s="108">
        <v>2018</v>
      </c>
      <c r="Q1562" s="108" t="s">
        <v>87</v>
      </c>
    </row>
    <row r="1563" spans="1:17" s="113" customFormat="1" x14ac:dyDescent="0.2">
      <c r="A1563" s="114" t="s">
        <v>15</v>
      </c>
      <c r="B1563" s="105" t="s">
        <v>69</v>
      </c>
      <c r="C1563" s="211">
        <v>43565</v>
      </c>
      <c r="D1563" s="115" t="s">
        <v>88</v>
      </c>
      <c r="E1563" s="105" t="s">
        <v>13</v>
      </c>
      <c r="F1563" s="105" t="s">
        <v>13</v>
      </c>
      <c r="G1563" s="105">
        <v>1167613</v>
      </c>
      <c r="H1563" s="127">
        <v>0.42599999999999999</v>
      </c>
      <c r="I1563" s="127">
        <v>0.48067312072162732</v>
      </c>
      <c r="J1563" s="131"/>
      <c r="K1563" s="121">
        <v>0.8</v>
      </c>
      <c r="L1563" s="121">
        <f t="shared" si="50"/>
        <v>0.34079999999999999</v>
      </c>
      <c r="M1563" s="124">
        <v>1310.6620129999999</v>
      </c>
      <c r="N1563" s="124">
        <f t="shared" si="49"/>
        <v>630</v>
      </c>
      <c r="O1563" s="116">
        <v>43439</v>
      </c>
      <c r="P1563" s="108">
        <v>2018</v>
      </c>
      <c r="Q1563" s="108" t="s">
        <v>87</v>
      </c>
    </row>
    <row r="1564" spans="1:17" s="113" customFormat="1" x14ac:dyDescent="0.2">
      <c r="A1564" s="114" t="s">
        <v>15</v>
      </c>
      <c r="B1564" s="105" t="s">
        <v>69</v>
      </c>
      <c r="C1564" s="211">
        <v>43572</v>
      </c>
      <c r="D1564" s="115" t="s">
        <v>88</v>
      </c>
      <c r="E1564" s="105" t="s">
        <v>13</v>
      </c>
      <c r="F1564" s="105" t="s">
        <v>13</v>
      </c>
      <c r="G1564" s="105">
        <v>1168762</v>
      </c>
      <c r="H1564" s="127">
        <v>0.42599999999999999</v>
      </c>
      <c r="I1564" s="127">
        <v>0.48067312072162732</v>
      </c>
      <c r="J1564" s="131"/>
      <c r="K1564" s="121">
        <v>0.8</v>
      </c>
      <c r="L1564" s="121">
        <f t="shared" si="50"/>
        <v>0.34079999999999999</v>
      </c>
      <c r="M1564" s="124">
        <v>1310.6620129999999</v>
      </c>
      <c r="N1564" s="124">
        <f t="shared" ref="N1564:N1589" si="51">I1564*M1564</f>
        <v>630</v>
      </c>
      <c r="O1564" s="116">
        <v>43454</v>
      </c>
      <c r="P1564" s="108">
        <v>2018</v>
      </c>
      <c r="Q1564" s="108" t="s">
        <v>87</v>
      </c>
    </row>
    <row r="1565" spans="1:17" s="113" customFormat="1" x14ac:dyDescent="0.2">
      <c r="A1565" s="114" t="s">
        <v>15</v>
      </c>
      <c r="B1565" s="105" t="s">
        <v>69</v>
      </c>
      <c r="C1565" s="211">
        <v>43565</v>
      </c>
      <c r="D1565" s="115" t="s">
        <v>88</v>
      </c>
      <c r="E1565" s="105" t="s">
        <v>13</v>
      </c>
      <c r="F1565" s="105" t="s">
        <v>13</v>
      </c>
      <c r="G1565" s="105">
        <v>1170615</v>
      </c>
      <c r="H1565" s="127">
        <v>0.42599999999999999</v>
      </c>
      <c r="I1565" s="127">
        <v>0.48067312072162732</v>
      </c>
      <c r="J1565" s="131"/>
      <c r="K1565" s="121">
        <v>0.8</v>
      </c>
      <c r="L1565" s="121">
        <f t="shared" si="50"/>
        <v>0.34079999999999999</v>
      </c>
      <c r="M1565" s="124">
        <v>1310.6620129999999</v>
      </c>
      <c r="N1565" s="124">
        <f t="shared" si="51"/>
        <v>630</v>
      </c>
      <c r="O1565" s="116">
        <v>43465</v>
      </c>
      <c r="P1565" s="108">
        <v>2018</v>
      </c>
      <c r="Q1565" s="108" t="s">
        <v>87</v>
      </c>
    </row>
    <row r="1566" spans="1:17" s="113" customFormat="1" x14ac:dyDescent="0.2">
      <c r="A1566" s="114" t="s">
        <v>15</v>
      </c>
      <c r="B1566" s="105" t="s">
        <v>69</v>
      </c>
      <c r="C1566" s="211">
        <v>43558</v>
      </c>
      <c r="D1566" s="115" t="s">
        <v>88</v>
      </c>
      <c r="E1566" s="105" t="s">
        <v>13</v>
      </c>
      <c r="F1566" s="105" t="s">
        <v>13</v>
      </c>
      <c r="G1566" s="105">
        <v>1173692</v>
      </c>
      <c r="H1566" s="127">
        <v>0.42599999999999999</v>
      </c>
      <c r="I1566" s="127">
        <v>0.48067312072162732</v>
      </c>
      <c r="J1566" s="131"/>
      <c r="K1566" s="121">
        <v>0.8</v>
      </c>
      <c r="L1566" s="121">
        <f t="shared" si="50"/>
        <v>0.34079999999999999</v>
      </c>
      <c r="M1566" s="124">
        <v>1310.6620129999999</v>
      </c>
      <c r="N1566" s="124">
        <f t="shared" si="51"/>
        <v>630</v>
      </c>
      <c r="O1566" s="116">
        <v>43431</v>
      </c>
      <c r="P1566" s="108">
        <v>2018</v>
      </c>
      <c r="Q1566" s="108" t="s">
        <v>87</v>
      </c>
    </row>
    <row r="1567" spans="1:17" s="113" customFormat="1" x14ac:dyDescent="0.2">
      <c r="A1567" s="114" t="s">
        <v>15</v>
      </c>
      <c r="B1567" s="105" t="s">
        <v>69</v>
      </c>
      <c r="C1567" s="211">
        <v>43572</v>
      </c>
      <c r="D1567" s="115" t="s">
        <v>88</v>
      </c>
      <c r="E1567" s="105" t="s">
        <v>13</v>
      </c>
      <c r="F1567" s="105" t="s">
        <v>13</v>
      </c>
      <c r="G1567" s="105">
        <v>1177559</v>
      </c>
      <c r="H1567" s="127">
        <v>0.42599999999999999</v>
      </c>
      <c r="I1567" s="127">
        <v>0.48067312072162732</v>
      </c>
      <c r="J1567" s="131"/>
      <c r="K1567" s="121">
        <v>0.8</v>
      </c>
      <c r="L1567" s="121">
        <f t="shared" si="50"/>
        <v>0.34079999999999999</v>
      </c>
      <c r="M1567" s="124">
        <v>1310.6620129999999</v>
      </c>
      <c r="N1567" s="124">
        <f t="shared" si="51"/>
        <v>630</v>
      </c>
      <c r="O1567" s="116">
        <v>43270</v>
      </c>
      <c r="P1567" s="108">
        <v>2018</v>
      </c>
      <c r="Q1567" s="108" t="s">
        <v>87</v>
      </c>
    </row>
    <row r="1568" spans="1:17" s="113" customFormat="1" x14ac:dyDescent="0.2">
      <c r="A1568" s="114" t="s">
        <v>15</v>
      </c>
      <c r="B1568" s="105" t="s">
        <v>69</v>
      </c>
      <c r="C1568" s="211">
        <v>43558</v>
      </c>
      <c r="D1568" s="115" t="s">
        <v>88</v>
      </c>
      <c r="E1568" s="105" t="s">
        <v>13</v>
      </c>
      <c r="F1568" s="105" t="s">
        <v>13</v>
      </c>
      <c r="G1568" s="105">
        <v>1178040</v>
      </c>
      <c r="H1568" s="127">
        <v>0.42599999999999999</v>
      </c>
      <c r="I1568" s="127">
        <v>0.48067312072162732</v>
      </c>
      <c r="J1568" s="131"/>
      <c r="K1568" s="121">
        <v>0.8</v>
      </c>
      <c r="L1568" s="121">
        <f t="shared" si="50"/>
        <v>0.34079999999999999</v>
      </c>
      <c r="M1568" s="124">
        <v>1310.6620129999999</v>
      </c>
      <c r="N1568" s="124">
        <f t="shared" si="51"/>
        <v>630</v>
      </c>
      <c r="O1568" s="116">
        <v>43461</v>
      </c>
      <c r="P1568" s="108">
        <v>2018</v>
      </c>
      <c r="Q1568" s="108" t="s">
        <v>87</v>
      </c>
    </row>
    <row r="1569" spans="1:17" s="113" customFormat="1" x14ac:dyDescent="0.2">
      <c r="A1569" s="114" t="s">
        <v>15</v>
      </c>
      <c r="B1569" s="105" t="s">
        <v>69</v>
      </c>
      <c r="C1569" s="211">
        <v>43565</v>
      </c>
      <c r="D1569" s="115" t="s">
        <v>88</v>
      </c>
      <c r="E1569" s="105" t="s">
        <v>13</v>
      </c>
      <c r="F1569" s="105" t="s">
        <v>13</v>
      </c>
      <c r="G1569" s="105">
        <v>1178306</v>
      </c>
      <c r="H1569" s="127">
        <v>0.42599999999999999</v>
      </c>
      <c r="I1569" s="127">
        <v>0.48067312072162732</v>
      </c>
      <c r="J1569" s="131"/>
      <c r="K1569" s="121">
        <v>0.8</v>
      </c>
      <c r="L1569" s="121">
        <f t="shared" si="50"/>
        <v>0.34079999999999999</v>
      </c>
      <c r="M1569" s="124">
        <v>1310.6620129999999</v>
      </c>
      <c r="N1569" s="124">
        <f t="shared" si="51"/>
        <v>630</v>
      </c>
      <c r="O1569" s="116">
        <v>43301</v>
      </c>
      <c r="P1569" s="108">
        <v>2018</v>
      </c>
      <c r="Q1569" s="108" t="s">
        <v>87</v>
      </c>
    </row>
    <row r="1570" spans="1:17" s="113" customFormat="1" x14ac:dyDescent="0.2">
      <c r="A1570" s="114" t="s">
        <v>15</v>
      </c>
      <c r="B1570" s="105" t="s">
        <v>69</v>
      </c>
      <c r="C1570" s="211">
        <v>43558</v>
      </c>
      <c r="D1570" s="115" t="s">
        <v>88</v>
      </c>
      <c r="E1570" s="105" t="s">
        <v>13</v>
      </c>
      <c r="F1570" s="105" t="s">
        <v>13</v>
      </c>
      <c r="G1570" s="105">
        <v>1178323</v>
      </c>
      <c r="H1570" s="127">
        <v>0.42599999999999999</v>
      </c>
      <c r="I1570" s="127">
        <v>0.48067312072162732</v>
      </c>
      <c r="J1570" s="131"/>
      <c r="K1570" s="121">
        <v>0.8</v>
      </c>
      <c r="L1570" s="121">
        <f t="shared" si="50"/>
        <v>0.34079999999999999</v>
      </c>
      <c r="M1570" s="124">
        <v>1310.6620129999999</v>
      </c>
      <c r="N1570" s="124">
        <f t="shared" si="51"/>
        <v>630</v>
      </c>
      <c r="O1570" s="116">
        <v>43439</v>
      </c>
      <c r="P1570" s="108">
        <v>2018</v>
      </c>
      <c r="Q1570" s="108" t="s">
        <v>87</v>
      </c>
    </row>
    <row r="1571" spans="1:17" s="113" customFormat="1" x14ac:dyDescent="0.2">
      <c r="A1571" s="114" t="s">
        <v>15</v>
      </c>
      <c r="B1571" s="105" t="s">
        <v>69</v>
      </c>
      <c r="C1571" s="211">
        <v>43565</v>
      </c>
      <c r="D1571" s="115" t="s">
        <v>88</v>
      </c>
      <c r="E1571" s="105" t="s">
        <v>13</v>
      </c>
      <c r="F1571" s="105" t="s">
        <v>13</v>
      </c>
      <c r="G1571" s="105">
        <v>1179115</v>
      </c>
      <c r="H1571" s="127">
        <v>0.42599999999999999</v>
      </c>
      <c r="I1571" s="127">
        <v>0.48067312072162732</v>
      </c>
      <c r="J1571" s="131"/>
      <c r="K1571" s="121">
        <v>0.8</v>
      </c>
      <c r="L1571" s="121">
        <f t="shared" si="50"/>
        <v>0.34079999999999999</v>
      </c>
      <c r="M1571" s="124">
        <v>1310.6620129999999</v>
      </c>
      <c r="N1571" s="124">
        <f t="shared" si="51"/>
        <v>630</v>
      </c>
      <c r="O1571" s="116">
        <v>43418</v>
      </c>
      <c r="P1571" s="108">
        <v>2018</v>
      </c>
      <c r="Q1571" s="108" t="s">
        <v>87</v>
      </c>
    </row>
    <row r="1572" spans="1:17" s="113" customFormat="1" x14ac:dyDescent="0.2">
      <c r="A1572" s="114" t="s">
        <v>15</v>
      </c>
      <c r="B1572" s="105" t="s">
        <v>69</v>
      </c>
      <c r="C1572" s="211">
        <v>43572</v>
      </c>
      <c r="D1572" s="115" t="s">
        <v>88</v>
      </c>
      <c r="E1572" s="105" t="s">
        <v>13</v>
      </c>
      <c r="F1572" s="105" t="s">
        <v>13</v>
      </c>
      <c r="G1572" s="105">
        <v>1188320</v>
      </c>
      <c r="H1572" s="127">
        <v>0.42599999999999999</v>
      </c>
      <c r="I1572" s="127">
        <v>0.48067312072162732</v>
      </c>
      <c r="J1572" s="131"/>
      <c r="K1572" s="121">
        <v>0.8</v>
      </c>
      <c r="L1572" s="121">
        <f t="shared" si="50"/>
        <v>0.34079999999999999</v>
      </c>
      <c r="M1572" s="124">
        <v>1310.6620129999999</v>
      </c>
      <c r="N1572" s="124">
        <f t="shared" si="51"/>
        <v>630</v>
      </c>
      <c r="O1572" s="116">
        <v>43356</v>
      </c>
      <c r="P1572" s="108">
        <v>2018</v>
      </c>
      <c r="Q1572" s="108" t="s">
        <v>87</v>
      </c>
    </row>
    <row r="1573" spans="1:17" s="113" customFormat="1" x14ac:dyDescent="0.2">
      <c r="A1573" s="114" t="s">
        <v>15</v>
      </c>
      <c r="B1573" s="105" t="s">
        <v>69</v>
      </c>
      <c r="C1573" s="211">
        <v>43579</v>
      </c>
      <c r="D1573" s="115" t="s">
        <v>88</v>
      </c>
      <c r="E1573" s="105" t="s">
        <v>13</v>
      </c>
      <c r="F1573" s="105" t="s">
        <v>13</v>
      </c>
      <c r="G1573" s="105">
        <v>1117543</v>
      </c>
      <c r="H1573" s="127">
        <v>0.42599999999999999</v>
      </c>
      <c r="I1573" s="127">
        <v>0.48067312072162732</v>
      </c>
      <c r="J1573" s="131"/>
      <c r="K1573" s="121">
        <v>0.8</v>
      </c>
      <c r="L1573" s="121">
        <f t="shared" si="50"/>
        <v>0.34079999999999999</v>
      </c>
      <c r="M1573" s="124">
        <v>1310.6620129999999</v>
      </c>
      <c r="N1573" s="124">
        <f t="shared" si="51"/>
        <v>630</v>
      </c>
      <c r="O1573" s="116">
        <v>43389</v>
      </c>
      <c r="P1573" s="108">
        <v>2018</v>
      </c>
      <c r="Q1573" s="108" t="s">
        <v>87</v>
      </c>
    </row>
    <row r="1574" spans="1:17" s="113" customFormat="1" x14ac:dyDescent="0.2">
      <c r="A1574" s="114" t="s">
        <v>15</v>
      </c>
      <c r="B1574" s="105" t="s">
        <v>69</v>
      </c>
      <c r="C1574" s="211">
        <v>43579</v>
      </c>
      <c r="D1574" s="115" t="s">
        <v>88</v>
      </c>
      <c r="E1574" s="105" t="s">
        <v>13</v>
      </c>
      <c r="F1574" s="105" t="s">
        <v>13</v>
      </c>
      <c r="G1574" s="105">
        <v>1117606</v>
      </c>
      <c r="H1574" s="127">
        <v>0.42599999999999999</v>
      </c>
      <c r="I1574" s="127">
        <v>0.48067312072162732</v>
      </c>
      <c r="J1574" s="131"/>
      <c r="K1574" s="121">
        <v>0.8</v>
      </c>
      <c r="L1574" s="121">
        <f t="shared" si="50"/>
        <v>0.34079999999999999</v>
      </c>
      <c r="M1574" s="124">
        <v>1310.6620129999999</v>
      </c>
      <c r="N1574" s="124">
        <f t="shared" si="51"/>
        <v>630</v>
      </c>
      <c r="O1574" s="116">
        <v>43388</v>
      </c>
      <c r="P1574" s="108">
        <v>2018</v>
      </c>
      <c r="Q1574" s="108" t="s">
        <v>87</v>
      </c>
    </row>
    <row r="1575" spans="1:17" s="113" customFormat="1" x14ac:dyDescent="0.2">
      <c r="A1575" s="114" t="s">
        <v>15</v>
      </c>
      <c r="B1575" s="105" t="s">
        <v>69</v>
      </c>
      <c r="C1575" s="211">
        <v>43579</v>
      </c>
      <c r="D1575" s="115" t="s">
        <v>88</v>
      </c>
      <c r="E1575" s="105" t="s">
        <v>13</v>
      </c>
      <c r="F1575" s="105" t="s">
        <v>13</v>
      </c>
      <c r="G1575" s="105">
        <v>1117785</v>
      </c>
      <c r="H1575" s="127">
        <v>0.42599999999999999</v>
      </c>
      <c r="I1575" s="127">
        <v>0.48067312072162732</v>
      </c>
      <c r="J1575" s="131"/>
      <c r="K1575" s="121">
        <v>0.8</v>
      </c>
      <c r="L1575" s="121">
        <f t="shared" si="50"/>
        <v>0.34079999999999999</v>
      </c>
      <c r="M1575" s="124">
        <v>1310.6620129999999</v>
      </c>
      <c r="N1575" s="124">
        <f t="shared" si="51"/>
        <v>630</v>
      </c>
      <c r="O1575" s="116">
        <v>43402</v>
      </c>
      <c r="P1575" s="108">
        <v>2018</v>
      </c>
      <c r="Q1575" s="108" t="s">
        <v>87</v>
      </c>
    </row>
    <row r="1576" spans="1:17" s="113" customFormat="1" x14ac:dyDescent="0.2">
      <c r="A1576" s="114" t="s">
        <v>15</v>
      </c>
      <c r="B1576" s="105" t="s">
        <v>69</v>
      </c>
      <c r="C1576" s="211">
        <v>43579</v>
      </c>
      <c r="D1576" s="115" t="s">
        <v>88</v>
      </c>
      <c r="E1576" s="105" t="s">
        <v>13</v>
      </c>
      <c r="F1576" s="105" t="s">
        <v>13</v>
      </c>
      <c r="G1576" s="105">
        <v>1130174</v>
      </c>
      <c r="H1576" s="127">
        <v>0.42599999999999999</v>
      </c>
      <c r="I1576" s="127">
        <v>0.48067312072162732</v>
      </c>
      <c r="J1576" s="131"/>
      <c r="K1576" s="121">
        <v>0.8</v>
      </c>
      <c r="L1576" s="121">
        <f t="shared" si="50"/>
        <v>0.34079999999999999</v>
      </c>
      <c r="M1576" s="124">
        <v>1310.6620129999999</v>
      </c>
      <c r="N1576" s="124">
        <f t="shared" si="51"/>
        <v>630</v>
      </c>
      <c r="O1576" s="116">
        <v>43364</v>
      </c>
      <c r="P1576" s="108">
        <v>2018</v>
      </c>
      <c r="Q1576" s="108" t="s">
        <v>87</v>
      </c>
    </row>
    <row r="1577" spans="1:17" s="113" customFormat="1" x14ac:dyDescent="0.2">
      <c r="A1577" s="114" t="s">
        <v>15</v>
      </c>
      <c r="B1577" s="105" t="s">
        <v>69</v>
      </c>
      <c r="C1577" s="211">
        <v>43579</v>
      </c>
      <c r="D1577" s="115" t="s">
        <v>88</v>
      </c>
      <c r="E1577" s="105" t="s">
        <v>13</v>
      </c>
      <c r="F1577" s="105" t="s">
        <v>13</v>
      </c>
      <c r="G1577" s="105">
        <v>1162322</v>
      </c>
      <c r="H1577" s="127">
        <v>0.42599999999999999</v>
      </c>
      <c r="I1577" s="127">
        <v>0.48067312072162732</v>
      </c>
      <c r="J1577" s="131"/>
      <c r="K1577" s="121">
        <v>0.8</v>
      </c>
      <c r="L1577" s="121">
        <f t="shared" si="50"/>
        <v>0.34079999999999999</v>
      </c>
      <c r="M1577" s="124">
        <v>1310.6620129999999</v>
      </c>
      <c r="N1577" s="124">
        <f t="shared" si="51"/>
        <v>630</v>
      </c>
      <c r="O1577" s="116">
        <v>43431</v>
      </c>
      <c r="P1577" s="108">
        <v>2018</v>
      </c>
      <c r="Q1577" s="108" t="s">
        <v>87</v>
      </c>
    </row>
    <row r="1578" spans="1:17" s="113" customFormat="1" x14ac:dyDescent="0.2">
      <c r="A1578" s="114" t="s">
        <v>15</v>
      </c>
      <c r="B1578" s="105" t="s">
        <v>69</v>
      </c>
      <c r="C1578" s="211">
        <v>43586</v>
      </c>
      <c r="D1578" s="115" t="s">
        <v>88</v>
      </c>
      <c r="E1578" s="105" t="s">
        <v>13</v>
      </c>
      <c r="F1578" s="105" t="s">
        <v>13</v>
      </c>
      <c r="G1578" s="105">
        <v>1163999</v>
      </c>
      <c r="H1578" s="127">
        <v>0.42599999999999999</v>
      </c>
      <c r="I1578" s="127">
        <v>0.48067312072162732</v>
      </c>
      <c r="J1578" s="131"/>
      <c r="K1578" s="121">
        <v>0.8</v>
      </c>
      <c r="L1578" s="121">
        <f t="shared" si="50"/>
        <v>0.34079999999999999</v>
      </c>
      <c r="M1578" s="124">
        <v>1310.6620129999999</v>
      </c>
      <c r="N1578" s="124">
        <f t="shared" si="51"/>
        <v>630</v>
      </c>
      <c r="O1578" s="116">
        <v>43445</v>
      </c>
      <c r="P1578" s="108">
        <v>2018</v>
      </c>
      <c r="Q1578" s="108" t="s">
        <v>87</v>
      </c>
    </row>
    <row r="1579" spans="1:17" s="113" customFormat="1" x14ac:dyDescent="0.2">
      <c r="A1579" s="114" t="s">
        <v>15</v>
      </c>
      <c r="B1579" s="105" t="s">
        <v>69</v>
      </c>
      <c r="C1579" s="211">
        <v>43586</v>
      </c>
      <c r="D1579" s="115" t="s">
        <v>88</v>
      </c>
      <c r="E1579" s="105" t="s">
        <v>13</v>
      </c>
      <c r="F1579" s="105" t="s">
        <v>13</v>
      </c>
      <c r="G1579" s="105">
        <v>1164290</v>
      </c>
      <c r="H1579" s="127">
        <v>0.42599999999999999</v>
      </c>
      <c r="I1579" s="127">
        <v>0.48067312072162732</v>
      </c>
      <c r="J1579" s="131"/>
      <c r="K1579" s="121">
        <v>0.8</v>
      </c>
      <c r="L1579" s="121">
        <f t="shared" si="50"/>
        <v>0.34079999999999999</v>
      </c>
      <c r="M1579" s="124">
        <v>1310.6620129999999</v>
      </c>
      <c r="N1579" s="124">
        <f t="shared" si="51"/>
        <v>630</v>
      </c>
      <c r="O1579" s="116">
        <v>43423</v>
      </c>
      <c r="P1579" s="108">
        <v>2018</v>
      </c>
      <c r="Q1579" s="108" t="s">
        <v>87</v>
      </c>
    </row>
    <row r="1580" spans="1:17" s="113" customFormat="1" x14ac:dyDescent="0.2">
      <c r="A1580" s="114" t="s">
        <v>15</v>
      </c>
      <c r="B1580" s="105" t="s">
        <v>69</v>
      </c>
      <c r="C1580" s="211">
        <v>43586</v>
      </c>
      <c r="D1580" s="115" t="s">
        <v>88</v>
      </c>
      <c r="E1580" s="105" t="s">
        <v>13</v>
      </c>
      <c r="F1580" s="105" t="s">
        <v>13</v>
      </c>
      <c r="G1580" s="105">
        <v>1164684</v>
      </c>
      <c r="H1580" s="127">
        <v>0.42599999999999999</v>
      </c>
      <c r="I1580" s="127">
        <v>0.48104476755925862</v>
      </c>
      <c r="J1580" s="131"/>
      <c r="K1580" s="121">
        <v>1</v>
      </c>
      <c r="L1580" s="121">
        <f t="shared" si="50"/>
        <v>0.42599999999999999</v>
      </c>
      <c r="M1580" s="124">
        <v>1475.494713</v>
      </c>
      <c r="N1580" s="124">
        <f t="shared" si="51"/>
        <v>709.77901125000005</v>
      </c>
      <c r="O1580" s="116">
        <v>43441</v>
      </c>
      <c r="P1580" s="108">
        <v>2018</v>
      </c>
      <c r="Q1580" s="108" t="s">
        <v>87</v>
      </c>
    </row>
    <row r="1581" spans="1:17" s="113" customFormat="1" x14ac:dyDescent="0.2">
      <c r="A1581" s="114" t="s">
        <v>15</v>
      </c>
      <c r="B1581" s="105" t="s">
        <v>69</v>
      </c>
      <c r="C1581" s="211">
        <v>43586</v>
      </c>
      <c r="D1581" s="115" t="s">
        <v>88</v>
      </c>
      <c r="E1581" s="105" t="s">
        <v>13</v>
      </c>
      <c r="F1581" s="105" t="s">
        <v>13</v>
      </c>
      <c r="G1581" s="105">
        <v>1164695</v>
      </c>
      <c r="H1581" s="127">
        <v>0.42599999999999999</v>
      </c>
      <c r="I1581" s="127">
        <v>0.48067312072162732</v>
      </c>
      <c r="J1581" s="131"/>
      <c r="K1581" s="121">
        <v>0.8</v>
      </c>
      <c r="L1581" s="121">
        <f t="shared" si="50"/>
        <v>0.34079999999999999</v>
      </c>
      <c r="M1581" s="124">
        <v>1310.6620129999999</v>
      </c>
      <c r="N1581" s="124">
        <f t="shared" si="51"/>
        <v>630</v>
      </c>
      <c r="O1581" s="116">
        <v>43445</v>
      </c>
      <c r="P1581" s="108">
        <v>2018</v>
      </c>
      <c r="Q1581" s="108" t="s">
        <v>87</v>
      </c>
    </row>
    <row r="1582" spans="1:17" s="113" customFormat="1" x14ac:dyDescent="0.2">
      <c r="A1582" s="114" t="s">
        <v>15</v>
      </c>
      <c r="B1582" s="105" t="s">
        <v>69</v>
      </c>
      <c r="C1582" s="211">
        <v>43579</v>
      </c>
      <c r="D1582" s="115" t="s">
        <v>88</v>
      </c>
      <c r="E1582" s="105" t="s">
        <v>13</v>
      </c>
      <c r="F1582" s="105" t="s">
        <v>13</v>
      </c>
      <c r="G1582" s="105">
        <v>1168686</v>
      </c>
      <c r="H1582" s="127">
        <v>0.42599999999999999</v>
      </c>
      <c r="I1582" s="127">
        <v>0.48104476755925862</v>
      </c>
      <c r="J1582" s="131"/>
      <c r="K1582" s="121">
        <v>1</v>
      </c>
      <c r="L1582" s="121">
        <f t="shared" si="50"/>
        <v>0.42599999999999999</v>
      </c>
      <c r="M1582" s="124">
        <v>1475.494713</v>
      </c>
      <c r="N1582" s="124">
        <f t="shared" si="51"/>
        <v>709.77901125000005</v>
      </c>
      <c r="O1582" s="116">
        <v>43462</v>
      </c>
      <c r="P1582" s="108">
        <v>2018</v>
      </c>
      <c r="Q1582" s="108" t="s">
        <v>87</v>
      </c>
    </row>
    <row r="1583" spans="1:17" s="113" customFormat="1" x14ac:dyDescent="0.2">
      <c r="A1583" s="114" t="s">
        <v>15</v>
      </c>
      <c r="B1583" s="105" t="s">
        <v>69</v>
      </c>
      <c r="C1583" s="211">
        <v>43593</v>
      </c>
      <c r="D1583" s="115" t="s">
        <v>88</v>
      </c>
      <c r="E1583" s="105" t="s">
        <v>13</v>
      </c>
      <c r="F1583" s="105" t="s">
        <v>13</v>
      </c>
      <c r="G1583" s="105">
        <v>1177082</v>
      </c>
      <c r="H1583" s="127">
        <v>0.42599999999999999</v>
      </c>
      <c r="I1583" s="127">
        <v>0.48067312072162732</v>
      </c>
      <c r="J1583" s="131"/>
      <c r="K1583" s="121">
        <v>0.8</v>
      </c>
      <c r="L1583" s="121">
        <f t="shared" si="50"/>
        <v>0.34079999999999999</v>
      </c>
      <c r="M1583" s="124">
        <v>1310.6620129999999</v>
      </c>
      <c r="N1583" s="124">
        <f t="shared" si="51"/>
        <v>630</v>
      </c>
      <c r="O1583" s="116">
        <v>43383</v>
      </c>
      <c r="P1583" s="108">
        <v>2018</v>
      </c>
      <c r="Q1583" s="108" t="s">
        <v>87</v>
      </c>
    </row>
    <row r="1584" spans="1:17" s="113" customFormat="1" x14ac:dyDescent="0.2">
      <c r="A1584" s="114" t="s">
        <v>15</v>
      </c>
      <c r="B1584" s="105" t="s">
        <v>69</v>
      </c>
      <c r="C1584" s="211">
        <v>43586</v>
      </c>
      <c r="D1584" s="115" t="s">
        <v>88</v>
      </c>
      <c r="E1584" s="105" t="s">
        <v>13</v>
      </c>
      <c r="F1584" s="105" t="s">
        <v>13</v>
      </c>
      <c r="G1584" s="105">
        <v>1177084</v>
      </c>
      <c r="H1584" s="127">
        <v>0.42599999999999999</v>
      </c>
      <c r="I1584" s="127">
        <v>0.48067312072162732</v>
      </c>
      <c r="J1584" s="131"/>
      <c r="K1584" s="121">
        <v>0.8</v>
      </c>
      <c r="L1584" s="121">
        <f t="shared" si="50"/>
        <v>0.34079999999999999</v>
      </c>
      <c r="M1584" s="124">
        <v>1310.6620129999999</v>
      </c>
      <c r="N1584" s="124">
        <f t="shared" si="51"/>
        <v>630</v>
      </c>
      <c r="O1584" s="116">
        <v>43403</v>
      </c>
      <c r="P1584" s="108">
        <v>2018</v>
      </c>
      <c r="Q1584" s="108" t="s">
        <v>87</v>
      </c>
    </row>
    <row r="1585" spans="1:17" s="113" customFormat="1" x14ac:dyDescent="0.2">
      <c r="A1585" s="114" t="s">
        <v>15</v>
      </c>
      <c r="B1585" s="105" t="s">
        <v>69</v>
      </c>
      <c r="C1585" s="211">
        <v>43586</v>
      </c>
      <c r="D1585" s="115" t="s">
        <v>88</v>
      </c>
      <c r="E1585" s="105" t="s">
        <v>13</v>
      </c>
      <c r="F1585" s="105" t="s">
        <v>13</v>
      </c>
      <c r="G1585" s="105">
        <v>1178009</v>
      </c>
      <c r="H1585" s="127">
        <v>0.42599999999999999</v>
      </c>
      <c r="I1585" s="127">
        <v>0.48067312072162732</v>
      </c>
      <c r="J1585" s="131"/>
      <c r="K1585" s="121">
        <v>0.8</v>
      </c>
      <c r="L1585" s="121">
        <f t="shared" si="50"/>
        <v>0.34079999999999999</v>
      </c>
      <c r="M1585" s="124">
        <v>1310.6620129999999</v>
      </c>
      <c r="N1585" s="124">
        <f t="shared" si="51"/>
        <v>630</v>
      </c>
      <c r="O1585" s="116">
        <v>43433</v>
      </c>
      <c r="P1585" s="108">
        <v>2018</v>
      </c>
      <c r="Q1585" s="108" t="s">
        <v>87</v>
      </c>
    </row>
    <row r="1586" spans="1:17" s="113" customFormat="1" x14ac:dyDescent="0.2">
      <c r="A1586" s="114" t="s">
        <v>15</v>
      </c>
      <c r="B1586" s="105" t="s">
        <v>69</v>
      </c>
      <c r="C1586" s="211">
        <v>43607</v>
      </c>
      <c r="D1586" s="115" t="s">
        <v>88</v>
      </c>
      <c r="E1586" s="105" t="s">
        <v>13</v>
      </c>
      <c r="F1586" s="105" t="s">
        <v>13</v>
      </c>
      <c r="G1586" s="105">
        <v>1182731</v>
      </c>
      <c r="H1586" s="127">
        <v>0.42599999999999999</v>
      </c>
      <c r="I1586" s="127">
        <v>0.48067312072162732</v>
      </c>
      <c r="J1586" s="131"/>
      <c r="K1586" s="121">
        <v>0.8</v>
      </c>
      <c r="L1586" s="121">
        <f t="shared" si="50"/>
        <v>0.34079999999999999</v>
      </c>
      <c r="M1586" s="124">
        <v>1310.6620129999999</v>
      </c>
      <c r="N1586" s="124">
        <f t="shared" si="51"/>
        <v>630</v>
      </c>
      <c r="O1586" s="116">
        <v>43391</v>
      </c>
      <c r="P1586" s="108">
        <v>2018</v>
      </c>
      <c r="Q1586" s="108" t="s">
        <v>87</v>
      </c>
    </row>
    <row r="1587" spans="1:17" s="113" customFormat="1" x14ac:dyDescent="0.2">
      <c r="A1587" s="114" t="s">
        <v>15</v>
      </c>
      <c r="B1587" s="105" t="s">
        <v>69</v>
      </c>
      <c r="C1587" s="211">
        <v>43600</v>
      </c>
      <c r="D1587" s="115" t="s">
        <v>88</v>
      </c>
      <c r="E1587" s="105" t="s">
        <v>13</v>
      </c>
      <c r="F1587" s="105" t="s">
        <v>13</v>
      </c>
      <c r="G1587" s="105">
        <v>1183411</v>
      </c>
      <c r="H1587" s="127">
        <v>0.42599999999999999</v>
      </c>
      <c r="I1587" s="127">
        <v>0.48067312072162732</v>
      </c>
      <c r="J1587" s="131"/>
      <c r="K1587" s="121">
        <v>0.8</v>
      </c>
      <c r="L1587" s="121">
        <f t="shared" si="50"/>
        <v>0.34079999999999999</v>
      </c>
      <c r="M1587" s="124">
        <v>1310.6620129999999</v>
      </c>
      <c r="N1587" s="124">
        <f t="shared" si="51"/>
        <v>630</v>
      </c>
      <c r="O1587" s="116">
        <v>43447</v>
      </c>
      <c r="P1587" s="108">
        <v>2018</v>
      </c>
      <c r="Q1587" s="108" t="s">
        <v>87</v>
      </c>
    </row>
    <row r="1588" spans="1:17" s="113" customFormat="1" x14ac:dyDescent="0.2">
      <c r="A1588" s="114" t="s">
        <v>15</v>
      </c>
      <c r="B1588" s="105" t="s">
        <v>69</v>
      </c>
      <c r="C1588" s="211">
        <v>43600</v>
      </c>
      <c r="D1588" s="115" t="s">
        <v>88</v>
      </c>
      <c r="E1588" s="105" t="s">
        <v>13</v>
      </c>
      <c r="F1588" s="105" t="s">
        <v>13</v>
      </c>
      <c r="G1588" s="105">
        <v>1184143</v>
      </c>
      <c r="H1588" s="127">
        <v>0.42599999999999999</v>
      </c>
      <c r="I1588" s="127">
        <v>0.48067312072162732</v>
      </c>
      <c r="J1588" s="131"/>
      <c r="K1588" s="121">
        <v>0.8</v>
      </c>
      <c r="L1588" s="121">
        <f t="shared" si="50"/>
        <v>0.34079999999999999</v>
      </c>
      <c r="M1588" s="124">
        <v>1310.6620129999999</v>
      </c>
      <c r="N1588" s="124">
        <f t="shared" si="51"/>
        <v>630</v>
      </c>
      <c r="O1588" s="116">
        <v>43417</v>
      </c>
      <c r="P1588" s="108">
        <v>2018</v>
      </c>
      <c r="Q1588" s="108" t="s">
        <v>87</v>
      </c>
    </row>
    <row r="1589" spans="1:17" s="113" customFormat="1" x14ac:dyDescent="0.2">
      <c r="A1589" s="114" t="s">
        <v>15</v>
      </c>
      <c r="B1589" s="105" t="s">
        <v>69</v>
      </c>
      <c r="C1589" s="211">
        <v>43600</v>
      </c>
      <c r="D1589" s="115" t="s">
        <v>88</v>
      </c>
      <c r="E1589" s="105" t="s">
        <v>13</v>
      </c>
      <c r="F1589" s="105" t="s">
        <v>13</v>
      </c>
      <c r="G1589" s="105">
        <v>1184399</v>
      </c>
      <c r="H1589" s="127">
        <v>0.42599999999999999</v>
      </c>
      <c r="I1589" s="127">
        <v>0.48067312072162732</v>
      </c>
      <c r="J1589" s="131"/>
      <c r="K1589" s="121">
        <v>0.8</v>
      </c>
      <c r="L1589" s="121">
        <f t="shared" si="50"/>
        <v>0.34079999999999999</v>
      </c>
      <c r="M1589" s="124">
        <v>1310.6620129999999</v>
      </c>
      <c r="N1589" s="124">
        <f t="shared" si="51"/>
        <v>630</v>
      </c>
      <c r="O1589" s="116">
        <v>43396</v>
      </c>
      <c r="P1589" s="108">
        <v>2018</v>
      </c>
      <c r="Q1589" s="108" t="s">
        <v>87</v>
      </c>
    </row>
  </sheetData>
  <autoFilter ref="A1:Q1589"/>
  <dataValidations count="1">
    <dataValidation type="list" allowBlank="1" showInputMessage="1" showErrorMessage="1" sqref="D412:F491 A412:B491 A675:A691 B692:B720 G721:G1589">
      <formula1>Program_Name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'C:\Users\jeff\Desktop\Cost of Service\2020\[Copy_Sept_10_2020_1) Commercial and Institutional Projects Tracking System.xlsx]Dropdowns'!#REF!</xm:f>
          </x14:formula1>
          <xm:sqref>E1:E411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6"/>
  <sheetViews>
    <sheetView zoomScaleNormal="100" workbookViewId="0">
      <selection activeCell="S215" sqref="S204:S215"/>
    </sheetView>
  </sheetViews>
  <sheetFormatPr defaultColWidth="9.140625" defaultRowHeight="12.75" x14ac:dyDescent="0.2"/>
  <cols>
    <col min="1" max="1" width="9.140625" style="167"/>
    <col min="2" max="2" width="15.28515625" style="167" customWidth="1"/>
    <col min="3" max="3" width="15.28515625" style="174" customWidth="1"/>
    <col min="4" max="10" width="15.28515625" style="167" customWidth="1"/>
    <col min="11" max="11" width="14.140625" style="167" customWidth="1"/>
    <col min="12" max="17" width="15.140625" style="167" customWidth="1"/>
    <col min="18" max="18" width="13.5703125" style="167" customWidth="1"/>
    <col min="19" max="20" width="12.28515625" style="167" customWidth="1"/>
    <col min="21" max="21" width="13.140625" style="167" customWidth="1"/>
    <col min="22" max="23" width="12.85546875" style="167" customWidth="1"/>
    <col min="24" max="25" width="10.5703125" style="167" customWidth="1"/>
    <col min="26" max="26" width="14.140625" style="167" customWidth="1"/>
    <col min="27" max="27" width="11.28515625" style="167" bestFit="1" customWidth="1"/>
    <col min="28" max="28" width="11.85546875" style="167" customWidth="1"/>
    <col min="29" max="29" width="14" style="167" bestFit="1" customWidth="1"/>
    <col min="30" max="30" width="11" style="167" customWidth="1"/>
    <col min="31" max="31" width="10.140625" style="167" bestFit="1" customWidth="1"/>
    <col min="32" max="16384" width="9.140625" style="167"/>
  </cols>
  <sheetData>
    <row r="1" spans="1:35" ht="15.75" x14ac:dyDescent="0.2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35" ht="51" x14ac:dyDescent="0.2">
      <c r="B2" s="168" t="s">
        <v>399</v>
      </c>
      <c r="C2" s="169" t="s">
        <v>400</v>
      </c>
      <c r="D2" s="168" t="s">
        <v>401</v>
      </c>
      <c r="E2" s="168" t="s">
        <v>402</v>
      </c>
      <c r="F2" s="168" t="s">
        <v>403</v>
      </c>
      <c r="G2" s="168" t="s">
        <v>404</v>
      </c>
      <c r="H2" s="168" t="s">
        <v>405</v>
      </c>
      <c r="I2" s="168" t="s">
        <v>406</v>
      </c>
      <c r="J2" s="168" t="s">
        <v>407</v>
      </c>
      <c r="K2" s="170" t="s">
        <v>408</v>
      </c>
      <c r="L2" s="171" t="s">
        <v>409</v>
      </c>
      <c r="M2" s="172" t="s">
        <v>410</v>
      </c>
      <c r="N2" s="173" t="s">
        <v>411</v>
      </c>
      <c r="O2" s="171" t="s">
        <v>412</v>
      </c>
      <c r="P2" s="173" t="s">
        <v>413</v>
      </c>
      <c r="Q2" s="172" t="s">
        <v>414</v>
      </c>
      <c r="R2" s="170"/>
      <c r="S2" s="238" t="s">
        <v>415</v>
      </c>
      <c r="T2" s="238"/>
      <c r="V2" s="239" t="s">
        <v>416</v>
      </c>
      <c r="W2" s="239"/>
    </row>
    <row r="3" spans="1:35" x14ac:dyDescent="0.2">
      <c r="G3" s="174"/>
      <c r="H3" s="174"/>
      <c r="I3" s="174"/>
      <c r="J3" s="174"/>
      <c r="L3" s="175"/>
      <c r="M3" s="176"/>
      <c r="N3" s="177"/>
      <c r="O3" s="175"/>
      <c r="P3" s="177"/>
      <c r="Q3" s="176"/>
      <c r="S3" s="178"/>
      <c r="T3" s="178"/>
      <c r="U3" s="179"/>
      <c r="V3" s="179"/>
      <c r="W3" s="179"/>
      <c r="Y3" s="180" t="s">
        <v>417</v>
      </c>
      <c r="Z3" s="180">
        <v>1</v>
      </c>
    </row>
    <row r="4" spans="1:35" x14ac:dyDescent="0.2">
      <c r="A4" s="167">
        <v>2006</v>
      </c>
      <c r="B4" s="181">
        <v>3672995.6495007449</v>
      </c>
      <c r="C4" s="182"/>
      <c r="D4" s="181"/>
      <c r="E4" s="181"/>
      <c r="F4" s="181"/>
      <c r="G4" s="183"/>
      <c r="H4" s="183"/>
      <c r="I4" s="183"/>
      <c r="J4" s="183"/>
      <c r="K4" s="184">
        <f>SUM(B4:J4)</f>
        <v>3672995.6495007449</v>
      </c>
      <c r="L4" s="175">
        <f>K4</f>
        <v>3672995.6495007449</v>
      </c>
      <c r="M4" s="185">
        <f t="shared" ref="M4:M19" si="0">L4/$Z$15</f>
        <v>47089.687814112112</v>
      </c>
      <c r="N4" s="186">
        <f>K4-K3</f>
        <v>3672995.6495007449</v>
      </c>
      <c r="O4" s="175">
        <f>K3+0.5*N4</f>
        <v>1836497.8247503724</v>
      </c>
      <c r="P4" s="177">
        <f>O4</f>
        <v>1836497.8247503724</v>
      </c>
      <c r="Q4" s="176">
        <f t="shared" ref="Q4:Q19" si="1">P4/$Z$15</f>
        <v>23544.843907056056</v>
      </c>
      <c r="S4" s="187">
        <f>M35</f>
        <v>3672995.6495007444</v>
      </c>
      <c r="T4" s="187">
        <f t="shared" ref="T4:T19" si="2">K4-S4</f>
        <v>0</v>
      </c>
      <c r="U4" s="187"/>
      <c r="V4" s="187">
        <f>P35</f>
        <v>1836497.8247503722</v>
      </c>
      <c r="W4" s="187">
        <f>O4-V4</f>
        <v>0</v>
      </c>
      <c r="Y4" s="180" t="s">
        <v>418</v>
      </c>
      <c r="Z4" s="180">
        <v>2</v>
      </c>
    </row>
    <row r="5" spans="1:35" x14ac:dyDescent="0.2">
      <c r="A5" s="167">
        <v>2007</v>
      </c>
      <c r="B5" s="181">
        <v>6313622.1050187033</v>
      </c>
      <c r="C5" s="182"/>
      <c r="D5" s="181"/>
      <c r="E5" s="181"/>
      <c r="F5" s="181"/>
      <c r="G5" s="174"/>
      <c r="H5" s="174"/>
      <c r="I5" s="174"/>
      <c r="J5" s="174"/>
      <c r="K5" s="184">
        <f t="shared" ref="K5:K19" si="3">SUM(B5:J5)</f>
        <v>6313622.1050187033</v>
      </c>
      <c r="L5" s="175">
        <f>K5-N35</f>
        <v>-467292.94021344092</v>
      </c>
      <c r="M5" s="185">
        <f t="shared" si="0"/>
        <v>-5990.9351309415506</v>
      </c>
      <c r="N5" s="186">
        <f>K5-K4</f>
        <v>2640626.4555179584</v>
      </c>
      <c r="O5" s="175">
        <f>K4+0.5*N5</f>
        <v>4993308.8772597238</v>
      </c>
      <c r="P5" s="177">
        <f>O5-Q35</f>
        <v>1602851.3546436517</v>
      </c>
      <c r="Q5" s="176">
        <f t="shared" si="1"/>
        <v>20549.376341585277</v>
      </c>
      <c r="S5" s="187">
        <f>M47</f>
        <v>6313622.1050187014</v>
      </c>
      <c r="T5" s="187">
        <f t="shared" si="2"/>
        <v>0</v>
      </c>
      <c r="U5" s="187"/>
      <c r="V5" s="187">
        <f>P47</f>
        <v>4993308.8772597257</v>
      </c>
      <c r="W5" s="187">
        <f>O5-V5</f>
        <v>0</v>
      </c>
      <c r="Y5" s="180" t="s">
        <v>419</v>
      </c>
      <c r="Z5" s="180">
        <v>3</v>
      </c>
    </row>
    <row r="6" spans="1:35" x14ac:dyDescent="0.2">
      <c r="A6" s="167">
        <v>2008</v>
      </c>
      <c r="B6" s="181">
        <v>8314385.6097135106</v>
      </c>
      <c r="C6" s="182"/>
      <c r="D6" s="181"/>
      <c r="E6" s="181"/>
      <c r="F6" s="181"/>
      <c r="G6" s="183"/>
      <c r="H6" s="183"/>
      <c r="I6" s="183"/>
      <c r="J6" s="183"/>
      <c r="K6" s="184">
        <f t="shared" si="3"/>
        <v>8314385.6097135106</v>
      </c>
      <c r="L6" s="175">
        <f>K6-N47</f>
        <v>2396165.2233369518</v>
      </c>
      <c r="M6" s="185">
        <f t="shared" si="0"/>
        <v>30720.066965858357</v>
      </c>
      <c r="N6" s="186">
        <f>K6-K5</f>
        <v>2000763.5046948073</v>
      </c>
      <c r="O6" s="175">
        <f t="shared" ref="O6:O19" si="4">K5+0.5*N6</f>
        <v>7314003.8573661074</v>
      </c>
      <c r="P6" s="177">
        <f>O6-Q47</f>
        <v>964436.14156175219</v>
      </c>
      <c r="Q6" s="176">
        <f t="shared" si="1"/>
        <v>12364.565917458362</v>
      </c>
      <c r="S6" s="187">
        <f>M59</f>
        <v>8314385.6097135087</v>
      </c>
      <c r="T6" s="187">
        <f t="shared" si="2"/>
        <v>0</v>
      </c>
      <c r="U6" s="187"/>
      <c r="V6" s="187">
        <f>P59</f>
        <v>7314003.8573661102</v>
      </c>
      <c r="W6" s="187">
        <f t="shared" ref="W6:W19" si="5">O6-V6</f>
        <v>0</v>
      </c>
      <c r="Y6" s="180" t="s">
        <v>420</v>
      </c>
      <c r="Z6" s="180">
        <v>4</v>
      </c>
    </row>
    <row r="7" spans="1:35" x14ac:dyDescent="0.2">
      <c r="A7" s="167">
        <v>2009</v>
      </c>
      <c r="B7" s="181">
        <v>13364168.616744306</v>
      </c>
      <c r="C7" s="182"/>
      <c r="D7" s="181"/>
      <c r="E7" s="181"/>
      <c r="F7" s="181"/>
      <c r="G7" s="183"/>
      <c r="H7" s="183"/>
      <c r="I7" s="183"/>
      <c r="J7" s="183"/>
      <c r="K7" s="184">
        <f t="shared" si="3"/>
        <v>13364168.616744306</v>
      </c>
      <c r="L7" s="175">
        <f>K7-N59</f>
        <v>3022258.5872841477</v>
      </c>
      <c r="M7" s="185">
        <f t="shared" si="0"/>
        <v>38746.904965181384</v>
      </c>
      <c r="N7" s="186">
        <f t="shared" ref="N7:N19" si="6">K7-K6</f>
        <v>5049783.0070307953</v>
      </c>
      <c r="O7" s="175">
        <f t="shared" si="4"/>
        <v>10839277.113228908</v>
      </c>
      <c r="P7" s="177">
        <f>O7-Q59</f>
        <v>2709211.9053105451</v>
      </c>
      <c r="Q7" s="176">
        <f t="shared" si="1"/>
        <v>34733.485965519809</v>
      </c>
      <c r="S7" s="187">
        <f>M71</f>
        <v>13364168.616744306</v>
      </c>
      <c r="T7" s="187">
        <f t="shared" si="2"/>
        <v>0</v>
      </c>
      <c r="U7" s="187"/>
      <c r="V7" s="187">
        <f>P71</f>
        <v>10839277.113228906</v>
      </c>
      <c r="W7" s="187">
        <f t="shared" si="5"/>
        <v>0</v>
      </c>
      <c r="Y7" s="180" t="s">
        <v>421</v>
      </c>
      <c r="Z7" s="180">
        <v>5</v>
      </c>
      <c r="AE7" s="187"/>
      <c r="AF7" s="187"/>
      <c r="AG7" s="187"/>
    </row>
    <row r="8" spans="1:35" x14ac:dyDescent="0.2">
      <c r="A8" s="167">
        <v>2010</v>
      </c>
      <c r="B8" s="181">
        <v>14361143.85456383</v>
      </c>
      <c r="C8" s="182"/>
      <c r="D8" s="181"/>
      <c r="E8" s="181"/>
      <c r="F8" s="181"/>
      <c r="G8" s="183"/>
      <c r="H8" s="183"/>
      <c r="I8" s="183"/>
      <c r="J8" s="183"/>
      <c r="K8" s="184">
        <f t="shared" si="3"/>
        <v>14361143.85456383</v>
      </c>
      <c r="L8" s="175">
        <f>K8-N71</f>
        <v>-1560320.489882445</v>
      </c>
      <c r="M8" s="185">
        <f t="shared" si="0"/>
        <v>-20004.108844646729</v>
      </c>
      <c r="N8" s="186">
        <f t="shared" si="6"/>
        <v>996975.23781952448</v>
      </c>
      <c r="O8" s="175">
        <f t="shared" si="4"/>
        <v>13862656.235654067</v>
      </c>
      <c r="P8" s="177">
        <f>O8-Q71</f>
        <v>730969.04870085232</v>
      </c>
      <c r="Q8" s="176">
        <f t="shared" si="1"/>
        <v>9371.3980602673382</v>
      </c>
      <c r="S8" s="187">
        <f>M83</f>
        <v>14361143.854563832</v>
      </c>
      <c r="T8" s="187">
        <f t="shared" si="2"/>
        <v>0</v>
      </c>
      <c r="U8" s="187"/>
      <c r="V8" s="187">
        <f>P83</f>
        <v>13862656.235654067</v>
      </c>
      <c r="W8" s="187">
        <f t="shared" si="5"/>
        <v>0</v>
      </c>
      <c r="Y8" s="180" t="s">
        <v>422</v>
      </c>
      <c r="Z8" s="180">
        <v>6</v>
      </c>
      <c r="AF8" s="188"/>
      <c r="AG8" s="188"/>
      <c r="AH8" s="189"/>
      <c r="AI8" s="189"/>
    </row>
    <row r="9" spans="1:35" x14ac:dyDescent="0.2">
      <c r="A9" s="167">
        <v>2011</v>
      </c>
      <c r="B9" s="181">
        <v>12467883.84844563</v>
      </c>
      <c r="C9" s="182">
        <v>5907906.487484795</v>
      </c>
      <c r="D9" s="181"/>
      <c r="E9" s="181"/>
      <c r="F9" s="181"/>
      <c r="G9" s="174"/>
      <c r="H9" s="174"/>
      <c r="I9" s="174"/>
      <c r="J9" s="174"/>
      <c r="K9" s="184">
        <f t="shared" si="3"/>
        <v>18375790.335930426</v>
      </c>
      <c r="L9" s="175">
        <f>K9-N83</f>
        <v>5334917.6651132777</v>
      </c>
      <c r="M9" s="185">
        <f t="shared" si="0"/>
        <v>68396.380321965102</v>
      </c>
      <c r="N9" s="186">
        <f t="shared" si="6"/>
        <v>4014646.4813665953</v>
      </c>
      <c r="O9" s="175">
        <f t="shared" si="4"/>
        <v>16368467.095247127</v>
      </c>
      <c r="P9" s="177">
        <f>O9-Q83</f>
        <v>1887298.5876154173</v>
      </c>
      <c r="Q9" s="176">
        <f t="shared" si="1"/>
        <v>24196.135738659195</v>
      </c>
      <c r="S9" s="187">
        <f>M95</f>
        <v>18375790.335930426</v>
      </c>
      <c r="T9" s="187">
        <f t="shared" si="2"/>
        <v>0</v>
      </c>
      <c r="U9" s="187"/>
      <c r="V9" s="187">
        <f>P95</f>
        <v>16368467.095247125</v>
      </c>
      <c r="W9" s="187">
        <f t="shared" si="5"/>
        <v>0</v>
      </c>
      <c r="Y9" s="180" t="s">
        <v>423</v>
      </c>
      <c r="Z9" s="180">
        <v>7</v>
      </c>
      <c r="AF9" s="190"/>
      <c r="AG9" s="188"/>
      <c r="AH9" s="189"/>
    </row>
    <row r="10" spans="1:35" x14ac:dyDescent="0.2">
      <c r="A10" s="167">
        <v>2012</v>
      </c>
      <c r="B10" s="181">
        <v>12173773.034232905</v>
      </c>
      <c r="C10" s="182">
        <v>12851074.142525805</v>
      </c>
      <c r="D10" s="181"/>
      <c r="E10" s="181"/>
      <c r="F10" s="181"/>
      <c r="G10" s="183"/>
      <c r="H10" s="183"/>
      <c r="I10" s="183"/>
      <c r="J10" s="183"/>
      <c r="K10" s="184">
        <f t="shared" si="3"/>
        <v>25024847.17675871</v>
      </c>
      <c r="L10" s="175">
        <f>K10-N95</f>
        <v>2134895.7395785898</v>
      </c>
      <c r="M10" s="185">
        <f t="shared" si="0"/>
        <v>27370.458199725512</v>
      </c>
      <c r="N10" s="186">
        <f t="shared" si="6"/>
        <v>6649056.8408282846</v>
      </c>
      <c r="O10" s="175">
        <f t="shared" si="4"/>
        <v>21700318.756344568</v>
      </c>
      <c r="P10" s="177">
        <f>O10-Q95</f>
        <v>3734906.7023459338</v>
      </c>
      <c r="Q10" s="176">
        <f t="shared" si="1"/>
        <v>47883.419260845301</v>
      </c>
      <c r="S10" s="187">
        <f>M107</f>
        <v>25024847.176758707</v>
      </c>
      <c r="T10" s="187">
        <f t="shared" si="2"/>
        <v>0</v>
      </c>
      <c r="U10" s="187"/>
      <c r="V10" s="187">
        <f>P107</f>
        <v>21700318.756344568</v>
      </c>
      <c r="W10" s="187">
        <f t="shared" si="5"/>
        <v>0</v>
      </c>
      <c r="Y10" s="180" t="s">
        <v>424</v>
      </c>
      <c r="Z10" s="180">
        <v>8</v>
      </c>
    </row>
    <row r="11" spans="1:35" x14ac:dyDescent="0.2">
      <c r="A11" s="167">
        <v>2013</v>
      </c>
      <c r="B11" s="181">
        <v>12094963.232748095</v>
      </c>
      <c r="C11" s="182">
        <v>19637635</v>
      </c>
      <c r="D11" s="181"/>
      <c r="E11" s="181"/>
      <c r="F11" s="181"/>
      <c r="G11" s="183"/>
      <c r="H11" s="183"/>
      <c r="I11" s="183"/>
      <c r="J11" s="183"/>
      <c r="K11" s="184">
        <f t="shared" si="3"/>
        <v>31732598.232748095</v>
      </c>
      <c r="L11" s="175">
        <f>K11-N107</f>
        <v>4901300.8148075007</v>
      </c>
      <c r="M11" s="185">
        <f t="shared" si="0"/>
        <v>62837.189933429494</v>
      </c>
      <c r="N11" s="186">
        <f t="shared" si="6"/>
        <v>6707751.0559893847</v>
      </c>
      <c r="O11" s="175">
        <f t="shared" si="4"/>
        <v>28378722.704753403</v>
      </c>
      <c r="P11" s="177">
        <f>O11-Q107</f>
        <v>3518098.2771930508</v>
      </c>
      <c r="Q11" s="176">
        <f t="shared" si="1"/>
        <v>45103.824066577574</v>
      </c>
      <c r="S11" s="187">
        <f>M119</f>
        <v>31732598.232748099</v>
      </c>
      <c r="T11" s="187">
        <f t="shared" si="2"/>
        <v>0</v>
      </c>
      <c r="U11" s="187"/>
      <c r="V11" s="187">
        <f>P119</f>
        <v>28378722.704753395</v>
      </c>
      <c r="W11" s="187">
        <f t="shared" si="5"/>
        <v>0</v>
      </c>
      <c r="Y11" s="180" t="s">
        <v>425</v>
      </c>
      <c r="Z11" s="180">
        <v>9</v>
      </c>
      <c r="AG11" s="191"/>
    </row>
    <row r="12" spans="1:35" x14ac:dyDescent="0.2">
      <c r="A12" s="167">
        <v>2014</v>
      </c>
      <c r="B12" s="181">
        <v>11576489.974550452</v>
      </c>
      <c r="C12" s="182">
        <v>27849035.028331347</v>
      </c>
      <c r="D12" s="181"/>
      <c r="E12" s="181"/>
      <c r="F12" s="181"/>
      <c r="G12" s="183"/>
      <c r="H12" s="183"/>
      <c r="I12" s="183"/>
      <c r="J12" s="183"/>
      <c r="K12" s="184">
        <f t="shared" si="3"/>
        <v>39425525.002881795</v>
      </c>
      <c r="L12" s="175">
        <f>K12-N119</f>
        <v>3545672.2345273569</v>
      </c>
      <c r="M12" s="185">
        <f t="shared" si="0"/>
        <v>45457.33634009432</v>
      </c>
      <c r="N12" s="186">
        <f t="shared" si="6"/>
        <v>7692926.7701337002</v>
      </c>
      <c r="O12" s="175">
        <f t="shared" si="4"/>
        <v>35579061.617814943</v>
      </c>
      <c r="P12" s="177">
        <f>O12-Q119</f>
        <v>4223486.5246674344</v>
      </c>
      <c r="Q12" s="176">
        <f t="shared" si="1"/>
        <v>54147.263136761976</v>
      </c>
      <c r="S12" s="187">
        <f>M131</f>
        <v>39425525.002881803</v>
      </c>
      <c r="T12" s="187">
        <f t="shared" si="2"/>
        <v>0</v>
      </c>
      <c r="U12" s="187"/>
      <c r="V12" s="187">
        <f>P131</f>
        <v>35579061.617814958</v>
      </c>
      <c r="W12" s="187">
        <f t="shared" si="5"/>
        <v>0</v>
      </c>
      <c r="Y12" s="180" t="s">
        <v>426</v>
      </c>
      <c r="Z12" s="180">
        <v>10</v>
      </c>
    </row>
    <row r="13" spans="1:35" x14ac:dyDescent="0.2">
      <c r="A13" s="167">
        <v>2015</v>
      </c>
      <c r="B13" s="181">
        <v>9881052.0189065691</v>
      </c>
      <c r="C13" s="182">
        <v>27271115.77713646</v>
      </c>
      <c r="D13" s="181">
        <v>14057755</v>
      </c>
      <c r="E13" s="181"/>
      <c r="F13" s="181"/>
      <c r="G13" s="183"/>
      <c r="H13" s="183"/>
      <c r="I13" s="183"/>
      <c r="J13" s="183"/>
      <c r="K13" s="184">
        <f t="shared" si="3"/>
        <v>51209922.796043031</v>
      </c>
      <c r="L13" s="175">
        <f>K13-N131</f>
        <v>8784213.5947149917</v>
      </c>
      <c r="M13" s="185">
        <f t="shared" si="0"/>
        <v>112618.12300916656</v>
      </c>
      <c r="N13" s="186">
        <f t="shared" si="6"/>
        <v>11784397.793161236</v>
      </c>
      <c r="O13" s="175">
        <f t="shared" si="4"/>
        <v>45317723.899462417</v>
      </c>
      <c r="P13" s="177">
        <f>O13-Q131</f>
        <v>6164942.914621152</v>
      </c>
      <c r="Q13" s="176">
        <f t="shared" si="1"/>
        <v>79037.729674630158</v>
      </c>
      <c r="S13" s="187">
        <f>M143</f>
        <v>51209922.796043038</v>
      </c>
      <c r="T13" s="187">
        <f t="shared" si="2"/>
        <v>0</v>
      </c>
      <c r="U13" s="187"/>
      <c r="V13" s="187">
        <f>P143</f>
        <v>45317723.899462432</v>
      </c>
      <c r="W13" s="187">
        <f t="shared" si="5"/>
        <v>0</v>
      </c>
      <c r="Y13" s="180" t="s">
        <v>427</v>
      </c>
      <c r="Z13" s="180">
        <v>11</v>
      </c>
    </row>
    <row r="14" spans="1:35" x14ac:dyDescent="0.2">
      <c r="A14" s="167">
        <v>2016</v>
      </c>
      <c r="B14" s="181">
        <v>9311005.7919388413</v>
      </c>
      <c r="C14" s="182">
        <v>26465592.157246113</v>
      </c>
      <c r="D14" s="181">
        <v>14014168</v>
      </c>
      <c r="E14" s="181">
        <v>15538100</v>
      </c>
      <c r="F14" s="181"/>
      <c r="G14" s="183"/>
      <c r="H14" s="183"/>
      <c r="I14" s="183"/>
      <c r="J14" s="183"/>
      <c r="K14" s="184">
        <f t="shared" si="3"/>
        <v>65328865.949184954</v>
      </c>
      <c r="L14" s="175">
        <f>K14-N143</f>
        <v>6686147.034536913</v>
      </c>
      <c r="M14" s="185">
        <f t="shared" si="0"/>
        <v>85719.833776114276</v>
      </c>
      <c r="N14" s="186">
        <f t="shared" si="6"/>
        <v>14118943.153141923</v>
      </c>
      <c r="O14" s="175">
        <f t="shared" si="4"/>
        <v>58269394.372613996</v>
      </c>
      <c r="P14" s="177">
        <f>O14-Q143</f>
        <v>7735180.3146259636</v>
      </c>
      <c r="Q14" s="176">
        <f t="shared" si="1"/>
        <v>99168.978392640565</v>
      </c>
      <c r="S14" s="187">
        <f>M155</f>
        <v>65328865.949184984</v>
      </c>
      <c r="T14" s="187">
        <f t="shared" si="2"/>
        <v>0</v>
      </c>
      <c r="U14" s="187"/>
      <c r="V14" s="187">
        <f>P155</f>
        <v>58269394.372613959</v>
      </c>
      <c r="W14" s="187">
        <f t="shared" si="5"/>
        <v>0</v>
      </c>
      <c r="Y14" s="180" t="s">
        <v>428</v>
      </c>
      <c r="Z14" s="180">
        <v>12</v>
      </c>
    </row>
    <row r="15" spans="1:35" x14ac:dyDescent="0.2">
      <c r="A15" s="167">
        <v>2017</v>
      </c>
      <c r="B15" s="181">
        <v>7384130.4927519355</v>
      </c>
      <c r="C15" s="182">
        <v>23606096.548061498</v>
      </c>
      <c r="D15" s="181">
        <v>14013492</v>
      </c>
      <c r="E15" s="181">
        <v>15538099</v>
      </c>
      <c r="F15" s="181">
        <v>26176264</v>
      </c>
      <c r="G15" s="183"/>
      <c r="H15" s="183"/>
      <c r="I15" s="183"/>
      <c r="J15" s="183"/>
      <c r="K15" s="184">
        <f t="shared" si="3"/>
        <v>86718082.040813431</v>
      </c>
      <c r="L15" s="175">
        <f>K15-N155</f>
        <v>15731707.062404901</v>
      </c>
      <c r="M15" s="185">
        <f t="shared" si="0"/>
        <v>201688.55208211413</v>
      </c>
      <c r="N15" s="186">
        <f t="shared" si="6"/>
        <v>21389216.091628477</v>
      </c>
      <c r="O15" s="175">
        <f t="shared" si="4"/>
        <v>76023473.9949992</v>
      </c>
      <c r="P15" s="177">
        <f>O15-Q155</f>
        <v>11208927.048470989</v>
      </c>
      <c r="Q15" s="176">
        <f t="shared" si="1"/>
        <v>143704.19292911523</v>
      </c>
      <c r="S15" s="187">
        <f>M167</f>
        <v>86718082.040813416</v>
      </c>
      <c r="T15" s="187">
        <f t="shared" si="2"/>
        <v>0</v>
      </c>
      <c r="U15" s="187"/>
      <c r="V15" s="187">
        <f>P167</f>
        <v>76023473.994999185</v>
      </c>
      <c r="W15" s="187">
        <f t="shared" si="5"/>
        <v>0</v>
      </c>
      <c r="Y15" s="180" t="s">
        <v>0</v>
      </c>
      <c r="Z15" s="180">
        <f>SUM(Z3:Z14)</f>
        <v>78</v>
      </c>
    </row>
    <row r="16" spans="1:35" x14ac:dyDescent="0.2">
      <c r="A16" s="167">
        <v>2018</v>
      </c>
      <c r="B16" s="181">
        <v>5180407.711016464</v>
      </c>
      <c r="C16" s="182">
        <v>22862613.037664637</v>
      </c>
      <c r="D16" s="181">
        <v>14022609</v>
      </c>
      <c r="E16" s="181">
        <v>15522566</v>
      </c>
      <c r="F16" s="181">
        <v>23994862</v>
      </c>
      <c r="G16" s="192">
        <v>16459025.41</v>
      </c>
      <c r="H16" s="192"/>
      <c r="I16" s="192"/>
      <c r="J16" s="192"/>
      <c r="K16" s="184">
        <f t="shared" si="3"/>
        <v>98042083.158681095</v>
      </c>
      <c r="L16" s="175">
        <f>K16-N167</f>
        <v>-1987443.3195518404</v>
      </c>
      <c r="M16" s="185">
        <f t="shared" si="0"/>
        <v>-25480.042558356927</v>
      </c>
      <c r="N16" s="186">
        <f t="shared" si="6"/>
        <v>11324001.117867664</v>
      </c>
      <c r="O16" s="175">
        <f t="shared" si="4"/>
        <v>92380082.59974727</v>
      </c>
      <c r="P16" s="177">
        <f>O16-Q167</f>
        <v>6872131.871426478</v>
      </c>
      <c r="Q16" s="176">
        <f t="shared" si="1"/>
        <v>88104.254761877921</v>
      </c>
      <c r="S16" s="187">
        <f>M179</f>
        <v>98042083.15868111</v>
      </c>
      <c r="T16" s="187">
        <f t="shared" si="2"/>
        <v>0</v>
      </c>
      <c r="U16" s="187"/>
      <c r="V16" s="187">
        <f>P179</f>
        <v>92380082.599747226</v>
      </c>
      <c r="W16" s="187">
        <f t="shared" si="5"/>
        <v>0</v>
      </c>
    </row>
    <row r="17" spans="1:24" x14ac:dyDescent="0.2">
      <c r="A17" s="167">
        <v>2019</v>
      </c>
      <c r="B17" s="181">
        <v>4422347.6427261112</v>
      </c>
      <c r="C17" s="182">
        <v>22065778.595398903</v>
      </c>
      <c r="D17" s="181">
        <v>14009882</v>
      </c>
      <c r="E17" s="181">
        <v>15507662</v>
      </c>
      <c r="F17" s="181">
        <v>23994862</v>
      </c>
      <c r="G17" s="192">
        <v>16422808.91</v>
      </c>
      <c r="H17" s="206"/>
      <c r="I17" s="192"/>
      <c r="J17" s="192"/>
      <c r="K17" s="184">
        <f t="shared" si="3"/>
        <v>96423341.148125008</v>
      </c>
      <c r="L17" s="175">
        <f>K17-N179</f>
        <v>62940.798295497894</v>
      </c>
      <c r="M17" s="185">
        <f t="shared" si="0"/>
        <v>806.93331148074219</v>
      </c>
      <c r="N17" s="186">
        <f t="shared" si="6"/>
        <v>-1618742.0105560869</v>
      </c>
      <c r="O17" s="175">
        <f t="shared" si="4"/>
        <v>97232712.153403044</v>
      </c>
      <c r="P17" s="177">
        <f>O17-Q179</f>
        <v>-962251.26062810421</v>
      </c>
      <c r="Q17" s="176">
        <f t="shared" si="1"/>
        <v>-12336.554623437234</v>
      </c>
      <c r="S17" s="187">
        <f>M191</f>
        <v>96423341.148125038</v>
      </c>
      <c r="T17" s="187">
        <f t="shared" si="2"/>
        <v>0</v>
      </c>
      <c r="U17" s="187"/>
      <c r="V17" s="187">
        <f>P191</f>
        <v>97232712.153403044</v>
      </c>
      <c r="W17" s="187">
        <f t="shared" si="5"/>
        <v>0</v>
      </c>
    </row>
    <row r="18" spans="1:24" x14ac:dyDescent="0.2">
      <c r="A18" s="167">
        <v>2020</v>
      </c>
      <c r="B18" s="181">
        <v>3433839.749541807</v>
      </c>
      <c r="C18" s="182">
        <v>21584273.622641005</v>
      </c>
      <c r="D18" s="181">
        <v>13917975</v>
      </c>
      <c r="E18" s="181">
        <v>15507662</v>
      </c>
      <c r="F18" s="181">
        <v>23989641</v>
      </c>
      <c r="G18" s="192">
        <v>16302392.07</v>
      </c>
      <c r="H18" s="206"/>
      <c r="I18" s="206"/>
      <c r="J18" s="192"/>
      <c r="K18" s="184">
        <f t="shared" si="3"/>
        <v>94735783.442182809</v>
      </c>
      <c r="L18" s="175">
        <f>K18-N191</f>
        <v>-1740815.3044999689</v>
      </c>
      <c r="M18" s="185">
        <f t="shared" si="0"/>
        <v>-22318.144929486782</v>
      </c>
      <c r="N18" s="186">
        <f t="shared" si="6"/>
        <v>-1687557.7059421986</v>
      </c>
      <c r="O18" s="175">
        <f t="shared" si="4"/>
        <v>95579562.295153916</v>
      </c>
      <c r="P18" s="177">
        <f>O18-Q191</f>
        <v>-838937.25310228765</v>
      </c>
      <c r="Q18" s="176">
        <f t="shared" si="1"/>
        <v>-10755.605809003688</v>
      </c>
      <c r="S18" s="187">
        <f>M203</f>
        <v>94735783.442182839</v>
      </c>
      <c r="T18" s="187">
        <f t="shared" si="2"/>
        <v>0</v>
      </c>
      <c r="U18" s="187"/>
      <c r="V18" s="187">
        <f>P203</f>
        <v>95579562.295153886</v>
      </c>
      <c r="W18" s="187">
        <f t="shared" si="5"/>
        <v>0</v>
      </c>
    </row>
    <row r="19" spans="1:24" x14ac:dyDescent="0.2">
      <c r="A19" s="167">
        <v>2021</v>
      </c>
      <c r="B19" s="181">
        <v>3286293.551107924</v>
      </c>
      <c r="C19" s="182">
        <v>20814352.31605684</v>
      </c>
      <c r="D19" s="181">
        <v>13917684</v>
      </c>
      <c r="E19" s="181">
        <v>15370471</v>
      </c>
      <c r="F19" s="181">
        <v>23988237</v>
      </c>
      <c r="G19" s="192">
        <v>16156553.289999999</v>
      </c>
      <c r="H19" s="206"/>
      <c r="I19" s="206"/>
      <c r="J19" s="206"/>
      <c r="K19" s="184">
        <f t="shared" si="3"/>
        <v>93533591.157164752</v>
      </c>
      <c r="L19" s="175">
        <f>K19-N203</f>
        <v>270805.28032800555</v>
      </c>
      <c r="M19" s="185">
        <f t="shared" si="0"/>
        <v>3471.8625683077635</v>
      </c>
      <c r="N19" s="186">
        <f t="shared" si="6"/>
        <v>-1202192.2850180566</v>
      </c>
      <c r="O19" s="175">
        <f t="shared" si="4"/>
        <v>94134687.299673781</v>
      </c>
      <c r="P19" s="177">
        <f>O19-Q203</f>
        <v>-735005.01208584011</v>
      </c>
      <c r="Q19" s="176">
        <f t="shared" si="1"/>
        <v>-9423.1411805876942</v>
      </c>
      <c r="S19" s="187">
        <f>M215</f>
        <v>93533591.157164723</v>
      </c>
      <c r="T19" s="187">
        <f t="shared" si="2"/>
        <v>0</v>
      </c>
      <c r="U19" s="187"/>
      <c r="V19" s="187">
        <f>P215</f>
        <v>94134687.299673751</v>
      </c>
      <c r="W19" s="187">
        <f t="shared" si="5"/>
        <v>0</v>
      </c>
    </row>
    <row r="20" spans="1:24" x14ac:dyDescent="0.2">
      <c r="A20" s="167" t="s">
        <v>0</v>
      </c>
      <c r="B20" s="184">
        <f>SUM(B4:B19)</f>
        <v>137238502.88350782</v>
      </c>
      <c r="C20" s="183">
        <f t="shared" ref="C20:J20" si="7">SUM(C4:C19)</f>
        <v>230915472.71254739</v>
      </c>
      <c r="D20" s="184">
        <f t="shared" si="7"/>
        <v>97953565</v>
      </c>
      <c r="E20" s="184">
        <f t="shared" si="7"/>
        <v>92984560</v>
      </c>
      <c r="F20" s="184">
        <f t="shared" si="7"/>
        <v>122143866</v>
      </c>
      <c r="G20" s="183">
        <f t="shared" si="7"/>
        <v>65340779.68</v>
      </c>
      <c r="H20" s="183">
        <f t="shared" si="7"/>
        <v>0</v>
      </c>
      <c r="I20" s="183">
        <f t="shared" si="7"/>
        <v>0</v>
      </c>
      <c r="J20" s="183">
        <f t="shared" si="7"/>
        <v>0</v>
      </c>
      <c r="K20" s="184">
        <f>SUM(K4:K19)</f>
        <v>746576746.2760551</v>
      </c>
      <c r="L20" s="193"/>
      <c r="M20" s="194"/>
      <c r="N20" s="195"/>
      <c r="O20" s="193"/>
      <c r="P20" s="195"/>
      <c r="Q20" s="194"/>
      <c r="T20" s="187"/>
      <c r="U20" s="187"/>
      <c r="V20" s="187"/>
      <c r="W20" s="187"/>
    </row>
    <row r="21" spans="1:24" x14ac:dyDescent="0.2">
      <c r="B21" s="184"/>
      <c r="C21" s="183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R21" s="187"/>
      <c r="T21" s="196"/>
      <c r="U21" s="196"/>
      <c r="V21" s="196"/>
      <c r="W21" s="196"/>
      <c r="X21" s="196"/>
    </row>
    <row r="22" spans="1:24" x14ac:dyDescent="0.2">
      <c r="B22" s="190"/>
      <c r="C22" s="190"/>
      <c r="L22" s="184"/>
    </row>
    <row r="23" spans="1:24" s="170" customFormat="1" ht="51" x14ac:dyDescent="0.2">
      <c r="C23" s="197"/>
      <c r="L23" s="198" t="s">
        <v>429</v>
      </c>
      <c r="M23" s="170" t="s">
        <v>430</v>
      </c>
      <c r="N23" s="170" t="s">
        <v>431</v>
      </c>
      <c r="O23" s="170" t="s">
        <v>432</v>
      </c>
      <c r="S23" s="207" t="s">
        <v>433</v>
      </c>
      <c r="T23" s="207" t="s">
        <v>129</v>
      </c>
    </row>
    <row r="24" spans="1:24" x14ac:dyDescent="0.2">
      <c r="A24" s="199">
        <v>38718</v>
      </c>
      <c r="B24" s="199"/>
      <c r="C24" s="200"/>
      <c r="D24" s="199"/>
      <c r="E24" s="199"/>
      <c r="F24" s="199"/>
      <c r="G24" s="199"/>
      <c r="H24" s="199"/>
      <c r="I24" s="199"/>
      <c r="J24" s="199"/>
      <c r="K24" s="199"/>
      <c r="L24" s="184">
        <f>$M$4</f>
        <v>47089.687814112112</v>
      </c>
      <c r="O24" s="201">
        <f>$Q$4</f>
        <v>23544.843907056056</v>
      </c>
      <c r="S24" s="209">
        <v>23544.843907056056</v>
      </c>
      <c r="T24" s="210">
        <f>S24-O24</f>
        <v>0</v>
      </c>
    </row>
    <row r="25" spans="1:24" x14ac:dyDescent="0.2">
      <c r="A25" s="199">
        <v>38749</v>
      </c>
      <c r="B25" s="199"/>
      <c r="C25" s="200"/>
      <c r="D25" s="199"/>
      <c r="E25" s="199"/>
      <c r="F25" s="199"/>
      <c r="G25" s="199"/>
      <c r="H25" s="199"/>
      <c r="I25" s="199"/>
      <c r="J25" s="199"/>
      <c r="K25" s="199"/>
      <c r="L25" s="184">
        <f t="shared" ref="L25:L35" si="8">L24+$M$4</f>
        <v>94179.375628224225</v>
      </c>
      <c r="O25" s="201">
        <f>$Q$4+O24</f>
        <v>47089.687814112112</v>
      </c>
      <c r="S25" s="209">
        <v>47089.687814112112</v>
      </c>
      <c r="T25" s="210">
        <f t="shared" ref="T25:T88" si="9">S25-O25</f>
        <v>0</v>
      </c>
    </row>
    <row r="26" spans="1:24" x14ac:dyDescent="0.2">
      <c r="A26" s="199">
        <v>38777</v>
      </c>
      <c r="B26" s="199"/>
      <c r="C26" s="200"/>
      <c r="D26" s="199"/>
      <c r="E26" s="199"/>
      <c r="F26" s="199"/>
      <c r="G26" s="199"/>
      <c r="H26" s="199"/>
      <c r="I26" s="199"/>
      <c r="J26" s="199"/>
      <c r="K26" s="199"/>
      <c r="L26" s="184">
        <f t="shared" si="8"/>
        <v>141269.06344233634</v>
      </c>
      <c r="O26" s="201">
        <f t="shared" ref="O26:O35" si="10">$Q$4+O25</f>
        <v>70634.531721168169</v>
      </c>
      <c r="S26" s="209">
        <v>70634.531721168169</v>
      </c>
      <c r="T26" s="210">
        <f t="shared" si="9"/>
        <v>0</v>
      </c>
    </row>
    <row r="27" spans="1:24" x14ac:dyDescent="0.2">
      <c r="A27" s="199">
        <v>38808</v>
      </c>
      <c r="B27" s="199"/>
      <c r="C27" s="200"/>
      <c r="D27" s="199"/>
      <c r="E27" s="199"/>
      <c r="F27" s="199"/>
      <c r="G27" s="199"/>
      <c r="H27" s="199"/>
      <c r="I27" s="199"/>
      <c r="J27" s="199"/>
      <c r="K27" s="199"/>
      <c r="L27" s="184">
        <f t="shared" si="8"/>
        <v>188358.75125644845</v>
      </c>
      <c r="O27" s="201">
        <f t="shared" si="10"/>
        <v>94179.375628224225</v>
      </c>
      <c r="S27" s="209">
        <v>94179.375628224225</v>
      </c>
      <c r="T27" s="210">
        <f t="shared" si="9"/>
        <v>0</v>
      </c>
    </row>
    <row r="28" spans="1:24" x14ac:dyDescent="0.2">
      <c r="A28" s="199">
        <v>38838</v>
      </c>
      <c r="B28" s="199"/>
      <c r="C28" s="200"/>
      <c r="D28" s="199"/>
      <c r="E28" s="199"/>
      <c r="F28" s="199"/>
      <c r="G28" s="199"/>
      <c r="H28" s="199"/>
      <c r="I28" s="199"/>
      <c r="J28" s="199"/>
      <c r="K28" s="199"/>
      <c r="L28" s="184">
        <f t="shared" si="8"/>
        <v>235448.43907056056</v>
      </c>
      <c r="O28" s="201">
        <f t="shared" si="10"/>
        <v>117724.21953528028</v>
      </c>
      <c r="S28" s="209">
        <v>117724.21953528028</v>
      </c>
      <c r="T28" s="210">
        <f t="shared" si="9"/>
        <v>0</v>
      </c>
    </row>
    <row r="29" spans="1:24" x14ac:dyDescent="0.2">
      <c r="A29" s="199">
        <v>38869</v>
      </c>
      <c r="B29" s="199"/>
      <c r="C29" s="200"/>
      <c r="D29" s="199"/>
      <c r="E29" s="199"/>
      <c r="F29" s="199"/>
      <c r="G29" s="199"/>
      <c r="H29" s="199"/>
      <c r="I29" s="199"/>
      <c r="J29" s="199"/>
      <c r="K29" s="199"/>
      <c r="L29" s="184">
        <f t="shared" si="8"/>
        <v>282538.12688467267</v>
      </c>
      <c r="O29" s="201">
        <f t="shared" si="10"/>
        <v>141269.06344233634</v>
      </c>
      <c r="S29" s="209">
        <v>141269.06344233634</v>
      </c>
      <c r="T29" s="210">
        <f t="shared" si="9"/>
        <v>0</v>
      </c>
    </row>
    <row r="30" spans="1:24" x14ac:dyDescent="0.2">
      <c r="A30" s="199">
        <v>38899</v>
      </c>
      <c r="B30" s="199"/>
      <c r="C30" s="200"/>
      <c r="D30" s="199"/>
      <c r="E30" s="199"/>
      <c r="F30" s="199"/>
      <c r="G30" s="199"/>
      <c r="H30" s="199"/>
      <c r="I30" s="199"/>
      <c r="J30" s="199"/>
      <c r="K30" s="199"/>
      <c r="L30" s="184">
        <f t="shared" si="8"/>
        <v>329627.81469878479</v>
      </c>
      <c r="O30" s="201">
        <f t="shared" si="10"/>
        <v>164813.90734939239</v>
      </c>
      <c r="S30" s="209">
        <v>164813.90734939239</v>
      </c>
      <c r="T30" s="210">
        <f t="shared" si="9"/>
        <v>0</v>
      </c>
    </row>
    <row r="31" spans="1:24" x14ac:dyDescent="0.2">
      <c r="A31" s="199">
        <v>38930</v>
      </c>
      <c r="B31" s="199"/>
      <c r="C31" s="200"/>
      <c r="D31" s="199"/>
      <c r="E31" s="199"/>
      <c r="F31" s="199"/>
      <c r="G31" s="199"/>
      <c r="H31" s="199"/>
      <c r="I31" s="199"/>
      <c r="J31" s="199"/>
      <c r="K31" s="199"/>
      <c r="L31" s="184">
        <f t="shared" si="8"/>
        <v>376717.5025128969</v>
      </c>
      <c r="O31" s="201">
        <f t="shared" si="10"/>
        <v>188358.75125644845</v>
      </c>
      <c r="S31" s="209">
        <v>188358.75125644845</v>
      </c>
      <c r="T31" s="210">
        <f t="shared" si="9"/>
        <v>0</v>
      </c>
    </row>
    <row r="32" spans="1:24" x14ac:dyDescent="0.2">
      <c r="A32" s="199">
        <v>38961</v>
      </c>
      <c r="B32" s="199"/>
      <c r="C32" s="200"/>
      <c r="D32" s="199"/>
      <c r="E32" s="199"/>
      <c r="F32" s="199"/>
      <c r="G32" s="199"/>
      <c r="H32" s="199"/>
      <c r="I32" s="199"/>
      <c r="J32" s="199"/>
      <c r="K32" s="199"/>
      <c r="L32" s="184">
        <f t="shared" si="8"/>
        <v>423807.19032700901</v>
      </c>
      <c r="O32" s="201">
        <f t="shared" si="10"/>
        <v>211903.59516350451</v>
      </c>
      <c r="S32" s="209">
        <v>211903.59516350451</v>
      </c>
      <c r="T32" s="210">
        <f t="shared" si="9"/>
        <v>0</v>
      </c>
    </row>
    <row r="33" spans="1:20" x14ac:dyDescent="0.2">
      <c r="A33" s="199">
        <v>38991</v>
      </c>
      <c r="B33" s="199"/>
      <c r="C33" s="200"/>
      <c r="D33" s="199"/>
      <c r="E33" s="199"/>
      <c r="F33" s="199"/>
      <c r="G33" s="199"/>
      <c r="H33" s="199"/>
      <c r="I33" s="199"/>
      <c r="J33" s="199"/>
      <c r="K33" s="199"/>
      <c r="L33" s="184">
        <f t="shared" si="8"/>
        <v>470896.87814112112</v>
      </c>
      <c r="O33" s="201">
        <f t="shared" si="10"/>
        <v>235448.43907056056</v>
      </c>
      <c r="S33" s="209">
        <v>235448.43907056056</v>
      </c>
      <c r="T33" s="210">
        <f t="shared" si="9"/>
        <v>0</v>
      </c>
    </row>
    <row r="34" spans="1:20" x14ac:dyDescent="0.2">
      <c r="A34" s="199">
        <v>39022</v>
      </c>
      <c r="B34" s="199"/>
      <c r="C34" s="200"/>
      <c r="D34" s="199"/>
      <c r="E34" s="199"/>
      <c r="F34" s="199"/>
      <c r="G34" s="199"/>
      <c r="H34" s="199"/>
      <c r="I34" s="199"/>
      <c r="J34" s="199"/>
      <c r="K34" s="199"/>
      <c r="L34" s="184">
        <f t="shared" si="8"/>
        <v>517986.56595523324</v>
      </c>
      <c r="M34" s="202"/>
      <c r="O34" s="201">
        <f t="shared" si="10"/>
        <v>258993.28297761662</v>
      </c>
      <c r="S34" s="209">
        <v>258993.28297761662</v>
      </c>
      <c r="T34" s="210">
        <f t="shared" si="9"/>
        <v>0</v>
      </c>
    </row>
    <row r="35" spans="1:20" x14ac:dyDescent="0.2">
      <c r="A35" s="199">
        <v>39052</v>
      </c>
      <c r="B35" s="199"/>
      <c r="C35" s="200"/>
      <c r="D35" s="199"/>
      <c r="E35" s="199"/>
      <c r="F35" s="199"/>
      <c r="G35" s="199"/>
      <c r="H35" s="199"/>
      <c r="I35" s="199"/>
      <c r="J35" s="199"/>
      <c r="K35" s="199"/>
      <c r="L35" s="184">
        <f t="shared" si="8"/>
        <v>565076.25376934535</v>
      </c>
      <c r="M35" s="201">
        <f>SUM(L24:L35)</f>
        <v>3672995.6495007444</v>
      </c>
      <c r="N35" s="201">
        <f>L35*12</f>
        <v>6780915.0452321442</v>
      </c>
      <c r="O35" s="201">
        <f t="shared" si="10"/>
        <v>282538.12688467267</v>
      </c>
      <c r="P35" s="201">
        <f>SUM(O24:O35)</f>
        <v>1836497.8247503722</v>
      </c>
      <c r="Q35" s="203">
        <f>O35*12</f>
        <v>3390457.5226160721</v>
      </c>
      <c r="S35" s="209">
        <v>282538.12688467267</v>
      </c>
      <c r="T35" s="210">
        <f t="shared" si="9"/>
        <v>0</v>
      </c>
    </row>
    <row r="36" spans="1:20" x14ac:dyDescent="0.2">
      <c r="A36" s="199">
        <v>39083</v>
      </c>
      <c r="B36" s="199"/>
      <c r="C36" s="200"/>
      <c r="D36" s="199"/>
      <c r="E36" s="199"/>
      <c r="F36" s="199"/>
      <c r="G36" s="199"/>
      <c r="H36" s="199"/>
      <c r="I36" s="199"/>
      <c r="J36" s="199"/>
      <c r="K36" s="199"/>
      <c r="L36" s="184">
        <f t="shared" ref="L36:L47" si="11">L35+$M$5</f>
        <v>559085.31863840378</v>
      </c>
      <c r="N36" s="204"/>
      <c r="O36" s="201">
        <f t="shared" ref="O36:O47" si="12">$Q$5+O35</f>
        <v>303087.50322625798</v>
      </c>
      <c r="Q36" s="204"/>
      <c r="S36" s="209">
        <v>303087.50322625798</v>
      </c>
      <c r="T36" s="210">
        <f t="shared" si="9"/>
        <v>0</v>
      </c>
    </row>
    <row r="37" spans="1:20" x14ac:dyDescent="0.2">
      <c r="A37" s="199">
        <v>39114</v>
      </c>
      <c r="B37" s="199"/>
      <c r="C37" s="200"/>
      <c r="D37" s="199"/>
      <c r="E37" s="199"/>
      <c r="F37" s="199"/>
      <c r="G37" s="199"/>
      <c r="H37" s="199"/>
      <c r="I37" s="199"/>
      <c r="J37" s="199"/>
      <c r="K37" s="199"/>
      <c r="L37" s="184">
        <f t="shared" si="11"/>
        <v>553094.38350746222</v>
      </c>
      <c r="O37" s="201">
        <f t="shared" si="12"/>
        <v>323636.87956784328</v>
      </c>
      <c r="S37" s="209">
        <v>323636.87956784328</v>
      </c>
      <c r="T37" s="210">
        <f t="shared" si="9"/>
        <v>0</v>
      </c>
    </row>
    <row r="38" spans="1:20" x14ac:dyDescent="0.2">
      <c r="A38" s="199">
        <v>39142</v>
      </c>
      <c r="B38" s="199"/>
      <c r="C38" s="200"/>
      <c r="D38" s="199"/>
      <c r="E38" s="199"/>
      <c r="F38" s="199"/>
      <c r="G38" s="199"/>
      <c r="H38" s="199"/>
      <c r="I38" s="199"/>
      <c r="J38" s="199"/>
      <c r="K38" s="199"/>
      <c r="L38" s="184">
        <f t="shared" si="11"/>
        <v>547103.44837652065</v>
      </c>
      <c r="O38" s="201">
        <f t="shared" si="12"/>
        <v>344186.25590942858</v>
      </c>
      <c r="S38" s="209">
        <v>344186.25590942858</v>
      </c>
      <c r="T38" s="210">
        <f t="shared" si="9"/>
        <v>0</v>
      </c>
    </row>
    <row r="39" spans="1:20" x14ac:dyDescent="0.2">
      <c r="A39" s="199">
        <v>39173</v>
      </c>
      <c r="B39" s="199"/>
      <c r="C39" s="200"/>
      <c r="D39" s="199"/>
      <c r="E39" s="199"/>
      <c r="F39" s="199"/>
      <c r="G39" s="199"/>
      <c r="H39" s="199"/>
      <c r="I39" s="199"/>
      <c r="J39" s="199"/>
      <c r="K39" s="199"/>
      <c r="L39" s="184">
        <f t="shared" si="11"/>
        <v>541112.51324557909</v>
      </c>
      <c r="O39" s="201">
        <f t="shared" si="12"/>
        <v>364735.63225101389</v>
      </c>
      <c r="S39" s="209">
        <v>364735.63225101389</v>
      </c>
      <c r="T39" s="210">
        <f t="shared" si="9"/>
        <v>0</v>
      </c>
    </row>
    <row r="40" spans="1:20" x14ac:dyDescent="0.2">
      <c r="A40" s="199">
        <v>39203</v>
      </c>
      <c r="B40" s="199"/>
      <c r="C40" s="200"/>
      <c r="D40" s="199"/>
      <c r="E40" s="199"/>
      <c r="F40" s="199"/>
      <c r="G40" s="199"/>
      <c r="H40" s="199"/>
      <c r="I40" s="199"/>
      <c r="J40" s="199"/>
      <c r="K40" s="199"/>
      <c r="L40" s="184">
        <f t="shared" si="11"/>
        <v>535121.57811463752</v>
      </c>
      <c r="O40" s="201">
        <f t="shared" si="12"/>
        <v>385285.00859259919</v>
      </c>
      <c r="S40" s="209">
        <v>385285.00859259919</v>
      </c>
      <c r="T40" s="210">
        <f t="shared" si="9"/>
        <v>0</v>
      </c>
    </row>
    <row r="41" spans="1:20" x14ac:dyDescent="0.2">
      <c r="A41" s="199">
        <v>39234</v>
      </c>
      <c r="B41" s="199"/>
      <c r="C41" s="200"/>
      <c r="D41" s="199"/>
      <c r="E41" s="199"/>
      <c r="F41" s="199"/>
      <c r="G41" s="199"/>
      <c r="H41" s="199"/>
      <c r="I41" s="199"/>
      <c r="J41" s="199"/>
      <c r="K41" s="199"/>
      <c r="L41" s="184">
        <f t="shared" si="11"/>
        <v>529130.64298369596</v>
      </c>
      <c r="O41" s="201">
        <f t="shared" si="12"/>
        <v>405834.38493418449</v>
      </c>
      <c r="S41" s="209">
        <v>405834.38493418449</v>
      </c>
      <c r="T41" s="210">
        <f t="shared" si="9"/>
        <v>0</v>
      </c>
    </row>
    <row r="42" spans="1:20" x14ac:dyDescent="0.2">
      <c r="A42" s="199">
        <v>39264</v>
      </c>
      <c r="B42" s="199"/>
      <c r="C42" s="200"/>
      <c r="D42" s="199"/>
      <c r="E42" s="199"/>
      <c r="F42" s="199"/>
      <c r="G42" s="199"/>
      <c r="H42" s="199"/>
      <c r="I42" s="199"/>
      <c r="J42" s="199"/>
      <c r="K42" s="199"/>
      <c r="L42" s="184">
        <f t="shared" si="11"/>
        <v>523139.70785275439</v>
      </c>
      <c r="O42" s="201">
        <f t="shared" si="12"/>
        <v>426383.76127576979</v>
      </c>
      <c r="S42" s="209">
        <v>426383.76127576979</v>
      </c>
      <c r="T42" s="210">
        <f t="shared" si="9"/>
        <v>0</v>
      </c>
    </row>
    <row r="43" spans="1:20" x14ac:dyDescent="0.2">
      <c r="A43" s="199">
        <v>39295</v>
      </c>
      <c r="B43" s="199"/>
      <c r="C43" s="200"/>
      <c r="D43" s="199"/>
      <c r="E43" s="199"/>
      <c r="F43" s="199"/>
      <c r="G43" s="199"/>
      <c r="H43" s="199"/>
      <c r="I43" s="199"/>
      <c r="J43" s="199"/>
      <c r="K43" s="199"/>
      <c r="L43" s="184">
        <f t="shared" si="11"/>
        <v>517148.77272181283</v>
      </c>
      <c r="O43" s="201">
        <f t="shared" si="12"/>
        <v>446933.1376173551</v>
      </c>
      <c r="S43" s="209">
        <v>446933.1376173551</v>
      </c>
      <c r="T43" s="210">
        <f t="shared" si="9"/>
        <v>0</v>
      </c>
    </row>
    <row r="44" spans="1:20" x14ac:dyDescent="0.2">
      <c r="A44" s="199">
        <v>39326</v>
      </c>
      <c r="B44" s="199"/>
      <c r="C44" s="200"/>
      <c r="D44" s="199"/>
      <c r="E44" s="199"/>
      <c r="F44" s="199"/>
      <c r="G44" s="199"/>
      <c r="H44" s="199"/>
      <c r="I44" s="199"/>
      <c r="J44" s="199"/>
      <c r="K44" s="199"/>
      <c r="L44" s="184">
        <f t="shared" si="11"/>
        <v>511157.83759087126</v>
      </c>
      <c r="O44" s="201">
        <f t="shared" si="12"/>
        <v>467482.5139589404</v>
      </c>
      <c r="S44" s="209">
        <v>467482.5139589404</v>
      </c>
      <c r="T44" s="210">
        <f t="shared" si="9"/>
        <v>0</v>
      </c>
    </row>
    <row r="45" spans="1:20" x14ac:dyDescent="0.2">
      <c r="A45" s="199">
        <v>39356</v>
      </c>
      <c r="B45" s="199"/>
      <c r="C45" s="200"/>
      <c r="D45" s="199"/>
      <c r="E45" s="199"/>
      <c r="F45" s="199"/>
      <c r="G45" s="199"/>
      <c r="H45" s="199"/>
      <c r="I45" s="199"/>
      <c r="J45" s="199"/>
      <c r="K45" s="199"/>
      <c r="L45" s="184">
        <f t="shared" si="11"/>
        <v>505166.9024599297</v>
      </c>
      <c r="O45" s="201">
        <f t="shared" si="12"/>
        <v>488031.8903005257</v>
      </c>
      <c r="S45" s="209">
        <v>488031.8903005257</v>
      </c>
      <c r="T45" s="210">
        <f t="shared" si="9"/>
        <v>0</v>
      </c>
    </row>
    <row r="46" spans="1:20" x14ac:dyDescent="0.2">
      <c r="A46" s="199">
        <v>39387</v>
      </c>
      <c r="B46" s="199"/>
      <c r="C46" s="200"/>
      <c r="D46" s="199"/>
      <c r="E46" s="199"/>
      <c r="F46" s="199"/>
      <c r="G46" s="199"/>
      <c r="H46" s="199"/>
      <c r="I46" s="199"/>
      <c r="J46" s="199"/>
      <c r="K46" s="199"/>
      <c r="L46" s="184">
        <f t="shared" si="11"/>
        <v>499175.96732898813</v>
      </c>
      <c r="M46" s="202"/>
      <c r="O46" s="201">
        <f t="shared" si="12"/>
        <v>508581.266642111</v>
      </c>
      <c r="P46" s="202"/>
      <c r="S46" s="209">
        <v>508581.266642111</v>
      </c>
      <c r="T46" s="210">
        <f t="shared" si="9"/>
        <v>0</v>
      </c>
    </row>
    <row r="47" spans="1:20" x14ac:dyDescent="0.2">
      <c r="A47" s="199">
        <v>39417</v>
      </c>
      <c r="B47" s="199"/>
      <c r="C47" s="200"/>
      <c r="D47" s="199"/>
      <c r="E47" s="199"/>
      <c r="F47" s="199"/>
      <c r="G47" s="199"/>
      <c r="H47" s="199"/>
      <c r="I47" s="199"/>
      <c r="J47" s="199"/>
      <c r="K47" s="199"/>
      <c r="L47" s="184">
        <f t="shared" si="11"/>
        <v>493185.03219804657</v>
      </c>
      <c r="M47" s="184">
        <f>SUM(L36:L47)</f>
        <v>6313622.1050187014</v>
      </c>
      <c r="N47" s="205">
        <f>L47*12</f>
        <v>5918220.3863765588</v>
      </c>
      <c r="O47" s="201">
        <f t="shared" si="12"/>
        <v>529130.64298369631</v>
      </c>
      <c r="P47" s="184">
        <f>SUM(O36:O47)</f>
        <v>4993308.8772597257</v>
      </c>
      <c r="Q47" s="184">
        <f>O47*12</f>
        <v>6349567.7158043552</v>
      </c>
      <c r="S47" s="209">
        <v>529130.64298369631</v>
      </c>
      <c r="T47" s="210">
        <f t="shared" si="9"/>
        <v>0</v>
      </c>
    </row>
    <row r="48" spans="1:20" x14ac:dyDescent="0.2">
      <c r="A48" s="199">
        <v>39448</v>
      </c>
      <c r="B48" s="199"/>
      <c r="C48" s="200"/>
      <c r="D48" s="199"/>
      <c r="E48" s="199"/>
      <c r="F48" s="199"/>
      <c r="G48" s="199"/>
      <c r="H48" s="199"/>
      <c r="I48" s="199"/>
      <c r="J48" s="199"/>
      <c r="K48" s="199"/>
      <c r="L48" s="184">
        <f t="shared" ref="L48:L59" si="13">L47+$M$6</f>
        <v>523905.0991639049</v>
      </c>
      <c r="O48" s="201">
        <f>$Q$6+O47</f>
        <v>541495.20890115469</v>
      </c>
      <c r="S48" s="209">
        <v>541495.20890115469</v>
      </c>
      <c r="T48" s="210">
        <f t="shared" si="9"/>
        <v>0</v>
      </c>
    </row>
    <row r="49" spans="1:20" x14ac:dyDescent="0.2">
      <c r="A49" s="199">
        <v>39479</v>
      </c>
      <c r="B49" s="199"/>
      <c r="C49" s="200"/>
      <c r="D49" s="199"/>
      <c r="E49" s="199"/>
      <c r="F49" s="199"/>
      <c r="G49" s="199"/>
      <c r="H49" s="199"/>
      <c r="I49" s="199"/>
      <c r="J49" s="199"/>
      <c r="K49" s="199"/>
      <c r="L49" s="184">
        <f t="shared" si="13"/>
        <v>554625.16612976324</v>
      </c>
      <c r="O49" s="201">
        <f t="shared" ref="O49:O59" si="14">$Q$6+O48</f>
        <v>553859.77481861308</v>
      </c>
      <c r="S49" s="209">
        <v>553859.77481861308</v>
      </c>
      <c r="T49" s="210">
        <f t="shared" si="9"/>
        <v>0</v>
      </c>
    </row>
    <row r="50" spans="1:20" x14ac:dyDescent="0.2">
      <c r="A50" s="199">
        <v>39508</v>
      </c>
      <c r="B50" s="199"/>
      <c r="C50" s="200"/>
      <c r="D50" s="199"/>
      <c r="E50" s="199"/>
      <c r="F50" s="199"/>
      <c r="G50" s="199"/>
      <c r="H50" s="199"/>
      <c r="I50" s="199"/>
      <c r="J50" s="199"/>
      <c r="K50" s="199"/>
      <c r="L50" s="184">
        <f t="shared" si="13"/>
        <v>585345.23309562157</v>
      </c>
      <c r="O50" s="201">
        <f t="shared" si="14"/>
        <v>566224.34073607146</v>
      </c>
      <c r="S50" s="209">
        <v>566224.34073607146</v>
      </c>
      <c r="T50" s="210">
        <f t="shared" si="9"/>
        <v>0</v>
      </c>
    </row>
    <row r="51" spans="1:20" x14ac:dyDescent="0.2">
      <c r="A51" s="199">
        <v>39539</v>
      </c>
      <c r="B51" s="199"/>
      <c r="C51" s="200"/>
      <c r="D51" s="199"/>
      <c r="E51" s="199"/>
      <c r="F51" s="199"/>
      <c r="G51" s="199"/>
      <c r="H51" s="199"/>
      <c r="I51" s="199"/>
      <c r="J51" s="199"/>
      <c r="K51" s="199"/>
      <c r="L51" s="184">
        <f t="shared" si="13"/>
        <v>616065.30006147991</v>
      </c>
      <c r="O51" s="201">
        <f t="shared" si="14"/>
        <v>578588.90665352985</v>
      </c>
      <c r="S51" s="209">
        <v>578588.90665352985</v>
      </c>
      <c r="T51" s="210">
        <f t="shared" si="9"/>
        <v>0</v>
      </c>
    </row>
    <row r="52" spans="1:20" x14ac:dyDescent="0.2">
      <c r="A52" s="199">
        <v>39569</v>
      </c>
      <c r="B52" s="199"/>
      <c r="C52" s="200"/>
      <c r="D52" s="199"/>
      <c r="E52" s="199"/>
      <c r="F52" s="199"/>
      <c r="G52" s="199"/>
      <c r="H52" s="199"/>
      <c r="I52" s="199"/>
      <c r="J52" s="199"/>
      <c r="K52" s="199"/>
      <c r="L52" s="184">
        <f t="shared" si="13"/>
        <v>646785.36702733824</v>
      </c>
      <c r="O52" s="201">
        <f t="shared" si="14"/>
        <v>590953.47257098823</v>
      </c>
      <c r="S52" s="209">
        <v>590953.47257098823</v>
      </c>
      <c r="T52" s="210">
        <f t="shared" si="9"/>
        <v>0</v>
      </c>
    </row>
    <row r="53" spans="1:20" x14ac:dyDescent="0.2">
      <c r="A53" s="199">
        <v>39600</v>
      </c>
      <c r="B53" s="199"/>
      <c r="C53" s="200"/>
      <c r="D53" s="199"/>
      <c r="E53" s="199"/>
      <c r="F53" s="199"/>
      <c r="G53" s="199"/>
      <c r="H53" s="199"/>
      <c r="I53" s="199"/>
      <c r="J53" s="199"/>
      <c r="K53" s="199"/>
      <c r="L53" s="184">
        <f t="shared" si="13"/>
        <v>677505.43399319658</v>
      </c>
      <c r="O53" s="201">
        <f t="shared" si="14"/>
        <v>603318.03848844662</v>
      </c>
      <c r="S53" s="209">
        <v>603318.03848844662</v>
      </c>
      <c r="T53" s="210">
        <f t="shared" si="9"/>
        <v>0</v>
      </c>
    </row>
    <row r="54" spans="1:20" x14ac:dyDescent="0.2">
      <c r="A54" s="199">
        <v>39630</v>
      </c>
      <c r="B54" s="199"/>
      <c r="C54" s="200"/>
      <c r="D54" s="199"/>
      <c r="E54" s="199"/>
      <c r="F54" s="199"/>
      <c r="G54" s="199"/>
      <c r="H54" s="199"/>
      <c r="I54" s="199"/>
      <c r="J54" s="199"/>
      <c r="K54" s="199"/>
      <c r="L54" s="184">
        <f t="shared" si="13"/>
        <v>708225.50095905492</v>
      </c>
      <c r="O54" s="201">
        <f t="shared" si="14"/>
        <v>615682.604405905</v>
      </c>
      <c r="S54" s="209">
        <v>615682.604405905</v>
      </c>
      <c r="T54" s="210">
        <f t="shared" si="9"/>
        <v>0</v>
      </c>
    </row>
    <row r="55" spans="1:20" x14ac:dyDescent="0.2">
      <c r="A55" s="199">
        <v>39661</v>
      </c>
      <c r="B55" s="199"/>
      <c r="C55" s="200"/>
      <c r="D55" s="199"/>
      <c r="E55" s="199"/>
      <c r="F55" s="199"/>
      <c r="G55" s="199"/>
      <c r="H55" s="199"/>
      <c r="I55" s="199"/>
      <c r="J55" s="199"/>
      <c r="K55" s="199"/>
      <c r="L55" s="184">
        <f t="shared" si="13"/>
        <v>738945.56792491325</v>
      </c>
      <c r="O55" s="201">
        <f t="shared" si="14"/>
        <v>628047.17032336339</v>
      </c>
      <c r="S55" s="209">
        <v>628047.17032336339</v>
      </c>
      <c r="T55" s="210">
        <f t="shared" si="9"/>
        <v>0</v>
      </c>
    </row>
    <row r="56" spans="1:20" x14ac:dyDescent="0.2">
      <c r="A56" s="199">
        <v>39692</v>
      </c>
      <c r="B56" s="199"/>
      <c r="C56" s="200"/>
      <c r="D56" s="199"/>
      <c r="E56" s="199"/>
      <c r="F56" s="199"/>
      <c r="G56" s="199"/>
      <c r="H56" s="199"/>
      <c r="I56" s="199"/>
      <c r="J56" s="199"/>
      <c r="K56" s="199"/>
      <c r="L56" s="184">
        <f t="shared" si="13"/>
        <v>769665.63489077159</v>
      </c>
      <c r="O56" s="201">
        <f t="shared" si="14"/>
        <v>640411.73624082177</v>
      </c>
      <c r="S56" s="209">
        <v>640411.73624082177</v>
      </c>
      <c r="T56" s="210">
        <f t="shared" si="9"/>
        <v>0</v>
      </c>
    </row>
    <row r="57" spans="1:20" x14ac:dyDescent="0.2">
      <c r="A57" s="199">
        <v>39722</v>
      </c>
      <c r="B57" s="199"/>
      <c r="C57" s="200"/>
      <c r="D57" s="199"/>
      <c r="E57" s="199"/>
      <c r="F57" s="199"/>
      <c r="G57" s="199"/>
      <c r="H57" s="199"/>
      <c r="I57" s="199"/>
      <c r="J57" s="199"/>
      <c r="K57" s="199"/>
      <c r="L57" s="184">
        <f t="shared" si="13"/>
        <v>800385.70185662992</v>
      </c>
      <c r="O57" s="201">
        <f t="shared" si="14"/>
        <v>652776.30215828016</v>
      </c>
      <c r="S57" s="209">
        <v>652776.30215828016</v>
      </c>
      <c r="T57" s="210">
        <f t="shared" si="9"/>
        <v>0</v>
      </c>
    </row>
    <row r="58" spans="1:20" x14ac:dyDescent="0.2">
      <c r="A58" s="199">
        <v>39753</v>
      </c>
      <c r="B58" s="199"/>
      <c r="C58" s="200"/>
      <c r="D58" s="199"/>
      <c r="E58" s="199"/>
      <c r="F58" s="199"/>
      <c r="G58" s="199"/>
      <c r="H58" s="199"/>
      <c r="I58" s="199"/>
      <c r="J58" s="199"/>
      <c r="K58" s="199"/>
      <c r="L58" s="184">
        <f t="shared" si="13"/>
        <v>831105.76882248826</v>
      </c>
      <c r="O58" s="201">
        <f t="shared" si="14"/>
        <v>665140.86807573854</v>
      </c>
      <c r="S58" s="209">
        <v>665140.86807573854</v>
      </c>
      <c r="T58" s="210">
        <f t="shared" si="9"/>
        <v>0</v>
      </c>
    </row>
    <row r="59" spans="1:20" x14ac:dyDescent="0.2">
      <c r="A59" s="199">
        <v>39783</v>
      </c>
      <c r="B59" s="199"/>
      <c r="C59" s="200"/>
      <c r="D59" s="199"/>
      <c r="E59" s="199"/>
      <c r="F59" s="199"/>
      <c r="G59" s="199"/>
      <c r="H59" s="199"/>
      <c r="I59" s="199"/>
      <c r="J59" s="199"/>
      <c r="K59" s="199"/>
      <c r="L59" s="184">
        <f t="shared" si="13"/>
        <v>861825.83578834659</v>
      </c>
      <c r="M59" s="184">
        <f>SUM(L48:L59)</f>
        <v>8314385.6097135087</v>
      </c>
      <c r="N59" s="184">
        <f>L59*12</f>
        <v>10341910.029460158</v>
      </c>
      <c r="O59" s="201">
        <f t="shared" si="14"/>
        <v>677505.43399319693</v>
      </c>
      <c r="P59" s="184">
        <f>SUM(O48:O59)</f>
        <v>7314003.8573661102</v>
      </c>
      <c r="Q59" s="184">
        <f>O59*12</f>
        <v>8130065.2079183627</v>
      </c>
      <c r="S59" s="209">
        <v>677505.43399319693</v>
      </c>
      <c r="T59" s="210">
        <f t="shared" si="9"/>
        <v>0</v>
      </c>
    </row>
    <row r="60" spans="1:20" x14ac:dyDescent="0.2">
      <c r="A60" s="199">
        <v>39814</v>
      </c>
      <c r="B60" s="199"/>
      <c r="C60" s="200"/>
      <c r="D60" s="199"/>
      <c r="E60" s="199"/>
      <c r="F60" s="199"/>
      <c r="G60" s="199"/>
      <c r="H60" s="199"/>
      <c r="I60" s="199"/>
      <c r="J60" s="199"/>
      <c r="K60" s="199"/>
      <c r="L60" s="184">
        <f t="shared" ref="L60:L71" si="15">L59+$M$7</f>
        <v>900572.74075352796</v>
      </c>
      <c r="O60" s="201">
        <f>$Q$7+O59</f>
        <v>712238.91995871672</v>
      </c>
      <c r="S60" s="209">
        <v>712238.91995871672</v>
      </c>
      <c r="T60" s="210">
        <f t="shared" si="9"/>
        <v>0</v>
      </c>
    </row>
    <row r="61" spans="1:20" x14ac:dyDescent="0.2">
      <c r="A61" s="199">
        <v>39845</v>
      </c>
      <c r="B61" s="199"/>
      <c r="C61" s="200"/>
      <c r="D61" s="199"/>
      <c r="E61" s="199"/>
      <c r="F61" s="199"/>
      <c r="G61" s="199"/>
      <c r="H61" s="199"/>
      <c r="I61" s="199"/>
      <c r="J61" s="199"/>
      <c r="K61" s="199"/>
      <c r="L61" s="184">
        <f t="shared" si="15"/>
        <v>939319.64571870933</v>
      </c>
      <c r="O61" s="201">
        <f t="shared" ref="O61:O71" si="16">$Q$7+O60</f>
        <v>746972.40592423652</v>
      </c>
      <c r="S61" s="209">
        <v>746972.40592423652</v>
      </c>
      <c r="T61" s="210">
        <f t="shared" si="9"/>
        <v>0</v>
      </c>
    </row>
    <row r="62" spans="1:20" x14ac:dyDescent="0.2">
      <c r="A62" s="199">
        <v>39873</v>
      </c>
      <c r="B62" s="199"/>
      <c r="C62" s="200"/>
      <c r="D62" s="199"/>
      <c r="E62" s="199"/>
      <c r="F62" s="199"/>
      <c r="G62" s="199"/>
      <c r="H62" s="199"/>
      <c r="I62" s="199"/>
      <c r="J62" s="199"/>
      <c r="K62" s="199"/>
      <c r="L62" s="184">
        <f t="shared" si="15"/>
        <v>978066.5506838907</v>
      </c>
      <c r="O62" s="201">
        <f t="shared" si="16"/>
        <v>781705.89188975631</v>
      </c>
      <c r="S62" s="209">
        <v>781705.89188975631</v>
      </c>
      <c r="T62" s="210">
        <f t="shared" si="9"/>
        <v>0</v>
      </c>
    </row>
    <row r="63" spans="1:20" x14ac:dyDescent="0.2">
      <c r="A63" s="199">
        <v>39904</v>
      </c>
      <c r="B63" s="199"/>
      <c r="C63" s="200"/>
      <c r="D63" s="199"/>
      <c r="E63" s="199"/>
      <c r="F63" s="199"/>
      <c r="G63" s="199"/>
      <c r="H63" s="199"/>
      <c r="I63" s="199"/>
      <c r="J63" s="199"/>
      <c r="K63" s="199"/>
      <c r="L63" s="184">
        <f t="shared" si="15"/>
        <v>1016813.4556490721</v>
      </c>
      <c r="O63" s="201">
        <f t="shared" si="16"/>
        <v>816439.37785527611</v>
      </c>
      <c r="S63" s="209">
        <v>816439.37785527611</v>
      </c>
      <c r="T63" s="210">
        <f t="shared" si="9"/>
        <v>0</v>
      </c>
    </row>
    <row r="64" spans="1:20" x14ac:dyDescent="0.2">
      <c r="A64" s="199">
        <v>39934</v>
      </c>
      <c r="B64" s="199"/>
      <c r="C64" s="200"/>
      <c r="D64" s="199"/>
      <c r="E64" s="199"/>
      <c r="F64" s="199"/>
      <c r="G64" s="199"/>
      <c r="H64" s="199"/>
      <c r="I64" s="199"/>
      <c r="J64" s="199"/>
      <c r="K64" s="199"/>
      <c r="L64" s="184">
        <f t="shared" si="15"/>
        <v>1055560.3606142534</v>
      </c>
      <c r="O64" s="201">
        <f t="shared" si="16"/>
        <v>851172.8638207959</v>
      </c>
      <c r="S64" s="209">
        <v>851172.8638207959</v>
      </c>
      <c r="T64" s="210">
        <f t="shared" si="9"/>
        <v>0</v>
      </c>
    </row>
    <row r="65" spans="1:20" x14ac:dyDescent="0.2">
      <c r="A65" s="199">
        <v>39965</v>
      </c>
      <c r="B65" s="199"/>
      <c r="C65" s="200"/>
      <c r="D65" s="199"/>
      <c r="E65" s="199"/>
      <c r="F65" s="199"/>
      <c r="G65" s="199"/>
      <c r="H65" s="199"/>
      <c r="I65" s="199"/>
      <c r="J65" s="199"/>
      <c r="K65" s="199"/>
      <c r="L65" s="184">
        <f t="shared" si="15"/>
        <v>1094307.2655794348</v>
      </c>
      <c r="O65" s="201">
        <f t="shared" si="16"/>
        <v>885906.3497863157</v>
      </c>
      <c r="S65" s="209">
        <v>885906.3497863157</v>
      </c>
      <c r="T65" s="210">
        <f t="shared" si="9"/>
        <v>0</v>
      </c>
    </row>
    <row r="66" spans="1:20" x14ac:dyDescent="0.2">
      <c r="A66" s="199">
        <v>39995</v>
      </c>
      <c r="B66" s="199"/>
      <c r="C66" s="200"/>
      <c r="D66" s="199"/>
      <c r="E66" s="199"/>
      <c r="F66" s="199"/>
      <c r="G66" s="199"/>
      <c r="H66" s="199"/>
      <c r="I66" s="199"/>
      <c r="J66" s="199"/>
      <c r="K66" s="199"/>
      <c r="L66" s="184">
        <f t="shared" si="15"/>
        <v>1133054.1705446162</v>
      </c>
      <c r="O66" s="201">
        <f t="shared" si="16"/>
        <v>920639.83575183549</v>
      </c>
      <c r="S66" s="209">
        <v>920639.83575183549</v>
      </c>
      <c r="T66" s="210">
        <f t="shared" si="9"/>
        <v>0</v>
      </c>
    </row>
    <row r="67" spans="1:20" x14ac:dyDescent="0.2">
      <c r="A67" s="199">
        <v>40026</v>
      </c>
      <c r="B67" s="199"/>
      <c r="C67" s="200"/>
      <c r="D67" s="199"/>
      <c r="E67" s="199"/>
      <c r="F67" s="199"/>
      <c r="G67" s="199"/>
      <c r="H67" s="199"/>
      <c r="I67" s="199"/>
      <c r="J67" s="199"/>
      <c r="K67" s="199"/>
      <c r="L67" s="184">
        <f t="shared" si="15"/>
        <v>1171801.0755097975</v>
      </c>
      <c r="O67" s="201">
        <f t="shared" si="16"/>
        <v>955373.32171735528</v>
      </c>
      <c r="S67" s="209">
        <v>955373.32171735528</v>
      </c>
      <c r="T67" s="210">
        <f t="shared" si="9"/>
        <v>0</v>
      </c>
    </row>
    <row r="68" spans="1:20" x14ac:dyDescent="0.2">
      <c r="A68" s="199">
        <v>40057</v>
      </c>
      <c r="B68" s="199"/>
      <c r="C68" s="200"/>
      <c r="D68" s="199"/>
      <c r="E68" s="199"/>
      <c r="F68" s="199"/>
      <c r="G68" s="199"/>
      <c r="H68" s="199"/>
      <c r="I68" s="199"/>
      <c r="J68" s="199"/>
      <c r="K68" s="199"/>
      <c r="L68" s="184">
        <f t="shared" si="15"/>
        <v>1210547.9804749789</v>
      </c>
      <c r="O68" s="201">
        <f t="shared" si="16"/>
        <v>990106.80768287508</v>
      </c>
      <c r="S68" s="209">
        <v>990106.80768287508</v>
      </c>
      <c r="T68" s="210">
        <f t="shared" si="9"/>
        <v>0</v>
      </c>
    </row>
    <row r="69" spans="1:20" x14ac:dyDescent="0.2">
      <c r="A69" s="199">
        <v>40087</v>
      </c>
      <c r="B69" s="199"/>
      <c r="C69" s="200"/>
      <c r="D69" s="199"/>
      <c r="E69" s="199"/>
      <c r="F69" s="199"/>
      <c r="G69" s="199"/>
      <c r="H69" s="199"/>
      <c r="I69" s="199"/>
      <c r="J69" s="199"/>
      <c r="K69" s="199"/>
      <c r="L69" s="184">
        <f t="shared" si="15"/>
        <v>1249294.8854401603</v>
      </c>
      <c r="O69" s="201">
        <f t="shared" si="16"/>
        <v>1024840.2936483949</v>
      </c>
      <c r="S69" s="209">
        <v>1024840.2936483949</v>
      </c>
      <c r="T69" s="210">
        <f t="shared" si="9"/>
        <v>0</v>
      </c>
    </row>
    <row r="70" spans="1:20" x14ac:dyDescent="0.2">
      <c r="A70" s="199">
        <v>40118</v>
      </c>
      <c r="B70" s="199"/>
      <c r="C70" s="200"/>
      <c r="D70" s="199"/>
      <c r="E70" s="199"/>
      <c r="F70" s="199"/>
      <c r="G70" s="199"/>
      <c r="H70" s="199"/>
      <c r="I70" s="199"/>
      <c r="J70" s="199"/>
      <c r="K70" s="199"/>
      <c r="L70" s="184">
        <f t="shared" si="15"/>
        <v>1288041.7904053417</v>
      </c>
      <c r="O70" s="201">
        <f t="shared" si="16"/>
        <v>1059573.7796139147</v>
      </c>
      <c r="S70" s="209">
        <v>1059573.7796139147</v>
      </c>
      <c r="T70" s="210">
        <f t="shared" si="9"/>
        <v>0</v>
      </c>
    </row>
    <row r="71" spans="1:20" x14ac:dyDescent="0.2">
      <c r="A71" s="199">
        <v>40148</v>
      </c>
      <c r="B71" s="199"/>
      <c r="C71" s="200"/>
      <c r="D71" s="199"/>
      <c r="E71" s="199"/>
      <c r="F71" s="199"/>
      <c r="G71" s="199"/>
      <c r="H71" s="199"/>
      <c r="I71" s="199"/>
      <c r="J71" s="199"/>
      <c r="K71" s="199"/>
      <c r="L71" s="184">
        <f t="shared" si="15"/>
        <v>1326788.695370523</v>
      </c>
      <c r="M71" s="184">
        <f>SUM(L60:L71)</f>
        <v>13364168.616744306</v>
      </c>
      <c r="N71" s="184">
        <f>L71*12</f>
        <v>15921464.344446275</v>
      </c>
      <c r="O71" s="201">
        <f t="shared" si="16"/>
        <v>1094307.2655794346</v>
      </c>
      <c r="P71" s="184">
        <f>SUM(O60:O71)</f>
        <v>10839277.113228906</v>
      </c>
      <c r="Q71" s="184">
        <f>O71*12</f>
        <v>13131687.186953215</v>
      </c>
      <c r="S71" s="209">
        <v>1094307.2655794346</v>
      </c>
      <c r="T71" s="210">
        <f t="shared" si="9"/>
        <v>0</v>
      </c>
    </row>
    <row r="72" spans="1:20" x14ac:dyDescent="0.2">
      <c r="A72" s="199">
        <v>40179</v>
      </c>
      <c r="B72" s="199"/>
      <c r="C72" s="200"/>
      <c r="D72" s="199"/>
      <c r="E72" s="199"/>
      <c r="F72" s="199"/>
      <c r="G72" s="199"/>
      <c r="H72" s="199"/>
      <c r="I72" s="199"/>
      <c r="J72" s="199"/>
      <c r="K72" s="199"/>
      <c r="L72" s="184">
        <f t="shared" ref="L72:L83" si="17">L71+$M$8</f>
        <v>1306784.5865258763</v>
      </c>
      <c r="O72" s="201">
        <f>$Q$8+O71</f>
        <v>1103678.6636397019</v>
      </c>
      <c r="S72" s="209">
        <v>1103678.6636397019</v>
      </c>
      <c r="T72" s="210">
        <f t="shared" si="9"/>
        <v>0</v>
      </c>
    </row>
    <row r="73" spans="1:20" x14ac:dyDescent="0.2">
      <c r="A73" s="199">
        <v>40210</v>
      </c>
      <c r="B73" s="199"/>
      <c r="C73" s="200"/>
      <c r="D73" s="199"/>
      <c r="E73" s="199"/>
      <c r="F73" s="199"/>
      <c r="G73" s="199"/>
      <c r="H73" s="199"/>
      <c r="I73" s="199"/>
      <c r="J73" s="199"/>
      <c r="K73" s="199"/>
      <c r="L73" s="184">
        <f t="shared" si="17"/>
        <v>1286780.4776812296</v>
      </c>
      <c r="O73" s="201">
        <f t="shared" ref="O73:O83" si="18">$Q$8+O72</f>
        <v>1113050.0616999692</v>
      </c>
      <c r="S73" s="209">
        <v>1113050.0616999692</v>
      </c>
      <c r="T73" s="210">
        <f t="shared" si="9"/>
        <v>0</v>
      </c>
    </row>
    <row r="74" spans="1:20" x14ac:dyDescent="0.2">
      <c r="A74" s="199">
        <v>40238</v>
      </c>
      <c r="B74" s="199"/>
      <c r="C74" s="200"/>
      <c r="D74" s="199"/>
      <c r="E74" s="199"/>
      <c r="F74" s="199"/>
      <c r="G74" s="199"/>
      <c r="H74" s="199"/>
      <c r="I74" s="199"/>
      <c r="J74" s="199"/>
      <c r="K74" s="199"/>
      <c r="L74" s="184">
        <f t="shared" si="17"/>
        <v>1266776.3688365829</v>
      </c>
      <c r="O74" s="201">
        <f t="shared" si="18"/>
        <v>1122421.4597602366</v>
      </c>
      <c r="S74" s="209">
        <v>1122421.4597602366</v>
      </c>
      <c r="T74" s="210">
        <f t="shared" si="9"/>
        <v>0</v>
      </c>
    </row>
    <row r="75" spans="1:20" x14ac:dyDescent="0.2">
      <c r="A75" s="199">
        <v>40269</v>
      </c>
      <c r="B75" s="199"/>
      <c r="C75" s="200"/>
      <c r="D75" s="199"/>
      <c r="E75" s="199"/>
      <c r="F75" s="199"/>
      <c r="G75" s="199"/>
      <c r="H75" s="199"/>
      <c r="I75" s="199"/>
      <c r="J75" s="199"/>
      <c r="K75" s="199"/>
      <c r="L75" s="184">
        <f t="shared" si="17"/>
        <v>1246772.2599919362</v>
      </c>
      <c r="O75" s="201">
        <f t="shared" si="18"/>
        <v>1131792.8578205039</v>
      </c>
      <c r="S75" s="209">
        <v>1131792.8578205039</v>
      </c>
      <c r="T75" s="210">
        <f t="shared" si="9"/>
        <v>0</v>
      </c>
    </row>
    <row r="76" spans="1:20" x14ac:dyDescent="0.2">
      <c r="A76" s="199">
        <v>40299</v>
      </c>
      <c r="B76" s="199"/>
      <c r="C76" s="200"/>
      <c r="D76" s="199"/>
      <c r="E76" s="199"/>
      <c r="F76" s="199"/>
      <c r="G76" s="199"/>
      <c r="H76" s="199"/>
      <c r="I76" s="199"/>
      <c r="J76" s="199"/>
      <c r="K76" s="199"/>
      <c r="L76" s="184">
        <f t="shared" si="17"/>
        <v>1226768.1511472894</v>
      </c>
      <c r="O76" s="201">
        <f t="shared" si="18"/>
        <v>1141164.2558807712</v>
      </c>
      <c r="S76" s="209">
        <v>1141164.2558807712</v>
      </c>
      <c r="T76" s="210">
        <f t="shared" si="9"/>
        <v>0</v>
      </c>
    </row>
    <row r="77" spans="1:20" x14ac:dyDescent="0.2">
      <c r="A77" s="199">
        <v>40330</v>
      </c>
      <c r="B77" s="199"/>
      <c r="C77" s="200"/>
      <c r="D77" s="199"/>
      <c r="E77" s="199"/>
      <c r="F77" s="199"/>
      <c r="G77" s="199"/>
      <c r="H77" s="199"/>
      <c r="I77" s="199"/>
      <c r="J77" s="199"/>
      <c r="K77" s="199"/>
      <c r="L77" s="184">
        <f t="shared" si="17"/>
        <v>1206764.0423026427</v>
      </c>
      <c r="O77" s="201">
        <f t="shared" si="18"/>
        <v>1150535.6539410385</v>
      </c>
      <c r="S77" s="209">
        <v>1150535.6539410385</v>
      </c>
      <c r="T77" s="210">
        <f t="shared" si="9"/>
        <v>0</v>
      </c>
    </row>
    <row r="78" spans="1:20" x14ac:dyDescent="0.2">
      <c r="A78" s="199">
        <v>40360</v>
      </c>
      <c r="B78" s="199"/>
      <c r="C78" s="200"/>
      <c r="D78" s="199"/>
      <c r="E78" s="199"/>
      <c r="F78" s="199"/>
      <c r="G78" s="199"/>
      <c r="H78" s="199"/>
      <c r="I78" s="199"/>
      <c r="J78" s="199"/>
      <c r="K78" s="199"/>
      <c r="L78" s="184">
        <f t="shared" si="17"/>
        <v>1186759.933457996</v>
      </c>
      <c r="O78" s="201">
        <f t="shared" si="18"/>
        <v>1159907.0520013059</v>
      </c>
      <c r="S78" s="209">
        <v>1159907.0520013059</v>
      </c>
      <c r="T78" s="210">
        <f t="shared" si="9"/>
        <v>0</v>
      </c>
    </row>
    <row r="79" spans="1:20" x14ac:dyDescent="0.2">
      <c r="A79" s="199">
        <v>40391</v>
      </c>
      <c r="B79" s="199"/>
      <c r="C79" s="200"/>
      <c r="D79" s="199"/>
      <c r="E79" s="199"/>
      <c r="F79" s="199"/>
      <c r="G79" s="199"/>
      <c r="H79" s="199"/>
      <c r="I79" s="199"/>
      <c r="J79" s="199"/>
      <c r="K79" s="199"/>
      <c r="L79" s="184">
        <f t="shared" si="17"/>
        <v>1166755.8246133493</v>
      </c>
      <c r="O79" s="201">
        <f t="shared" si="18"/>
        <v>1169278.4500615732</v>
      </c>
      <c r="S79" s="209">
        <v>1169278.4500615732</v>
      </c>
      <c r="T79" s="210">
        <f t="shared" si="9"/>
        <v>0</v>
      </c>
    </row>
    <row r="80" spans="1:20" x14ac:dyDescent="0.2">
      <c r="A80" s="199">
        <v>40422</v>
      </c>
      <c r="B80" s="199"/>
      <c r="C80" s="200"/>
      <c r="D80" s="199"/>
      <c r="E80" s="199"/>
      <c r="F80" s="199"/>
      <c r="G80" s="199"/>
      <c r="H80" s="199"/>
      <c r="I80" s="199"/>
      <c r="J80" s="199"/>
      <c r="K80" s="199"/>
      <c r="L80" s="184">
        <f t="shared" si="17"/>
        <v>1146751.7157687026</v>
      </c>
      <c r="O80" s="201">
        <f t="shared" si="18"/>
        <v>1178649.8481218405</v>
      </c>
      <c r="S80" s="209">
        <v>1178649.8481218405</v>
      </c>
      <c r="T80" s="210">
        <f t="shared" si="9"/>
        <v>0</v>
      </c>
    </row>
    <row r="81" spans="1:20" x14ac:dyDescent="0.2">
      <c r="A81" s="199">
        <v>40452</v>
      </c>
      <c r="B81" s="199"/>
      <c r="C81" s="200"/>
      <c r="D81" s="199"/>
      <c r="E81" s="199"/>
      <c r="F81" s="199"/>
      <c r="G81" s="199"/>
      <c r="H81" s="199"/>
      <c r="I81" s="199"/>
      <c r="J81" s="199"/>
      <c r="K81" s="199"/>
      <c r="L81" s="184">
        <f t="shared" si="17"/>
        <v>1126747.6069240558</v>
      </c>
      <c r="O81" s="201">
        <f t="shared" si="18"/>
        <v>1188021.2461821078</v>
      </c>
      <c r="S81" s="209">
        <v>1188021.2461821078</v>
      </c>
      <c r="T81" s="210">
        <f t="shared" si="9"/>
        <v>0</v>
      </c>
    </row>
    <row r="82" spans="1:20" x14ac:dyDescent="0.2">
      <c r="A82" s="199">
        <v>40483</v>
      </c>
      <c r="B82" s="199"/>
      <c r="C82" s="200"/>
      <c r="D82" s="199"/>
      <c r="E82" s="199"/>
      <c r="F82" s="199"/>
      <c r="G82" s="199"/>
      <c r="H82" s="199"/>
      <c r="I82" s="199"/>
      <c r="J82" s="199"/>
      <c r="K82" s="199"/>
      <c r="L82" s="184">
        <f t="shared" si="17"/>
        <v>1106743.4980794091</v>
      </c>
      <c r="O82" s="201">
        <f t="shared" si="18"/>
        <v>1197392.6442423752</v>
      </c>
      <c r="S82" s="209">
        <v>1197392.6442423752</v>
      </c>
      <c r="T82" s="210">
        <f t="shared" si="9"/>
        <v>0</v>
      </c>
    </row>
    <row r="83" spans="1:20" x14ac:dyDescent="0.2">
      <c r="A83" s="199">
        <v>40513</v>
      </c>
      <c r="B83" s="199"/>
      <c r="C83" s="200"/>
      <c r="D83" s="199"/>
      <c r="E83" s="199"/>
      <c r="F83" s="199"/>
      <c r="G83" s="199"/>
      <c r="H83" s="199"/>
      <c r="I83" s="199"/>
      <c r="J83" s="199"/>
      <c r="K83" s="199"/>
      <c r="L83" s="184">
        <f t="shared" si="17"/>
        <v>1086739.3892347624</v>
      </c>
      <c r="M83" s="184">
        <f>SUM(L72:L83)</f>
        <v>14361143.854563832</v>
      </c>
      <c r="N83" s="184">
        <f>L83*12</f>
        <v>13040872.670817148</v>
      </c>
      <c r="O83" s="201">
        <f t="shared" si="18"/>
        <v>1206764.0423026425</v>
      </c>
      <c r="P83" s="184">
        <f>SUM(O72:O83)</f>
        <v>13862656.235654067</v>
      </c>
      <c r="Q83" s="184">
        <f>O83*12</f>
        <v>14481168.50763171</v>
      </c>
      <c r="S83" s="209">
        <v>1206764.0423026425</v>
      </c>
      <c r="T83" s="210">
        <f t="shared" si="9"/>
        <v>0</v>
      </c>
    </row>
    <row r="84" spans="1:20" x14ac:dyDescent="0.2">
      <c r="A84" s="199">
        <v>40544</v>
      </c>
      <c r="B84" s="199"/>
      <c r="C84" s="200"/>
      <c r="D84" s="199"/>
      <c r="E84" s="199"/>
      <c r="F84" s="199"/>
      <c r="G84" s="199"/>
      <c r="H84" s="199"/>
      <c r="I84" s="199"/>
      <c r="J84" s="199"/>
      <c r="K84" s="199"/>
      <c r="L84" s="184">
        <f t="shared" ref="L84:L95" si="19">L83+$M$9</f>
        <v>1155135.7695567275</v>
      </c>
      <c r="O84" s="201">
        <f>$Q$9+O83</f>
        <v>1230960.1780413017</v>
      </c>
      <c r="S84" s="209">
        <v>1230960.1780413017</v>
      </c>
      <c r="T84" s="210">
        <f t="shared" si="9"/>
        <v>0</v>
      </c>
    </row>
    <row r="85" spans="1:20" x14ac:dyDescent="0.2">
      <c r="A85" s="199">
        <v>40575</v>
      </c>
      <c r="B85" s="199"/>
      <c r="C85" s="200"/>
      <c r="D85" s="199"/>
      <c r="E85" s="199"/>
      <c r="F85" s="199"/>
      <c r="G85" s="199"/>
      <c r="H85" s="199"/>
      <c r="I85" s="199"/>
      <c r="J85" s="199"/>
      <c r="K85" s="199"/>
      <c r="L85" s="184">
        <f t="shared" si="19"/>
        <v>1223532.1498786926</v>
      </c>
      <c r="O85" s="201">
        <f t="shared" ref="O85:O95" si="20">$Q$9+O84</f>
        <v>1255156.3137799609</v>
      </c>
      <c r="S85" s="209">
        <v>1255156.3137799609</v>
      </c>
      <c r="T85" s="210">
        <f t="shared" si="9"/>
        <v>0</v>
      </c>
    </row>
    <row r="86" spans="1:20" x14ac:dyDescent="0.2">
      <c r="A86" s="199">
        <v>40603</v>
      </c>
      <c r="B86" s="199"/>
      <c r="C86" s="200"/>
      <c r="D86" s="199"/>
      <c r="E86" s="199"/>
      <c r="F86" s="199"/>
      <c r="G86" s="199"/>
      <c r="H86" s="199"/>
      <c r="I86" s="199"/>
      <c r="J86" s="199"/>
      <c r="K86" s="199"/>
      <c r="L86" s="184">
        <f t="shared" si="19"/>
        <v>1291928.5302006577</v>
      </c>
      <c r="O86" s="201">
        <f t="shared" si="20"/>
        <v>1279352.44951862</v>
      </c>
      <c r="S86" s="209">
        <v>1279352.44951862</v>
      </c>
      <c r="T86" s="210">
        <f t="shared" si="9"/>
        <v>0</v>
      </c>
    </row>
    <row r="87" spans="1:20" x14ac:dyDescent="0.2">
      <c r="A87" s="199">
        <v>40634</v>
      </c>
      <c r="B87" s="199"/>
      <c r="C87" s="200"/>
      <c r="D87" s="199"/>
      <c r="E87" s="199"/>
      <c r="F87" s="199"/>
      <c r="G87" s="199"/>
      <c r="H87" s="199"/>
      <c r="I87" s="199"/>
      <c r="J87" s="199"/>
      <c r="K87" s="199"/>
      <c r="L87" s="184">
        <f t="shared" si="19"/>
        <v>1360324.9105226228</v>
      </c>
      <c r="O87" s="201">
        <f t="shared" si="20"/>
        <v>1303548.5852572792</v>
      </c>
      <c r="S87" s="209">
        <v>1303548.5852572792</v>
      </c>
      <c r="T87" s="210">
        <f t="shared" si="9"/>
        <v>0</v>
      </c>
    </row>
    <row r="88" spans="1:20" x14ac:dyDescent="0.2">
      <c r="A88" s="199">
        <v>40664</v>
      </c>
      <c r="B88" s="199"/>
      <c r="C88" s="200"/>
      <c r="D88" s="199"/>
      <c r="E88" s="199"/>
      <c r="F88" s="199"/>
      <c r="G88" s="199"/>
      <c r="H88" s="199"/>
      <c r="I88" s="199"/>
      <c r="J88" s="199"/>
      <c r="K88" s="199"/>
      <c r="L88" s="184">
        <f t="shared" si="19"/>
        <v>1428721.2908445878</v>
      </c>
      <c r="O88" s="201">
        <f t="shared" si="20"/>
        <v>1327744.7209959384</v>
      </c>
      <c r="S88" s="209">
        <v>1327744.7209959384</v>
      </c>
      <c r="T88" s="210">
        <f t="shared" si="9"/>
        <v>0</v>
      </c>
    </row>
    <row r="89" spans="1:20" x14ac:dyDescent="0.2">
      <c r="A89" s="199">
        <v>40695</v>
      </c>
      <c r="B89" s="199"/>
      <c r="C89" s="200"/>
      <c r="D89" s="199"/>
      <c r="E89" s="199"/>
      <c r="F89" s="199"/>
      <c r="G89" s="199"/>
      <c r="H89" s="199"/>
      <c r="I89" s="199"/>
      <c r="J89" s="199"/>
      <c r="K89" s="199"/>
      <c r="L89" s="184">
        <f t="shared" si="19"/>
        <v>1497117.6711665529</v>
      </c>
      <c r="O89" s="201">
        <f t="shared" si="20"/>
        <v>1351940.8567345976</v>
      </c>
      <c r="S89" s="209">
        <v>1351940.8567345976</v>
      </c>
      <c r="T89" s="210">
        <f t="shared" ref="T89:T152" si="21">S89-O89</f>
        <v>0</v>
      </c>
    </row>
    <row r="90" spans="1:20" x14ac:dyDescent="0.2">
      <c r="A90" s="199">
        <v>40725</v>
      </c>
      <c r="B90" s="199"/>
      <c r="C90" s="200"/>
      <c r="D90" s="199"/>
      <c r="E90" s="199"/>
      <c r="F90" s="199"/>
      <c r="G90" s="199"/>
      <c r="H90" s="199"/>
      <c r="I90" s="199"/>
      <c r="J90" s="199"/>
      <c r="K90" s="199"/>
      <c r="L90" s="184">
        <f t="shared" si="19"/>
        <v>1565514.051488518</v>
      </c>
      <c r="O90" s="201">
        <f t="shared" si="20"/>
        <v>1376136.9924732568</v>
      </c>
      <c r="S90" s="209">
        <v>1376136.9924732568</v>
      </c>
      <c r="T90" s="210">
        <f t="shared" si="21"/>
        <v>0</v>
      </c>
    </row>
    <row r="91" spans="1:20" x14ac:dyDescent="0.2">
      <c r="A91" s="199">
        <v>40756</v>
      </c>
      <c r="B91" s="199"/>
      <c r="C91" s="200"/>
      <c r="D91" s="199"/>
      <c r="E91" s="199"/>
      <c r="F91" s="199"/>
      <c r="G91" s="199"/>
      <c r="H91" s="199"/>
      <c r="I91" s="199"/>
      <c r="J91" s="199"/>
      <c r="K91" s="199"/>
      <c r="L91" s="184">
        <f t="shared" si="19"/>
        <v>1633910.4318104831</v>
      </c>
      <c r="O91" s="201">
        <f t="shared" si="20"/>
        <v>1400333.128211916</v>
      </c>
      <c r="S91" s="209">
        <v>1400333.128211916</v>
      </c>
      <c r="T91" s="210">
        <f t="shared" si="21"/>
        <v>0</v>
      </c>
    </row>
    <row r="92" spans="1:20" x14ac:dyDescent="0.2">
      <c r="A92" s="199">
        <v>40787</v>
      </c>
      <c r="B92" s="199"/>
      <c r="C92" s="200"/>
      <c r="D92" s="199"/>
      <c r="E92" s="199"/>
      <c r="F92" s="199"/>
      <c r="G92" s="199"/>
      <c r="H92" s="199"/>
      <c r="I92" s="199"/>
      <c r="J92" s="199"/>
      <c r="K92" s="199"/>
      <c r="L92" s="184">
        <f t="shared" si="19"/>
        <v>1702306.8121324482</v>
      </c>
      <c r="O92" s="201">
        <f t="shared" si="20"/>
        <v>1424529.2639505751</v>
      </c>
      <c r="S92" s="209">
        <v>1424529.2639505751</v>
      </c>
      <c r="T92" s="210">
        <f t="shared" si="21"/>
        <v>0</v>
      </c>
    </row>
    <row r="93" spans="1:20" x14ac:dyDescent="0.2">
      <c r="A93" s="199">
        <v>40817</v>
      </c>
      <c r="B93" s="199"/>
      <c r="C93" s="200"/>
      <c r="D93" s="199"/>
      <c r="E93" s="199"/>
      <c r="F93" s="199"/>
      <c r="G93" s="199"/>
      <c r="H93" s="199"/>
      <c r="I93" s="199"/>
      <c r="J93" s="199"/>
      <c r="K93" s="199"/>
      <c r="L93" s="184">
        <f t="shared" si="19"/>
        <v>1770703.1924544133</v>
      </c>
      <c r="O93" s="201">
        <f t="shared" si="20"/>
        <v>1448725.3996892343</v>
      </c>
      <c r="S93" s="209">
        <v>1448725.3996892343</v>
      </c>
      <c r="T93" s="210">
        <f t="shared" si="21"/>
        <v>0</v>
      </c>
    </row>
    <row r="94" spans="1:20" x14ac:dyDescent="0.2">
      <c r="A94" s="199">
        <v>40848</v>
      </c>
      <c r="B94" s="199"/>
      <c r="C94" s="200"/>
      <c r="D94" s="199"/>
      <c r="E94" s="199"/>
      <c r="F94" s="199"/>
      <c r="G94" s="199"/>
      <c r="H94" s="199"/>
      <c r="I94" s="199"/>
      <c r="J94" s="199"/>
      <c r="K94" s="199"/>
      <c r="L94" s="184">
        <f t="shared" si="19"/>
        <v>1839099.5727763784</v>
      </c>
      <c r="O94" s="201">
        <f t="shared" si="20"/>
        <v>1472921.5354278935</v>
      </c>
      <c r="S94" s="209">
        <v>1472921.5354278935</v>
      </c>
      <c r="T94" s="210">
        <f t="shared" si="21"/>
        <v>0</v>
      </c>
    </row>
    <row r="95" spans="1:20" x14ac:dyDescent="0.2">
      <c r="A95" s="199">
        <v>40878</v>
      </c>
      <c r="B95" s="199"/>
      <c r="C95" s="200"/>
      <c r="D95" s="199"/>
      <c r="E95" s="199"/>
      <c r="F95" s="199"/>
      <c r="G95" s="199"/>
      <c r="H95" s="199"/>
      <c r="I95" s="199"/>
      <c r="J95" s="199"/>
      <c r="K95" s="199"/>
      <c r="L95" s="184">
        <f t="shared" si="19"/>
        <v>1907495.9530983435</v>
      </c>
      <c r="M95" s="184">
        <f>SUM(L84:L95)</f>
        <v>18375790.335930426</v>
      </c>
      <c r="N95" s="184">
        <f>L95*12</f>
        <v>22889951.43718012</v>
      </c>
      <c r="O95" s="201">
        <f t="shared" si="20"/>
        <v>1497117.6711665527</v>
      </c>
      <c r="P95" s="184">
        <f>SUM(O84:O95)</f>
        <v>16368467.095247125</v>
      </c>
      <c r="Q95" s="184">
        <f>O95*12</f>
        <v>17965412.053998634</v>
      </c>
      <c r="S95" s="209">
        <v>1497117.6711665527</v>
      </c>
      <c r="T95" s="210">
        <f t="shared" si="21"/>
        <v>0</v>
      </c>
    </row>
    <row r="96" spans="1:20" x14ac:dyDescent="0.2">
      <c r="A96" s="199">
        <v>40909</v>
      </c>
      <c r="B96" s="199"/>
      <c r="C96" s="200"/>
      <c r="D96" s="199"/>
      <c r="E96" s="199"/>
      <c r="F96" s="199"/>
      <c r="G96" s="199"/>
      <c r="H96" s="199"/>
      <c r="I96" s="199"/>
      <c r="J96" s="199"/>
      <c r="K96" s="199"/>
      <c r="L96" s="184">
        <f t="shared" ref="L96:L107" si="22">L95+$M$10</f>
        <v>1934866.4112980689</v>
      </c>
      <c r="O96" s="201">
        <f>$Q$10+O95</f>
        <v>1545001.090427398</v>
      </c>
      <c r="S96" s="209">
        <v>1545001.090427398</v>
      </c>
      <c r="T96" s="210">
        <f t="shared" si="21"/>
        <v>0</v>
      </c>
    </row>
    <row r="97" spans="1:20" x14ac:dyDescent="0.2">
      <c r="A97" s="199">
        <v>40940</v>
      </c>
      <c r="B97" s="199"/>
      <c r="C97" s="200"/>
      <c r="D97" s="199"/>
      <c r="E97" s="199"/>
      <c r="F97" s="199"/>
      <c r="G97" s="199"/>
      <c r="H97" s="199"/>
      <c r="I97" s="199"/>
      <c r="J97" s="199"/>
      <c r="K97" s="199"/>
      <c r="L97" s="184">
        <f t="shared" si="22"/>
        <v>1962236.8694977944</v>
      </c>
      <c r="O97" s="201">
        <f t="shared" ref="O97:O107" si="23">$Q$10+O96</f>
        <v>1592884.5096882433</v>
      </c>
      <c r="S97" s="209">
        <v>1592884.5096882433</v>
      </c>
      <c r="T97" s="210">
        <f t="shared" si="21"/>
        <v>0</v>
      </c>
    </row>
    <row r="98" spans="1:20" x14ac:dyDescent="0.2">
      <c r="A98" s="199">
        <v>40969</v>
      </c>
      <c r="B98" s="199"/>
      <c r="C98" s="200"/>
      <c r="D98" s="199"/>
      <c r="E98" s="199"/>
      <c r="F98" s="199"/>
      <c r="G98" s="199"/>
      <c r="H98" s="199"/>
      <c r="I98" s="199"/>
      <c r="J98" s="199"/>
      <c r="K98" s="199"/>
      <c r="L98" s="184">
        <f t="shared" si="22"/>
        <v>1989607.3276975199</v>
      </c>
      <c r="O98" s="201">
        <f t="shared" si="23"/>
        <v>1640767.9289490886</v>
      </c>
      <c r="S98" s="209">
        <v>1640767.9289490886</v>
      </c>
      <c r="T98" s="210">
        <f t="shared" si="21"/>
        <v>0</v>
      </c>
    </row>
    <row r="99" spans="1:20" x14ac:dyDescent="0.2">
      <c r="A99" s="199">
        <v>41000</v>
      </c>
      <c r="B99" s="199"/>
      <c r="C99" s="200"/>
      <c r="D99" s="199"/>
      <c r="E99" s="199"/>
      <c r="F99" s="199"/>
      <c r="G99" s="199"/>
      <c r="H99" s="199"/>
      <c r="I99" s="199"/>
      <c r="J99" s="199"/>
      <c r="K99" s="199"/>
      <c r="L99" s="184">
        <f t="shared" si="22"/>
        <v>2016977.7858972454</v>
      </c>
      <c r="O99" s="201">
        <f t="shared" si="23"/>
        <v>1688651.3482099338</v>
      </c>
      <c r="S99" s="209">
        <v>1688651.3482099338</v>
      </c>
      <c r="T99" s="210">
        <f t="shared" si="21"/>
        <v>0</v>
      </c>
    </row>
    <row r="100" spans="1:20" x14ac:dyDescent="0.2">
      <c r="A100" s="199">
        <v>41030</v>
      </c>
      <c r="B100" s="199"/>
      <c r="C100" s="200"/>
      <c r="D100" s="199"/>
      <c r="E100" s="199"/>
      <c r="F100" s="199"/>
      <c r="G100" s="199"/>
      <c r="H100" s="199"/>
      <c r="I100" s="199"/>
      <c r="J100" s="199"/>
      <c r="K100" s="199"/>
      <c r="L100" s="184">
        <f t="shared" si="22"/>
        <v>2044348.2440969709</v>
      </c>
      <c r="O100" s="201">
        <f t="shared" si="23"/>
        <v>1736534.7674707791</v>
      </c>
      <c r="S100" s="209">
        <v>1736534.7674707791</v>
      </c>
      <c r="T100" s="210">
        <f t="shared" si="21"/>
        <v>0</v>
      </c>
    </row>
    <row r="101" spans="1:20" x14ac:dyDescent="0.2">
      <c r="A101" s="199">
        <v>41061</v>
      </c>
      <c r="B101" s="199"/>
      <c r="C101" s="200"/>
      <c r="D101" s="199"/>
      <c r="E101" s="199"/>
      <c r="F101" s="199"/>
      <c r="G101" s="199"/>
      <c r="H101" s="199"/>
      <c r="I101" s="199"/>
      <c r="J101" s="199"/>
      <c r="K101" s="199"/>
      <c r="L101" s="184">
        <f t="shared" si="22"/>
        <v>2071718.7022966964</v>
      </c>
      <c r="O101" s="201">
        <f t="shared" si="23"/>
        <v>1784418.1867316244</v>
      </c>
      <c r="S101" s="209">
        <v>1784418.1867316244</v>
      </c>
      <c r="T101" s="210">
        <f t="shared" si="21"/>
        <v>0</v>
      </c>
    </row>
    <row r="102" spans="1:20" x14ac:dyDescent="0.2">
      <c r="A102" s="199">
        <v>41091</v>
      </c>
      <c r="B102" s="199"/>
      <c r="C102" s="200"/>
      <c r="D102" s="199"/>
      <c r="E102" s="199"/>
      <c r="F102" s="199"/>
      <c r="G102" s="199"/>
      <c r="H102" s="199"/>
      <c r="I102" s="199"/>
      <c r="J102" s="199"/>
      <c r="K102" s="199"/>
      <c r="L102" s="184">
        <f t="shared" si="22"/>
        <v>2099089.1604964221</v>
      </c>
      <c r="O102" s="201">
        <f t="shared" si="23"/>
        <v>1832301.6059924697</v>
      </c>
      <c r="S102" s="209">
        <v>1832301.6059924697</v>
      </c>
      <c r="T102" s="210">
        <f t="shared" si="21"/>
        <v>0</v>
      </c>
    </row>
    <row r="103" spans="1:20" x14ac:dyDescent="0.2">
      <c r="A103" s="199">
        <v>41122</v>
      </c>
      <c r="B103" s="199"/>
      <c r="C103" s="200"/>
      <c r="D103" s="199"/>
      <c r="E103" s="199"/>
      <c r="F103" s="199"/>
      <c r="G103" s="199"/>
      <c r="H103" s="199"/>
      <c r="I103" s="199"/>
      <c r="J103" s="199"/>
      <c r="K103" s="199"/>
      <c r="L103" s="184">
        <f t="shared" si="22"/>
        <v>2126459.6186961476</v>
      </c>
      <c r="O103" s="201">
        <f t="shared" si="23"/>
        <v>1880185.025253315</v>
      </c>
      <c r="S103" s="209">
        <v>1880185.025253315</v>
      </c>
      <c r="T103" s="210">
        <f t="shared" si="21"/>
        <v>0</v>
      </c>
    </row>
    <row r="104" spans="1:20" x14ac:dyDescent="0.2">
      <c r="A104" s="199">
        <v>41153</v>
      </c>
      <c r="B104" s="199"/>
      <c r="C104" s="200"/>
      <c r="D104" s="199"/>
      <c r="E104" s="199"/>
      <c r="F104" s="199"/>
      <c r="G104" s="199"/>
      <c r="H104" s="199"/>
      <c r="I104" s="199"/>
      <c r="J104" s="199"/>
      <c r="K104" s="199"/>
      <c r="L104" s="184">
        <f t="shared" si="22"/>
        <v>2153830.0768958731</v>
      </c>
      <c r="O104" s="201">
        <f t="shared" si="23"/>
        <v>1928068.4445141603</v>
      </c>
      <c r="S104" s="209">
        <v>1928068.4445141603</v>
      </c>
      <c r="T104" s="210">
        <f t="shared" si="21"/>
        <v>0</v>
      </c>
    </row>
    <row r="105" spans="1:20" x14ac:dyDescent="0.2">
      <c r="A105" s="199">
        <v>41183</v>
      </c>
      <c r="B105" s="199"/>
      <c r="C105" s="200"/>
      <c r="D105" s="199"/>
      <c r="E105" s="199"/>
      <c r="F105" s="199"/>
      <c r="G105" s="199"/>
      <c r="H105" s="199"/>
      <c r="I105" s="199"/>
      <c r="J105" s="199"/>
      <c r="K105" s="199"/>
      <c r="L105" s="184">
        <f t="shared" si="22"/>
        <v>2181200.5350955985</v>
      </c>
      <c r="O105" s="201">
        <f t="shared" si="23"/>
        <v>1975951.8637750056</v>
      </c>
      <c r="S105" s="209">
        <v>1975951.8637750056</v>
      </c>
      <c r="T105" s="210">
        <f t="shared" si="21"/>
        <v>0</v>
      </c>
    </row>
    <row r="106" spans="1:20" x14ac:dyDescent="0.2">
      <c r="A106" s="199">
        <v>41214</v>
      </c>
      <c r="B106" s="199"/>
      <c r="C106" s="200"/>
      <c r="D106" s="199"/>
      <c r="E106" s="199"/>
      <c r="F106" s="199"/>
      <c r="G106" s="199"/>
      <c r="H106" s="199"/>
      <c r="I106" s="199"/>
      <c r="J106" s="199"/>
      <c r="K106" s="199"/>
      <c r="L106" s="184">
        <f t="shared" si="22"/>
        <v>2208570.993295324</v>
      </c>
      <c r="O106" s="201">
        <f t="shared" si="23"/>
        <v>2023835.2830358509</v>
      </c>
      <c r="S106" s="209">
        <v>2023835.2830358509</v>
      </c>
      <c r="T106" s="210">
        <f t="shared" si="21"/>
        <v>0</v>
      </c>
    </row>
    <row r="107" spans="1:20" x14ac:dyDescent="0.2">
      <c r="A107" s="199">
        <v>41244</v>
      </c>
      <c r="B107" s="199"/>
      <c r="C107" s="200"/>
      <c r="D107" s="199"/>
      <c r="E107" s="199"/>
      <c r="F107" s="199"/>
      <c r="G107" s="199"/>
      <c r="H107" s="199"/>
      <c r="I107" s="199"/>
      <c r="J107" s="199"/>
      <c r="K107" s="199"/>
      <c r="L107" s="184">
        <f t="shared" si="22"/>
        <v>2235941.4514950495</v>
      </c>
      <c r="M107" s="184">
        <f>SUM(L96:L107)</f>
        <v>25024847.176758707</v>
      </c>
      <c r="N107" s="184">
        <f>L107*12</f>
        <v>26831297.417940594</v>
      </c>
      <c r="O107" s="201">
        <f t="shared" si="23"/>
        <v>2071718.7022966961</v>
      </c>
      <c r="P107" s="184">
        <f>SUM(O96:O107)</f>
        <v>21700318.756344568</v>
      </c>
      <c r="Q107" s="184">
        <f>O107*12</f>
        <v>24860624.427560352</v>
      </c>
      <c r="S107" s="209">
        <v>2071718.7022966961</v>
      </c>
      <c r="T107" s="210">
        <f t="shared" si="21"/>
        <v>0</v>
      </c>
    </row>
    <row r="108" spans="1:20" x14ac:dyDescent="0.2">
      <c r="A108" s="199">
        <v>41275</v>
      </c>
      <c r="B108" s="199"/>
      <c r="C108" s="200"/>
      <c r="D108" s="199"/>
      <c r="E108" s="199"/>
      <c r="F108" s="199"/>
      <c r="G108" s="199"/>
      <c r="H108" s="199"/>
      <c r="I108" s="199"/>
      <c r="J108" s="199"/>
      <c r="K108" s="199"/>
      <c r="L108" s="184">
        <f t="shared" ref="L108:L119" si="24">L107+$M$11</f>
        <v>2298778.641428479</v>
      </c>
      <c r="O108" s="201">
        <f>$Q$11+O107</f>
        <v>2116822.5263632736</v>
      </c>
      <c r="S108" s="209">
        <v>2116822.5263632736</v>
      </c>
      <c r="T108" s="210">
        <f t="shared" si="21"/>
        <v>0</v>
      </c>
    </row>
    <row r="109" spans="1:20" x14ac:dyDescent="0.2">
      <c r="A109" s="199">
        <v>41306</v>
      </c>
      <c r="B109" s="199"/>
      <c r="C109" s="200"/>
      <c r="D109" s="199"/>
      <c r="E109" s="199"/>
      <c r="F109" s="199"/>
      <c r="G109" s="199"/>
      <c r="H109" s="199"/>
      <c r="I109" s="199"/>
      <c r="J109" s="199"/>
      <c r="K109" s="199"/>
      <c r="L109" s="184">
        <f t="shared" si="24"/>
        <v>2361615.8313619085</v>
      </c>
      <c r="O109" s="201">
        <f t="shared" ref="O109:O119" si="25">$Q$11+O108</f>
        <v>2161926.3504298511</v>
      </c>
      <c r="S109" s="209">
        <v>2161926.3504298511</v>
      </c>
      <c r="T109" s="210">
        <f t="shared" si="21"/>
        <v>0</v>
      </c>
    </row>
    <row r="110" spans="1:20" x14ac:dyDescent="0.2">
      <c r="A110" s="199">
        <v>41334</v>
      </c>
      <c r="B110" s="199"/>
      <c r="C110" s="200"/>
      <c r="D110" s="199"/>
      <c r="E110" s="199"/>
      <c r="F110" s="199"/>
      <c r="G110" s="199"/>
      <c r="H110" s="199"/>
      <c r="I110" s="199"/>
      <c r="J110" s="199"/>
      <c r="K110" s="199"/>
      <c r="L110" s="184">
        <f t="shared" si="24"/>
        <v>2424453.0212953379</v>
      </c>
      <c r="O110" s="201">
        <f t="shared" si="25"/>
        <v>2207030.1744964286</v>
      </c>
      <c r="S110" s="209">
        <v>2207030.1744964286</v>
      </c>
      <c r="T110" s="210">
        <f t="shared" si="21"/>
        <v>0</v>
      </c>
    </row>
    <row r="111" spans="1:20" x14ac:dyDescent="0.2">
      <c r="A111" s="199">
        <v>41365</v>
      </c>
      <c r="B111" s="199"/>
      <c r="C111" s="200"/>
      <c r="D111" s="199"/>
      <c r="E111" s="199"/>
      <c r="F111" s="199"/>
      <c r="G111" s="199"/>
      <c r="H111" s="199"/>
      <c r="I111" s="199"/>
      <c r="J111" s="199"/>
      <c r="K111" s="199"/>
      <c r="L111" s="184">
        <f t="shared" si="24"/>
        <v>2487290.2112287674</v>
      </c>
      <c r="O111" s="201">
        <f t="shared" si="25"/>
        <v>2252133.9985630061</v>
      </c>
      <c r="S111" s="209">
        <v>2252133.9985630061</v>
      </c>
      <c r="T111" s="210">
        <f t="shared" si="21"/>
        <v>0</v>
      </c>
    </row>
    <row r="112" spans="1:20" x14ac:dyDescent="0.2">
      <c r="A112" s="199">
        <v>41395</v>
      </c>
      <c r="B112" s="199"/>
      <c r="C112" s="200"/>
      <c r="D112" s="199"/>
      <c r="E112" s="199"/>
      <c r="F112" s="199"/>
      <c r="G112" s="199"/>
      <c r="H112" s="199"/>
      <c r="I112" s="199"/>
      <c r="J112" s="199"/>
      <c r="K112" s="199"/>
      <c r="L112" s="184">
        <f t="shared" si="24"/>
        <v>2550127.4011621969</v>
      </c>
      <c r="O112" s="201">
        <f t="shared" si="25"/>
        <v>2297237.8226295835</v>
      </c>
      <c r="S112" s="209">
        <v>2297237.8226295835</v>
      </c>
      <c r="T112" s="210">
        <f t="shared" si="21"/>
        <v>0</v>
      </c>
    </row>
    <row r="113" spans="1:20" x14ac:dyDescent="0.2">
      <c r="A113" s="199">
        <v>41426</v>
      </c>
      <c r="B113" s="199"/>
      <c r="C113" s="200"/>
      <c r="D113" s="199"/>
      <c r="E113" s="199"/>
      <c r="F113" s="199"/>
      <c r="G113" s="199"/>
      <c r="H113" s="199"/>
      <c r="I113" s="199"/>
      <c r="J113" s="199"/>
      <c r="K113" s="199"/>
      <c r="L113" s="184">
        <f t="shared" si="24"/>
        <v>2612964.5910956264</v>
      </c>
      <c r="O113" s="201">
        <f t="shared" si="25"/>
        <v>2342341.646696161</v>
      </c>
      <c r="S113" s="209">
        <v>2342341.646696161</v>
      </c>
      <c r="T113" s="210">
        <f t="shared" si="21"/>
        <v>0</v>
      </c>
    </row>
    <row r="114" spans="1:20" x14ac:dyDescent="0.2">
      <c r="A114" s="199">
        <v>41456</v>
      </c>
      <c r="B114" s="199"/>
      <c r="C114" s="200"/>
      <c r="D114" s="199"/>
      <c r="E114" s="199"/>
      <c r="F114" s="199"/>
      <c r="G114" s="199"/>
      <c r="H114" s="199"/>
      <c r="I114" s="199"/>
      <c r="J114" s="199"/>
      <c r="K114" s="199"/>
      <c r="L114" s="184">
        <f t="shared" si="24"/>
        <v>2675801.7810290558</v>
      </c>
      <c r="O114" s="201">
        <f t="shared" si="25"/>
        <v>2387445.4707627385</v>
      </c>
      <c r="S114" s="209">
        <v>2387445.4707627385</v>
      </c>
      <c r="T114" s="210">
        <f t="shared" si="21"/>
        <v>0</v>
      </c>
    </row>
    <row r="115" spans="1:20" x14ac:dyDescent="0.2">
      <c r="A115" s="199">
        <v>41487</v>
      </c>
      <c r="B115" s="199"/>
      <c r="C115" s="200"/>
      <c r="D115" s="199"/>
      <c r="E115" s="199"/>
      <c r="F115" s="199"/>
      <c r="G115" s="199"/>
      <c r="H115" s="199"/>
      <c r="I115" s="199"/>
      <c r="J115" s="199"/>
      <c r="K115" s="199"/>
      <c r="L115" s="184">
        <f t="shared" si="24"/>
        <v>2738638.9709624853</v>
      </c>
      <c r="O115" s="201">
        <f t="shared" si="25"/>
        <v>2432549.294829316</v>
      </c>
      <c r="S115" s="209">
        <v>2432549.294829316</v>
      </c>
      <c r="T115" s="210">
        <f t="shared" si="21"/>
        <v>0</v>
      </c>
    </row>
    <row r="116" spans="1:20" x14ac:dyDescent="0.2">
      <c r="A116" s="199">
        <v>41518</v>
      </c>
      <c r="B116" s="199"/>
      <c r="C116" s="200"/>
      <c r="D116" s="199"/>
      <c r="E116" s="199"/>
      <c r="F116" s="199"/>
      <c r="G116" s="199"/>
      <c r="H116" s="199"/>
      <c r="I116" s="199"/>
      <c r="J116" s="199"/>
      <c r="K116" s="199"/>
      <c r="L116" s="184">
        <f t="shared" si="24"/>
        <v>2801476.1608959148</v>
      </c>
      <c r="O116" s="201">
        <f t="shared" si="25"/>
        <v>2477653.1188958935</v>
      </c>
      <c r="S116" s="209">
        <v>2477653.1188958935</v>
      </c>
      <c r="T116" s="210">
        <f t="shared" si="21"/>
        <v>0</v>
      </c>
    </row>
    <row r="117" spans="1:20" x14ac:dyDescent="0.2">
      <c r="A117" s="199">
        <v>41548</v>
      </c>
      <c r="B117" s="199"/>
      <c r="C117" s="200"/>
      <c r="D117" s="199"/>
      <c r="E117" s="199"/>
      <c r="F117" s="199"/>
      <c r="G117" s="199"/>
      <c r="H117" s="199"/>
      <c r="I117" s="199"/>
      <c r="J117" s="199"/>
      <c r="K117" s="199"/>
      <c r="L117" s="184">
        <f t="shared" si="24"/>
        <v>2864313.3508293442</v>
      </c>
      <c r="O117" s="201">
        <f t="shared" si="25"/>
        <v>2522756.9429624709</v>
      </c>
      <c r="S117" s="209">
        <v>2522756.9429624709</v>
      </c>
      <c r="T117" s="210">
        <f t="shared" si="21"/>
        <v>0</v>
      </c>
    </row>
    <row r="118" spans="1:20" x14ac:dyDescent="0.2">
      <c r="A118" s="199">
        <v>41579</v>
      </c>
      <c r="B118" s="199"/>
      <c r="C118" s="200"/>
      <c r="D118" s="199"/>
      <c r="E118" s="199"/>
      <c r="F118" s="199"/>
      <c r="G118" s="199"/>
      <c r="H118" s="199"/>
      <c r="I118" s="199"/>
      <c r="J118" s="199"/>
      <c r="K118" s="199"/>
      <c r="L118" s="184">
        <f t="shared" si="24"/>
        <v>2927150.5407627737</v>
      </c>
      <c r="O118" s="201">
        <f t="shared" si="25"/>
        <v>2567860.7670290484</v>
      </c>
      <c r="S118" s="209">
        <v>2567860.7670290484</v>
      </c>
      <c r="T118" s="210">
        <f t="shared" si="21"/>
        <v>0</v>
      </c>
    </row>
    <row r="119" spans="1:20" x14ac:dyDescent="0.2">
      <c r="A119" s="199">
        <v>41609</v>
      </c>
      <c r="B119" s="199"/>
      <c r="C119" s="200"/>
      <c r="D119" s="199"/>
      <c r="E119" s="199"/>
      <c r="F119" s="199"/>
      <c r="G119" s="199"/>
      <c r="H119" s="199"/>
      <c r="I119" s="199"/>
      <c r="J119" s="199"/>
      <c r="K119" s="199"/>
      <c r="L119" s="184">
        <f t="shared" si="24"/>
        <v>2989987.7306962032</v>
      </c>
      <c r="M119" s="184">
        <f>SUM(L108:L119)</f>
        <v>31732598.232748099</v>
      </c>
      <c r="N119" s="184">
        <f>L119*12</f>
        <v>35879852.768354438</v>
      </c>
      <c r="O119" s="201">
        <f t="shared" si="25"/>
        <v>2612964.5910956259</v>
      </c>
      <c r="P119" s="184">
        <f>SUM(O108:O119)</f>
        <v>28378722.704753395</v>
      </c>
      <c r="Q119" s="184">
        <f>O119*12</f>
        <v>31355575.093147509</v>
      </c>
      <c r="S119" s="209">
        <v>2612964.5910956259</v>
      </c>
      <c r="T119" s="210">
        <f t="shared" si="21"/>
        <v>0</v>
      </c>
    </row>
    <row r="120" spans="1:20" x14ac:dyDescent="0.2">
      <c r="A120" s="199">
        <v>41640</v>
      </c>
      <c r="L120" s="184">
        <f t="shared" ref="L120:L131" si="26">L119+$M$12</f>
        <v>3035445.0670362976</v>
      </c>
      <c r="O120" s="201">
        <f>$Q$12+O119</f>
        <v>2667111.8542323881</v>
      </c>
      <c r="S120" s="209">
        <v>2667111.8542323881</v>
      </c>
      <c r="T120" s="210">
        <f t="shared" si="21"/>
        <v>0</v>
      </c>
    </row>
    <row r="121" spans="1:20" x14ac:dyDescent="0.2">
      <c r="A121" s="199">
        <v>41671</v>
      </c>
      <c r="L121" s="184">
        <f t="shared" si="26"/>
        <v>3080902.4033763921</v>
      </c>
      <c r="O121" s="201">
        <f t="shared" ref="O121:O131" si="27">$Q$12+O120</f>
        <v>2721259.1173691503</v>
      </c>
      <c r="S121" s="209">
        <v>2721259.1173691503</v>
      </c>
      <c r="T121" s="210">
        <f t="shared" si="21"/>
        <v>0</v>
      </c>
    </row>
    <row r="122" spans="1:20" x14ac:dyDescent="0.2">
      <c r="A122" s="199">
        <v>41699</v>
      </c>
      <c r="L122" s="184">
        <f t="shared" si="26"/>
        <v>3126359.7397164865</v>
      </c>
      <c r="O122" s="201">
        <f t="shared" si="27"/>
        <v>2775406.3805059125</v>
      </c>
      <c r="S122" s="209">
        <v>2775406.3805059125</v>
      </c>
      <c r="T122" s="210">
        <f t="shared" si="21"/>
        <v>0</v>
      </c>
    </row>
    <row r="123" spans="1:20" x14ac:dyDescent="0.2">
      <c r="A123" s="199">
        <v>41730</v>
      </c>
      <c r="L123" s="184">
        <f t="shared" si="26"/>
        <v>3171817.076056581</v>
      </c>
      <c r="O123" s="201">
        <f t="shared" si="27"/>
        <v>2829553.6436426747</v>
      </c>
      <c r="S123" s="209">
        <v>2829553.6436426747</v>
      </c>
      <c r="T123" s="210">
        <f t="shared" si="21"/>
        <v>0</v>
      </c>
    </row>
    <row r="124" spans="1:20" x14ac:dyDescent="0.2">
      <c r="A124" s="199">
        <v>41760</v>
      </c>
      <c r="L124" s="184">
        <f t="shared" si="26"/>
        <v>3217274.4123966754</v>
      </c>
      <c r="O124" s="201">
        <f t="shared" si="27"/>
        <v>2883700.9067794369</v>
      </c>
      <c r="S124" s="209">
        <v>2883700.9067794369</v>
      </c>
      <c r="T124" s="210">
        <f t="shared" si="21"/>
        <v>0</v>
      </c>
    </row>
    <row r="125" spans="1:20" x14ac:dyDescent="0.2">
      <c r="A125" s="199">
        <v>41791</v>
      </c>
      <c r="L125" s="184">
        <f t="shared" si="26"/>
        <v>3262731.7487367699</v>
      </c>
      <c r="O125" s="201">
        <f t="shared" si="27"/>
        <v>2937848.1699161991</v>
      </c>
      <c r="S125" s="209">
        <v>2937848.1699161991</v>
      </c>
      <c r="T125" s="210">
        <f t="shared" si="21"/>
        <v>0</v>
      </c>
    </row>
    <row r="126" spans="1:20" x14ac:dyDescent="0.2">
      <c r="A126" s="199">
        <v>41821</v>
      </c>
      <c r="L126" s="184">
        <f t="shared" si="26"/>
        <v>3308189.0850768643</v>
      </c>
      <c r="O126" s="201">
        <f t="shared" si="27"/>
        <v>2991995.4330529612</v>
      </c>
      <c r="S126" s="209">
        <v>2991995.4330529612</v>
      </c>
      <c r="T126" s="210">
        <f t="shared" si="21"/>
        <v>0</v>
      </c>
    </row>
    <row r="127" spans="1:20" x14ac:dyDescent="0.2">
      <c r="A127" s="199">
        <v>41852</v>
      </c>
      <c r="L127" s="184">
        <f t="shared" si="26"/>
        <v>3353646.4214169588</v>
      </c>
      <c r="O127" s="201">
        <f t="shared" si="27"/>
        <v>3046142.6961897234</v>
      </c>
      <c r="S127" s="209">
        <v>3046142.6961897234</v>
      </c>
      <c r="T127" s="210">
        <f t="shared" si="21"/>
        <v>0</v>
      </c>
    </row>
    <row r="128" spans="1:20" x14ac:dyDescent="0.2">
      <c r="A128" s="199">
        <v>41883</v>
      </c>
      <c r="L128" s="184">
        <f t="shared" si="26"/>
        <v>3399103.7577570532</v>
      </c>
      <c r="O128" s="201">
        <f t="shared" si="27"/>
        <v>3100289.9593264856</v>
      </c>
      <c r="S128" s="209">
        <v>3100289.9593264856</v>
      </c>
      <c r="T128" s="210">
        <f t="shared" si="21"/>
        <v>0</v>
      </c>
    </row>
    <row r="129" spans="1:20" x14ac:dyDescent="0.2">
      <c r="A129" s="199">
        <v>41913</v>
      </c>
      <c r="L129" s="184">
        <f t="shared" si="26"/>
        <v>3444561.0940971477</v>
      </c>
      <c r="O129" s="201">
        <f t="shared" si="27"/>
        <v>3154437.2224632478</v>
      </c>
      <c r="S129" s="209">
        <v>3154437.2224632478</v>
      </c>
      <c r="T129" s="210">
        <f t="shared" si="21"/>
        <v>0</v>
      </c>
    </row>
    <row r="130" spans="1:20" x14ac:dyDescent="0.2">
      <c r="A130" s="199">
        <v>41944</v>
      </c>
      <c r="L130" s="184">
        <f t="shared" si="26"/>
        <v>3490018.4304372421</v>
      </c>
      <c r="O130" s="201">
        <f t="shared" si="27"/>
        <v>3208584.48560001</v>
      </c>
      <c r="S130" s="209">
        <v>3208584.48560001</v>
      </c>
      <c r="T130" s="210">
        <f t="shared" si="21"/>
        <v>0</v>
      </c>
    </row>
    <row r="131" spans="1:20" x14ac:dyDescent="0.2">
      <c r="A131" s="199">
        <v>41974</v>
      </c>
      <c r="L131" s="184">
        <f t="shared" si="26"/>
        <v>3535475.7667773366</v>
      </c>
      <c r="M131" s="184">
        <f>SUM(L120:L131)</f>
        <v>39425525.002881803</v>
      </c>
      <c r="N131" s="184">
        <f>L131*12</f>
        <v>42425709.201328039</v>
      </c>
      <c r="O131" s="201">
        <f t="shared" si="27"/>
        <v>3262731.7487367722</v>
      </c>
      <c r="P131" s="184">
        <f>SUM(O120:O131)</f>
        <v>35579061.617814958</v>
      </c>
      <c r="Q131" s="184">
        <f>O131*12</f>
        <v>39152780.984841265</v>
      </c>
      <c r="S131" s="209">
        <v>3262731.7487367722</v>
      </c>
      <c r="T131" s="210">
        <f t="shared" si="21"/>
        <v>0</v>
      </c>
    </row>
    <row r="132" spans="1:20" x14ac:dyDescent="0.2">
      <c r="A132" s="199">
        <v>42005</v>
      </c>
      <c r="L132" s="184">
        <f t="shared" ref="L132:L143" si="28">L131+$M$13</f>
        <v>3648093.8897865033</v>
      </c>
      <c r="O132" s="201">
        <f>$Q$13+O131</f>
        <v>3341769.4784114026</v>
      </c>
      <c r="S132" s="209">
        <v>3341769.4784114026</v>
      </c>
      <c r="T132" s="210">
        <f t="shared" si="21"/>
        <v>0</v>
      </c>
    </row>
    <row r="133" spans="1:20" x14ac:dyDescent="0.2">
      <c r="A133" s="199">
        <v>42036</v>
      </c>
      <c r="L133" s="184">
        <f t="shared" si="28"/>
        <v>3760712.01279567</v>
      </c>
      <c r="O133" s="201">
        <f t="shared" ref="O133:O143" si="29">$Q$13+O132</f>
        <v>3420807.2080860329</v>
      </c>
      <c r="S133" s="209">
        <v>3420807.2080860329</v>
      </c>
      <c r="T133" s="210">
        <f t="shared" si="21"/>
        <v>0</v>
      </c>
    </row>
    <row r="134" spans="1:20" x14ac:dyDescent="0.2">
      <c r="A134" s="199">
        <v>42064</v>
      </c>
      <c r="L134" s="184">
        <f t="shared" si="28"/>
        <v>3873330.1358048366</v>
      </c>
      <c r="O134" s="201">
        <f t="shared" si="29"/>
        <v>3499844.9377606632</v>
      </c>
      <c r="S134" s="209">
        <v>3499844.9377606632</v>
      </c>
      <c r="T134" s="210">
        <f t="shared" si="21"/>
        <v>0</v>
      </c>
    </row>
    <row r="135" spans="1:20" x14ac:dyDescent="0.2">
      <c r="A135" s="199">
        <v>42095</v>
      </c>
      <c r="L135" s="184">
        <f t="shared" si="28"/>
        <v>3985948.2588140033</v>
      </c>
      <c r="O135" s="201">
        <f t="shared" si="29"/>
        <v>3578882.6674352936</v>
      </c>
      <c r="S135" s="209">
        <v>3578882.6674352936</v>
      </c>
      <c r="T135" s="210">
        <f t="shared" si="21"/>
        <v>0</v>
      </c>
    </row>
    <row r="136" spans="1:20" x14ac:dyDescent="0.2">
      <c r="A136" s="199">
        <v>42125</v>
      </c>
      <c r="L136" s="184">
        <f t="shared" si="28"/>
        <v>4098566.38182317</v>
      </c>
      <c r="O136" s="201">
        <f t="shared" si="29"/>
        <v>3657920.3971099239</v>
      </c>
      <c r="S136" s="209">
        <v>3657920.3971099239</v>
      </c>
      <c r="T136" s="210">
        <f t="shared" si="21"/>
        <v>0</v>
      </c>
    </row>
    <row r="137" spans="1:20" x14ac:dyDescent="0.2">
      <c r="A137" s="199">
        <v>42156</v>
      </c>
      <c r="L137" s="184">
        <f t="shared" si="28"/>
        <v>4211184.5048323367</v>
      </c>
      <c r="O137" s="201">
        <f t="shared" si="29"/>
        <v>3736958.1267845542</v>
      </c>
      <c r="S137" s="209">
        <v>3736958.1267845542</v>
      </c>
      <c r="T137" s="210">
        <f t="shared" si="21"/>
        <v>0</v>
      </c>
    </row>
    <row r="138" spans="1:20" x14ac:dyDescent="0.2">
      <c r="A138" s="199">
        <v>42186</v>
      </c>
      <c r="L138" s="184">
        <f t="shared" si="28"/>
        <v>4323802.6278415034</v>
      </c>
      <c r="O138" s="201">
        <f t="shared" si="29"/>
        <v>3815995.8564591845</v>
      </c>
      <c r="S138" s="209">
        <v>3815995.8564591845</v>
      </c>
      <c r="T138" s="210">
        <f t="shared" si="21"/>
        <v>0</v>
      </c>
    </row>
    <row r="139" spans="1:20" x14ac:dyDescent="0.2">
      <c r="A139" s="199">
        <v>42217</v>
      </c>
      <c r="L139" s="184">
        <f t="shared" si="28"/>
        <v>4436420.75085067</v>
      </c>
      <c r="O139" s="201">
        <f t="shared" si="29"/>
        <v>3895033.5861338149</v>
      </c>
      <c r="S139" s="209">
        <v>3895033.5861338149</v>
      </c>
      <c r="T139" s="210">
        <f t="shared" si="21"/>
        <v>0</v>
      </c>
    </row>
    <row r="140" spans="1:20" x14ac:dyDescent="0.2">
      <c r="A140" s="199">
        <v>42248</v>
      </c>
      <c r="L140" s="184">
        <f t="shared" si="28"/>
        <v>4549038.8738598367</v>
      </c>
      <c r="O140" s="201">
        <f t="shared" si="29"/>
        <v>3974071.3158084452</v>
      </c>
      <c r="S140" s="209">
        <v>3974071.3158084452</v>
      </c>
      <c r="T140" s="210">
        <f t="shared" si="21"/>
        <v>0</v>
      </c>
    </row>
    <row r="141" spans="1:20" x14ac:dyDescent="0.2">
      <c r="A141" s="199">
        <v>42278</v>
      </c>
      <c r="L141" s="184">
        <f t="shared" si="28"/>
        <v>4661656.9968690034</v>
      </c>
      <c r="O141" s="201">
        <f t="shared" si="29"/>
        <v>4053109.0454830755</v>
      </c>
      <c r="S141" s="209">
        <v>4053109.0454830755</v>
      </c>
      <c r="T141" s="210">
        <f t="shared" si="21"/>
        <v>0</v>
      </c>
    </row>
    <row r="142" spans="1:20" x14ac:dyDescent="0.2">
      <c r="A142" s="199">
        <v>42309</v>
      </c>
      <c r="L142" s="184">
        <f t="shared" si="28"/>
        <v>4774275.1198781701</v>
      </c>
      <c r="O142" s="201">
        <f t="shared" si="29"/>
        <v>4132146.7751577059</v>
      </c>
      <c r="S142" s="209">
        <v>4132146.7751577059</v>
      </c>
      <c r="T142" s="210">
        <f t="shared" si="21"/>
        <v>0</v>
      </c>
    </row>
    <row r="143" spans="1:20" x14ac:dyDescent="0.2">
      <c r="A143" s="199">
        <v>42339</v>
      </c>
      <c r="L143" s="184">
        <f t="shared" si="28"/>
        <v>4886893.2428873368</v>
      </c>
      <c r="M143" s="184">
        <f>SUM(L132:L143)</f>
        <v>51209922.796043038</v>
      </c>
      <c r="N143" s="184">
        <f>L143*12</f>
        <v>58642718.914648041</v>
      </c>
      <c r="O143" s="201">
        <f t="shared" si="29"/>
        <v>4211184.5048323357</v>
      </c>
      <c r="P143" s="184">
        <f>SUM(O132:O143)</f>
        <v>45317723.899462432</v>
      </c>
      <c r="Q143" s="184">
        <f>O143*12</f>
        <v>50534214.057988033</v>
      </c>
      <c r="S143" s="209">
        <v>4211184.5048323357</v>
      </c>
      <c r="T143" s="210">
        <f t="shared" si="21"/>
        <v>0</v>
      </c>
    </row>
    <row r="144" spans="1:20" x14ac:dyDescent="0.2">
      <c r="A144" s="199">
        <v>42370</v>
      </c>
      <c r="L144" s="184">
        <f t="shared" ref="L144:L155" si="30">L143+$M$14</f>
        <v>4972613.0766634513</v>
      </c>
      <c r="O144" s="201">
        <f>$Q$14+O143</f>
        <v>4310353.4832249759</v>
      </c>
      <c r="S144" s="209">
        <v>4310353.4832249759</v>
      </c>
      <c r="T144" s="210">
        <f t="shared" si="21"/>
        <v>0</v>
      </c>
    </row>
    <row r="145" spans="1:20" x14ac:dyDescent="0.2">
      <c r="A145" s="199">
        <v>42401</v>
      </c>
      <c r="L145" s="184">
        <f t="shared" si="30"/>
        <v>5058332.9104395658</v>
      </c>
      <c r="O145" s="201">
        <f t="shared" ref="O145:O155" si="31">$Q$14+O144</f>
        <v>4409522.461617616</v>
      </c>
      <c r="S145" s="209">
        <v>4409522.461617616</v>
      </c>
      <c r="T145" s="210">
        <f t="shared" si="21"/>
        <v>0</v>
      </c>
    </row>
    <row r="146" spans="1:20" x14ac:dyDescent="0.2">
      <c r="A146" s="199">
        <v>42430</v>
      </c>
      <c r="L146" s="184">
        <f t="shared" si="30"/>
        <v>5144052.7442156803</v>
      </c>
      <c r="O146" s="201">
        <f t="shared" si="31"/>
        <v>4508691.4400102561</v>
      </c>
      <c r="S146" s="209">
        <v>4508691.4400102561</v>
      </c>
      <c r="T146" s="210">
        <f t="shared" si="21"/>
        <v>0</v>
      </c>
    </row>
    <row r="147" spans="1:20" x14ac:dyDescent="0.2">
      <c r="A147" s="199">
        <v>42461</v>
      </c>
      <c r="L147" s="184">
        <f t="shared" si="30"/>
        <v>5229772.5779917948</v>
      </c>
      <c r="O147" s="201">
        <f t="shared" si="31"/>
        <v>4607860.4184028963</v>
      </c>
      <c r="S147" s="209">
        <v>4607860.4184028963</v>
      </c>
      <c r="T147" s="210">
        <f t="shared" si="21"/>
        <v>0</v>
      </c>
    </row>
    <row r="148" spans="1:20" x14ac:dyDescent="0.2">
      <c r="A148" s="199">
        <v>42491</v>
      </c>
      <c r="L148" s="184">
        <f t="shared" si="30"/>
        <v>5315492.4117679093</v>
      </c>
      <c r="O148" s="201">
        <f t="shared" si="31"/>
        <v>4707029.3967955364</v>
      </c>
      <c r="S148" s="209">
        <v>4707029.3967955364</v>
      </c>
      <c r="T148" s="210">
        <f t="shared" si="21"/>
        <v>0</v>
      </c>
    </row>
    <row r="149" spans="1:20" x14ac:dyDescent="0.2">
      <c r="A149" s="199">
        <v>42522</v>
      </c>
      <c r="L149" s="184">
        <f t="shared" si="30"/>
        <v>5401212.2455440238</v>
      </c>
      <c r="O149" s="201">
        <f t="shared" si="31"/>
        <v>4806198.3751881765</v>
      </c>
      <c r="S149" s="209">
        <v>4806198.3751881765</v>
      </c>
      <c r="T149" s="210">
        <f t="shared" si="21"/>
        <v>0</v>
      </c>
    </row>
    <row r="150" spans="1:20" x14ac:dyDescent="0.2">
      <c r="A150" s="199">
        <v>42552</v>
      </c>
      <c r="L150" s="184">
        <f t="shared" si="30"/>
        <v>5486932.0793201383</v>
      </c>
      <c r="O150" s="201">
        <f t="shared" si="31"/>
        <v>4905367.3535808166</v>
      </c>
      <c r="S150" s="209">
        <v>4905367.3535808166</v>
      </c>
      <c r="T150" s="210">
        <f t="shared" si="21"/>
        <v>0</v>
      </c>
    </row>
    <row r="151" spans="1:20" x14ac:dyDescent="0.2">
      <c r="A151" s="199">
        <v>42583</v>
      </c>
      <c r="L151" s="184">
        <f t="shared" si="30"/>
        <v>5572651.9130962528</v>
      </c>
      <c r="O151" s="201">
        <f t="shared" si="31"/>
        <v>5004536.3319734568</v>
      </c>
      <c r="S151" s="209">
        <v>5004536.3319734568</v>
      </c>
      <c r="T151" s="210">
        <f t="shared" si="21"/>
        <v>0</v>
      </c>
    </row>
    <row r="152" spans="1:20" x14ac:dyDescent="0.2">
      <c r="A152" s="199">
        <v>42614</v>
      </c>
      <c r="L152" s="184">
        <f t="shared" si="30"/>
        <v>5658371.7468723673</v>
      </c>
      <c r="O152" s="201">
        <f t="shared" si="31"/>
        <v>5103705.3103660969</v>
      </c>
      <c r="S152" s="209">
        <v>5103705.3103660969</v>
      </c>
      <c r="T152" s="210">
        <f t="shared" si="21"/>
        <v>0</v>
      </c>
    </row>
    <row r="153" spans="1:20" x14ac:dyDescent="0.2">
      <c r="A153" s="199">
        <v>42644</v>
      </c>
      <c r="L153" s="184">
        <f t="shared" si="30"/>
        <v>5744091.5806484818</v>
      </c>
      <c r="O153" s="201">
        <f t="shared" si="31"/>
        <v>5202874.288758737</v>
      </c>
      <c r="S153" s="209">
        <v>5202874.288758737</v>
      </c>
      <c r="T153" s="210">
        <f t="shared" ref="T153:T215" si="32">S153-O153</f>
        <v>0</v>
      </c>
    </row>
    <row r="154" spans="1:20" x14ac:dyDescent="0.2">
      <c r="A154" s="199">
        <v>42675</v>
      </c>
      <c r="L154" s="184">
        <f t="shared" si="30"/>
        <v>5829811.4144245964</v>
      </c>
      <c r="O154" s="201">
        <f t="shared" si="31"/>
        <v>5302043.2671513772</v>
      </c>
      <c r="S154" s="209">
        <v>5302043.2671513772</v>
      </c>
      <c r="T154" s="210">
        <f t="shared" si="32"/>
        <v>0</v>
      </c>
    </row>
    <row r="155" spans="1:20" x14ac:dyDescent="0.2">
      <c r="A155" s="199">
        <v>42705</v>
      </c>
      <c r="L155" s="184">
        <f t="shared" si="30"/>
        <v>5915531.2482007109</v>
      </c>
      <c r="M155" s="184">
        <f>SUM(L144:L155)</f>
        <v>65328865.949184984</v>
      </c>
      <c r="N155" s="184">
        <f>L155*12</f>
        <v>70986374.97840853</v>
      </c>
      <c r="O155" s="201">
        <f t="shared" si="31"/>
        <v>5401212.2455440173</v>
      </c>
      <c r="P155" s="184">
        <f>SUM(O144:O155)</f>
        <v>58269394.372613959</v>
      </c>
      <c r="Q155" s="184">
        <f>O155*12</f>
        <v>64814546.946528211</v>
      </c>
      <c r="S155" s="209">
        <v>5401212.2455440173</v>
      </c>
      <c r="T155" s="210">
        <f t="shared" si="32"/>
        <v>0</v>
      </c>
    </row>
    <row r="156" spans="1:20" x14ac:dyDescent="0.2">
      <c r="A156" s="199">
        <v>42736</v>
      </c>
      <c r="L156" s="184">
        <f t="shared" ref="L156:L167" si="33">L155+$M$15</f>
        <v>6117219.8002828248</v>
      </c>
      <c r="O156" s="201">
        <f>$Q$15+O155</f>
        <v>5544916.4384731324</v>
      </c>
      <c r="S156" s="209">
        <v>5544916.4384731324</v>
      </c>
      <c r="T156" s="210">
        <f t="shared" si="32"/>
        <v>0</v>
      </c>
    </row>
    <row r="157" spans="1:20" x14ac:dyDescent="0.2">
      <c r="A157" s="199">
        <v>42767</v>
      </c>
      <c r="L157" s="184">
        <f t="shared" si="33"/>
        <v>6318908.3523649387</v>
      </c>
      <c r="O157" s="201">
        <f t="shared" ref="O157:O167" si="34">$Q$15+O156</f>
        <v>5688620.6314022476</v>
      </c>
      <c r="S157" s="209">
        <v>5688620.6314022476</v>
      </c>
      <c r="T157" s="210">
        <f t="shared" si="32"/>
        <v>0</v>
      </c>
    </row>
    <row r="158" spans="1:20" x14ac:dyDescent="0.2">
      <c r="A158" s="199">
        <v>42795</v>
      </c>
      <c r="L158" s="184">
        <f t="shared" si="33"/>
        <v>6520596.9044470526</v>
      </c>
      <c r="O158" s="201">
        <f t="shared" si="34"/>
        <v>5832324.8243313627</v>
      </c>
      <c r="S158" s="209">
        <v>5832324.8243313627</v>
      </c>
      <c r="T158" s="210">
        <f t="shared" si="32"/>
        <v>0</v>
      </c>
    </row>
    <row r="159" spans="1:20" x14ac:dyDescent="0.2">
      <c r="A159" s="199">
        <v>42826</v>
      </c>
      <c r="L159" s="184">
        <f t="shared" si="33"/>
        <v>6722285.4565291665</v>
      </c>
      <c r="O159" s="201">
        <f t="shared" si="34"/>
        <v>5976029.0172604779</v>
      </c>
      <c r="S159" s="209">
        <v>5976029.0172604779</v>
      </c>
      <c r="T159" s="210">
        <f t="shared" si="32"/>
        <v>0</v>
      </c>
    </row>
    <row r="160" spans="1:20" x14ac:dyDescent="0.2">
      <c r="A160" s="199">
        <v>42856</v>
      </c>
      <c r="L160" s="184">
        <f t="shared" si="33"/>
        <v>6923974.0086112805</v>
      </c>
      <c r="O160" s="201">
        <f t="shared" si="34"/>
        <v>6119733.210189593</v>
      </c>
      <c r="S160" s="209">
        <v>6119733.210189593</v>
      </c>
      <c r="T160" s="210">
        <f t="shared" si="32"/>
        <v>0</v>
      </c>
    </row>
    <row r="161" spans="1:20" x14ac:dyDescent="0.2">
      <c r="A161" s="199">
        <v>42887</v>
      </c>
      <c r="L161" s="184">
        <f t="shared" si="33"/>
        <v>7125662.5606933944</v>
      </c>
      <c r="O161" s="201">
        <f t="shared" si="34"/>
        <v>6263437.4031187082</v>
      </c>
      <c r="S161" s="209">
        <v>6263437.4031187082</v>
      </c>
      <c r="T161" s="210">
        <f t="shared" si="32"/>
        <v>0</v>
      </c>
    </row>
    <row r="162" spans="1:20" x14ac:dyDescent="0.2">
      <c r="A162" s="199">
        <v>42917</v>
      </c>
      <c r="L162" s="184">
        <f t="shared" si="33"/>
        <v>7327351.1127755083</v>
      </c>
      <c r="O162" s="201">
        <f t="shared" si="34"/>
        <v>6407141.5960478233</v>
      </c>
      <c r="S162" s="209">
        <v>6407141.5960478233</v>
      </c>
      <c r="T162" s="210">
        <f t="shared" si="32"/>
        <v>0</v>
      </c>
    </row>
    <row r="163" spans="1:20" x14ac:dyDescent="0.2">
      <c r="A163" s="199">
        <v>42948</v>
      </c>
      <c r="L163" s="184">
        <f t="shared" si="33"/>
        <v>7529039.6648576222</v>
      </c>
      <c r="O163" s="201">
        <f t="shared" si="34"/>
        <v>6550845.7889769385</v>
      </c>
      <c r="S163" s="209">
        <v>6550845.7889769385</v>
      </c>
      <c r="T163" s="210">
        <f t="shared" si="32"/>
        <v>0</v>
      </c>
    </row>
    <row r="164" spans="1:20" x14ac:dyDescent="0.2">
      <c r="A164" s="199">
        <v>42979</v>
      </c>
      <c r="L164" s="184">
        <f t="shared" si="33"/>
        <v>7730728.2169397362</v>
      </c>
      <c r="O164" s="201">
        <f t="shared" si="34"/>
        <v>6694549.9819060536</v>
      </c>
      <c r="S164" s="209">
        <v>6694549.9819060536</v>
      </c>
      <c r="T164" s="210">
        <f t="shared" si="32"/>
        <v>0</v>
      </c>
    </row>
    <row r="165" spans="1:20" x14ac:dyDescent="0.2">
      <c r="A165" s="199">
        <v>43009</v>
      </c>
      <c r="L165" s="184">
        <f t="shared" si="33"/>
        <v>7932416.7690218501</v>
      </c>
      <c r="O165" s="201">
        <f t="shared" si="34"/>
        <v>6838254.1748351688</v>
      </c>
      <c r="S165" s="209">
        <v>6838254.1748351688</v>
      </c>
      <c r="T165" s="210">
        <f t="shared" si="32"/>
        <v>0</v>
      </c>
    </row>
    <row r="166" spans="1:20" x14ac:dyDescent="0.2">
      <c r="A166" s="199">
        <v>43040</v>
      </c>
      <c r="L166" s="184">
        <f t="shared" si="33"/>
        <v>8134105.321103964</v>
      </c>
      <c r="O166" s="201">
        <f t="shared" si="34"/>
        <v>6981958.3677642839</v>
      </c>
      <c r="S166" s="209">
        <v>6981958.3677642839</v>
      </c>
      <c r="T166" s="210">
        <f t="shared" si="32"/>
        <v>0</v>
      </c>
    </row>
    <row r="167" spans="1:20" x14ac:dyDescent="0.2">
      <c r="A167" s="199">
        <v>43070</v>
      </c>
      <c r="L167" s="184">
        <f t="shared" si="33"/>
        <v>8335793.8731860779</v>
      </c>
      <c r="M167" s="184">
        <f>SUM(L156:L167)</f>
        <v>86718082.040813416</v>
      </c>
      <c r="N167" s="184">
        <f>L167*12</f>
        <v>100029526.47823294</v>
      </c>
      <c r="O167" s="201">
        <f t="shared" si="34"/>
        <v>7125662.560693399</v>
      </c>
      <c r="P167" s="184">
        <f>SUM(O156:O167)</f>
        <v>76023473.994999185</v>
      </c>
      <c r="Q167" s="184">
        <f>O167*12</f>
        <v>85507950.728320792</v>
      </c>
      <c r="S167" s="209">
        <v>7125662.560693399</v>
      </c>
      <c r="T167" s="210">
        <f t="shared" si="32"/>
        <v>0</v>
      </c>
    </row>
    <row r="168" spans="1:20" x14ac:dyDescent="0.2">
      <c r="A168" s="199">
        <v>43101</v>
      </c>
      <c r="L168" s="184">
        <f t="shared" ref="L168:L179" si="35">L167+$M$16</f>
        <v>8310313.8306277208</v>
      </c>
      <c r="M168" s="184"/>
      <c r="N168" s="184"/>
      <c r="O168" s="201">
        <f>$Q$16+O167</f>
        <v>7213766.8154552765</v>
      </c>
      <c r="P168" s="184"/>
      <c r="Q168" s="184"/>
      <c r="S168" s="209">
        <v>7213766.8154552765</v>
      </c>
      <c r="T168" s="210">
        <f t="shared" si="32"/>
        <v>0</v>
      </c>
    </row>
    <row r="169" spans="1:20" x14ac:dyDescent="0.2">
      <c r="A169" s="199">
        <v>43132</v>
      </c>
      <c r="L169" s="184">
        <f t="shared" si="35"/>
        <v>8284833.7880693637</v>
      </c>
      <c r="O169" s="201">
        <f t="shared" ref="O169:O179" si="36">$Q$16+O168</f>
        <v>7301871.070217154</v>
      </c>
      <c r="S169" s="209">
        <v>7301871.070217154</v>
      </c>
      <c r="T169" s="210">
        <f t="shared" si="32"/>
        <v>0</v>
      </c>
    </row>
    <row r="170" spans="1:20" x14ac:dyDescent="0.2">
      <c r="A170" s="199">
        <v>43160</v>
      </c>
      <c r="L170" s="184">
        <f t="shared" si="35"/>
        <v>8259353.7455110066</v>
      </c>
      <c r="O170" s="201">
        <f t="shared" si="36"/>
        <v>7389975.3249790315</v>
      </c>
      <c r="S170" s="209">
        <v>7389975.3249790315</v>
      </c>
      <c r="T170" s="210">
        <f t="shared" si="32"/>
        <v>0</v>
      </c>
    </row>
    <row r="171" spans="1:20" x14ac:dyDescent="0.2">
      <c r="A171" s="199">
        <v>43191</v>
      </c>
      <c r="L171" s="184">
        <f t="shared" si="35"/>
        <v>8233873.7029526494</v>
      </c>
      <c r="O171" s="201">
        <f t="shared" si="36"/>
        <v>7478079.5797409089</v>
      </c>
      <c r="S171" s="209">
        <v>7478079.5797409089</v>
      </c>
      <c r="T171" s="210">
        <f t="shared" si="32"/>
        <v>0</v>
      </c>
    </row>
    <row r="172" spans="1:20" x14ac:dyDescent="0.2">
      <c r="A172" s="199">
        <v>43221</v>
      </c>
      <c r="L172" s="184">
        <f t="shared" si="35"/>
        <v>8208393.6603942923</v>
      </c>
      <c r="O172" s="201">
        <f t="shared" si="36"/>
        <v>7566183.8345027864</v>
      </c>
      <c r="S172" s="209">
        <v>7566183.8345027864</v>
      </c>
      <c r="T172" s="210">
        <f t="shared" si="32"/>
        <v>0</v>
      </c>
    </row>
    <row r="173" spans="1:20" x14ac:dyDescent="0.2">
      <c r="A173" s="199">
        <v>43252</v>
      </c>
      <c r="L173" s="184">
        <f t="shared" si="35"/>
        <v>8182913.6178359352</v>
      </c>
      <c r="O173" s="201">
        <f t="shared" si="36"/>
        <v>7654288.0892646639</v>
      </c>
      <c r="S173" s="209">
        <v>7654288.0892646639</v>
      </c>
      <c r="T173" s="210">
        <f t="shared" si="32"/>
        <v>0</v>
      </c>
    </row>
    <row r="174" spans="1:20" x14ac:dyDescent="0.2">
      <c r="A174" s="199">
        <v>43282</v>
      </c>
      <c r="L174" s="184">
        <f t="shared" si="35"/>
        <v>8157433.5752775781</v>
      </c>
      <c r="O174" s="201">
        <f t="shared" si="36"/>
        <v>7742392.3440265413</v>
      </c>
      <c r="S174" s="209">
        <v>7742392.3440265413</v>
      </c>
      <c r="T174" s="210">
        <f t="shared" si="32"/>
        <v>0</v>
      </c>
    </row>
    <row r="175" spans="1:20" x14ac:dyDescent="0.2">
      <c r="A175" s="199">
        <v>43313</v>
      </c>
      <c r="L175" s="184">
        <f t="shared" si="35"/>
        <v>8131953.532719221</v>
      </c>
      <c r="O175" s="201">
        <f t="shared" si="36"/>
        <v>7830496.5987884188</v>
      </c>
      <c r="S175" s="209">
        <v>7830496.5987884188</v>
      </c>
      <c r="T175" s="210">
        <f t="shared" si="32"/>
        <v>0</v>
      </c>
    </row>
    <row r="176" spans="1:20" x14ac:dyDescent="0.2">
      <c r="A176" s="199">
        <v>43344</v>
      </c>
      <c r="L176" s="184">
        <f t="shared" si="35"/>
        <v>8106473.4901608638</v>
      </c>
      <c r="O176" s="201">
        <f t="shared" si="36"/>
        <v>7918600.8535502963</v>
      </c>
      <c r="S176" s="209">
        <v>7918600.8535502963</v>
      </c>
      <c r="T176" s="210">
        <f t="shared" si="32"/>
        <v>0</v>
      </c>
    </row>
    <row r="177" spans="1:20" x14ac:dyDescent="0.2">
      <c r="A177" s="199">
        <v>43374</v>
      </c>
      <c r="L177" s="184">
        <f t="shared" si="35"/>
        <v>8080993.4476025067</v>
      </c>
      <c r="O177" s="201">
        <f t="shared" si="36"/>
        <v>8006705.1083121737</v>
      </c>
      <c r="S177" s="209">
        <v>8006705.1083121737</v>
      </c>
      <c r="T177" s="210">
        <f t="shared" si="32"/>
        <v>0</v>
      </c>
    </row>
    <row r="178" spans="1:20" x14ac:dyDescent="0.2">
      <c r="A178" s="199">
        <v>43405</v>
      </c>
      <c r="L178" s="184">
        <f t="shared" si="35"/>
        <v>8055513.4050441496</v>
      </c>
      <c r="O178" s="201">
        <f t="shared" si="36"/>
        <v>8094809.3630740512</v>
      </c>
      <c r="S178" s="209">
        <v>8094809.3630740512</v>
      </c>
      <c r="T178" s="210">
        <f t="shared" si="32"/>
        <v>0</v>
      </c>
    </row>
    <row r="179" spans="1:20" x14ac:dyDescent="0.2">
      <c r="A179" s="199">
        <v>43435</v>
      </c>
      <c r="L179" s="184">
        <f t="shared" si="35"/>
        <v>8030033.3624857925</v>
      </c>
      <c r="M179" s="184">
        <f>SUM(L168:L179)</f>
        <v>98042083.15868111</v>
      </c>
      <c r="N179" s="184">
        <f>L179*12</f>
        <v>96360400.34982951</v>
      </c>
      <c r="O179" s="201">
        <f t="shared" si="36"/>
        <v>8182913.6178359287</v>
      </c>
      <c r="P179" s="184">
        <f>SUM(O168:O179)</f>
        <v>92380082.599747226</v>
      </c>
      <c r="Q179" s="184">
        <f>O179*12</f>
        <v>98194963.414031148</v>
      </c>
      <c r="S179" s="209">
        <v>8182913.6178359287</v>
      </c>
      <c r="T179" s="210">
        <f t="shared" si="32"/>
        <v>0</v>
      </c>
    </row>
    <row r="180" spans="1:20" x14ac:dyDescent="0.2">
      <c r="A180" s="199">
        <v>43466</v>
      </c>
      <c r="L180" s="184">
        <f t="shared" ref="L180:L191" si="37">L179+$M$17</f>
        <v>8030840.2957972735</v>
      </c>
      <c r="O180" s="201">
        <f>$Q$17+O179</f>
        <v>8170577.0632124916</v>
      </c>
      <c r="S180" s="209">
        <v>8207925.8806483885</v>
      </c>
      <c r="T180" s="210">
        <f t="shared" si="32"/>
        <v>37348.817435896955</v>
      </c>
    </row>
    <row r="181" spans="1:20" x14ac:dyDescent="0.2">
      <c r="A181" s="199">
        <v>43497</v>
      </c>
      <c r="L181" s="184">
        <f t="shared" si="37"/>
        <v>8031647.2291087545</v>
      </c>
      <c r="O181" s="201">
        <f t="shared" ref="O181:O191" si="38">$Q$17+O180</f>
        <v>8158240.5085890545</v>
      </c>
      <c r="S181" s="209">
        <v>8232938.1434608484</v>
      </c>
      <c r="T181" s="210">
        <f t="shared" si="32"/>
        <v>74697.634871793911</v>
      </c>
    </row>
    <row r="182" spans="1:20" x14ac:dyDescent="0.2">
      <c r="A182" s="199">
        <v>43525</v>
      </c>
      <c r="L182" s="184">
        <f t="shared" si="37"/>
        <v>8032454.1624202356</v>
      </c>
      <c r="O182" s="201">
        <f t="shared" si="38"/>
        <v>8145903.9539656173</v>
      </c>
      <c r="S182" s="209">
        <v>8257950.4062733082</v>
      </c>
      <c r="T182" s="210">
        <f t="shared" si="32"/>
        <v>112046.45230769087</v>
      </c>
    </row>
    <row r="183" spans="1:20" x14ac:dyDescent="0.2">
      <c r="A183" s="199">
        <v>43556</v>
      </c>
      <c r="L183" s="184">
        <f t="shared" si="37"/>
        <v>8033261.0957317166</v>
      </c>
      <c r="O183" s="201">
        <f t="shared" si="38"/>
        <v>8133567.3993421802</v>
      </c>
      <c r="S183" s="209">
        <v>8282962.6690857681</v>
      </c>
      <c r="T183" s="210">
        <f t="shared" si="32"/>
        <v>149395.26974358782</v>
      </c>
    </row>
    <row r="184" spans="1:20" x14ac:dyDescent="0.2">
      <c r="A184" s="199">
        <v>43586</v>
      </c>
      <c r="L184" s="184">
        <f t="shared" si="37"/>
        <v>8034068.0290431976</v>
      </c>
      <c r="O184" s="201">
        <f t="shared" si="38"/>
        <v>8121230.8447187431</v>
      </c>
      <c r="S184" s="209">
        <v>8307974.9318982279</v>
      </c>
      <c r="T184" s="210">
        <f t="shared" si="32"/>
        <v>186744.08717948478</v>
      </c>
    </row>
    <row r="185" spans="1:20" x14ac:dyDescent="0.2">
      <c r="A185" s="199">
        <v>43617</v>
      </c>
      <c r="L185" s="184">
        <f t="shared" si="37"/>
        <v>8034874.9623546787</v>
      </c>
      <c r="O185" s="201">
        <f t="shared" si="38"/>
        <v>8108894.290095306</v>
      </c>
      <c r="S185" s="209">
        <v>8332987.1947106877</v>
      </c>
      <c r="T185" s="210">
        <f t="shared" si="32"/>
        <v>224092.90461538173</v>
      </c>
    </row>
    <row r="186" spans="1:20" x14ac:dyDescent="0.2">
      <c r="A186" s="199">
        <v>43647</v>
      </c>
      <c r="L186" s="184">
        <f t="shared" si="37"/>
        <v>8035681.8956661597</v>
      </c>
      <c r="O186" s="201">
        <f t="shared" si="38"/>
        <v>8096557.7354718689</v>
      </c>
      <c r="S186" s="209">
        <v>8357999.4575231476</v>
      </c>
      <c r="T186" s="210">
        <f t="shared" si="32"/>
        <v>261441.72205127869</v>
      </c>
    </row>
    <row r="187" spans="1:20" x14ac:dyDescent="0.2">
      <c r="A187" s="199">
        <v>43678</v>
      </c>
      <c r="L187" s="184">
        <f t="shared" si="37"/>
        <v>8036488.8289776407</v>
      </c>
      <c r="O187" s="201">
        <f t="shared" si="38"/>
        <v>8084221.1808484318</v>
      </c>
      <c r="S187" s="209">
        <v>8383011.7203356074</v>
      </c>
      <c r="T187" s="210">
        <f t="shared" si="32"/>
        <v>298790.53948717564</v>
      </c>
    </row>
    <row r="188" spans="1:20" x14ac:dyDescent="0.2">
      <c r="A188" s="199">
        <v>43709</v>
      </c>
      <c r="L188" s="184">
        <f t="shared" si="37"/>
        <v>8037295.7622891217</v>
      </c>
      <c r="O188" s="201">
        <f t="shared" si="38"/>
        <v>8071884.6262249947</v>
      </c>
      <c r="S188" s="209">
        <v>8408023.9831480682</v>
      </c>
      <c r="T188" s="210">
        <f t="shared" si="32"/>
        <v>336139.35692307353</v>
      </c>
    </row>
    <row r="189" spans="1:20" x14ac:dyDescent="0.2">
      <c r="A189" s="199">
        <v>43739</v>
      </c>
      <c r="L189" s="184">
        <f t="shared" si="37"/>
        <v>8038102.6956006028</v>
      </c>
      <c r="O189" s="201">
        <f t="shared" si="38"/>
        <v>8059548.0716015575</v>
      </c>
      <c r="S189" s="209">
        <v>8433036.245960528</v>
      </c>
      <c r="T189" s="210">
        <f t="shared" si="32"/>
        <v>373488.17435897049</v>
      </c>
    </row>
    <row r="190" spans="1:20" x14ac:dyDescent="0.2">
      <c r="A190" s="199">
        <v>43770</v>
      </c>
      <c r="L190" s="184">
        <f t="shared" si="37"/>
        <v>8038909.6289120838</v>
      </c>
      <c r="O190" s="201">
        <f t="shared" si="38"/>
        <v>8047211.5169781204</v>
      </c>
      <c r="S190" s="209">
        <v>8458048.5087729879</v>
      </c>
      <c r="T190" s="210">
        <f t="shared" si="32"/>
        <v>410836.99179486744</v>
      </c>
    </row>
    <row r="191" spans="1:20" x14ac:dyDescent="0.2">
      <c r="A191" s="199">
        <v>43800</v>
      </c>
      <c r="L191" s="184">
        <f t="shared" si="37"/>
        <v>8039716.5622235648</v>
      </c>
      <c r="M191" s="184">
        <f>SUM(L180:L191)</f>
        <v>96423341.148125038</v>
      </c>
      <c r="N191" s="184">
        <f>L191*12</f>
        <v>96476598.746682778</v>
      </c>
      <c r="O191" s="201">
        <f t="shared" si="38"/>
        <v>8034874.9623546833</v>
      </c>
      <c r="P191" s="184">
        <f>SUM(O180:O191)</f>
        <v>97232712.153403044</v>
      </c>
      <c r="Q191" s="184">
        <f>O191*12</f>
        <v>96418499.548256204</v>
      </c>
      <c r="S191" s="209">
        <v>8483060.7715854477</v>
      </c>
      <c r="T191" s="210">
        <f t="shared" si="32"/>
        <v>448185.8092307644</v>
      </c>
    </row>
    <row r="192" spans="1:20" x14ac:dyDescent="0.2">
      <c r="A192" s="199">
        <v>43831</v>
      </c>
      <c r="L192" s="184">
        <f t="shared" ref="L192:L203" si="39">L191+$M$18</f>
        <v>8017398.4172940785</v>
      </c>
      <c r="O192" s="201">
        <f>$Q$18+O191</f>
        <v>8024119.3565456793</v>
      </c>
      <c r="S192" s="209">
        <v>8522224.0363435056</v>
      </c>
      <c r="T192" s="210">
        <f t="shared" si="32"/>
        <v>498104.67979782633</v>
      </c>
    </row>
    <row r="193" spans="1:21" x14ac:dyDescent="0.2">
      <c r="A193" s="199">
        <v>43862</v>
      </c>
      <c r="L193" s="184">
        <f t="shared" si="39"/>
        <v>7995080.2723645922</v>
      </c>
      <c r="O193" s="201">
        <f t="shared" ref="O193:O203" si="40">$Q$18+O192</f>
        <v>8013363.7507366752</v>
      </c>
      <c r="S193" s="209">
        <v>8561387.3011015635</v>
      </c>
      <c r="T193" s="210">
        <f t="shared" si="32"/>
        <v>548023.55036488827</v>
      </c>
    </row>
    <row r="194" spans="1:21" x14ac:dyDescent="0.2">
      <c r="A194" s="199">
        <v>43891</v>
      </c>
      <c r="L194" s="184">
        <f t="shared" si="39"/>
        <v>7972762.1274351059</v>
      </c>
      <c r="O194" s="201">
        <f t="shared" si="40"/>
        <v>8002608.1449276712</v>
      </c>
      <c r="S194" s="209">
        <v>8600550.5658596214</v>
      </c>
      <c r="T194" s="210">
        <f t="shared" si="32"/>
        <v>597942.42093195021</v>
      </c>
    </row>
    <row r="195" spans="1:21" x14ac:dyDescent="0.2">
      <c r="A195" s="199">
        <v>43922</v>
      </c>
      <c r="L195" s="184">
        <f t="shared" si="39"/>
        <v>7950443.9825056195</v>
      </c>
      <c r="O195" s="201">
        <f t="shared" si="40"/>
        <v>7991852.5391186671</v>
      </c>
      <c r="S195" s="209">
        <v>8639713.8306176793</v>
      </c>
      <c r="T195" s="210">
        <f t="shared" si="32"/>
        <v>647861.29149901215</v>
      </c>
    </row>
    <row r="196" spans="1:21" x14ac:dyDescent="0.2">
      <c r="A196" s="199">
        <v>43952</v>
      </c>
      <c r="L196" s="184">
        <f t="shared" si="39"/>
        <v>7928125.8375761332</v>
      </c>
      <c r="O196" s="201">
        <f t="shared" si="40"/>
        <v>7981096.9333096631</v>
      </c>
      <c r="S196" s="209">
        <v>8678877.0953757372</v>
      </c>
      <c r="T196" s="210">
        <f t="shared" si="32"/>
        <v>697780.16206607409</v>
      </c>
    </row>
    <row r="197" spans="1:21" x14ac:dyDescent="0.2">
      <c r="A197" s="199">
        <v>43983</v>
      </c>
      <c r="L197" s="184">
        <f t="shared" si="39"/>
        <v>7905807.6926466469</v>
      </c>
      <c r="O197" s="201">
        <f t="shared" si="40"/>
        <v>7970341.327500659</v>
      </c>
      <c r="S197" s="209">
        <v>8718040.3601337951</v>
      </c>
      <c r="T197" s="210">
        <f t="shared" si="32"/>
        <v>747699.03263313603</v>
      </c>
    </row>
    <row r="198" spans="1:21" x14ac:dyDescent="0.2">
      <c r="A198" s="199">
        <v>44013</v>
      </c>
      <c r="L198" s="184">
        <f t="shared" si="39"/>
        <v>7883489.5477171605</v>
      </c>
      <c r="O198" s="201">
        <f t="shared" si="40"/>
        <v>7959585.721691655</v>
      </c>
      <c r="S198" s="209">
        <v>8757203.624891853</v>
      </c>
      <c r="T198" s="210">
        <f t="shared" si="32"/>
        <v>797617.90320019796</v>
      </c>
    </row>
    <row r="199" spans="1:21" x14ac:dyDescent="0.2">
      <c r="A199" s="199">
        <v>44044</v>
      </c>
      <c r="L199" s="184">
        <f t="shared" si="39"/>
        <v>7861171.4027876742</v>
      </c>
      <c r="O199" s="201">
        <f t="shared" si="40"/>
        <v>7948830.1158826509</v>
      </c>
      <c r="S199" s="209">
        <v>8796366.8896499109</v>
      </c>
      <c r="T199" s="210">
        <f t="shared" si="32"/>
        <v>847536.7737672599</v>
      </c>
    </row>
    <row r="200" spans="1:21" x14ac:dyDescent="0.2">
      <c r="A200" s="199">
        <v>44075</v>
      </c>
      <c r="L200" s="184">
        <f t="shared" si="39"/>
        <v>7838853.2578581879</v>
      </c>
      <c r="O200" s="201">
        <f t="shared" si="40"/>
        <v>7938074.5100736469</v>
      </c>
      <c r="S200" s="209">
        <v>8835530.1544079687</v>
      </c>
      <c r="T200" s="210">
        <f t="shared" si="32"/>
        <v>897455.64433432184</v>
      </c>
    </row>
    <row r="201" spans="1:21" x14ac:dyDescent="0.2">
      <c r="A201" s="199">
        <v>44105</v>
      </c>
      <c r="L201" s="184">
        <f t="shared" si="39"/>
        <v>7816535.1129287016</v>
      </c>
      <c r="O201" s="201">
        <f t="shared" si="40"/>
        <v>7927318.9042646429</v>
      </c>
      <c r="S201" s="209">
        <v>8874693.4191660266</v>
      </c>
      <c r="T201" s="210">
        <f t="shared" si="32"/>
        <v>947374.51490138378</v>
      </c>
    </row>
    <row r="202" spans="1:21" x14ac:dyDescent="0.2">
      <c r="A202" s="199">
        <v>44136</v>
      </c>
      <c r="L202" s="184">
        <f t="shared" si="39"/>
        <v>7794216.9679992152</v>
      </c>
      <c r="O202" s="201">
        <f t="shared" si="40"/>
        <v>7916563.2984556388</v>
      </c>
      <c r="S202" s="209">
        <v>8913856.6839240845</v>
      </c>
      <c r="T202" s="210">
        <f t="shared" si="32"/>
        <v>997293.38546844572</v>
      </c>
    </row>
    <row r="203" spans="1:21" x14ac:dyDescent="0.2">
      <c r="A203" s="199">
        <v>44166</v>
      </c>
      <c r="L203" s="184">
        <f t="shared" si="39"/>
        <v>7771898.8230697289</v>
      </c>
      <c r="M203" s="184">
        <f>SUM(L192:L203)</f>
        <v>94735783.442182839</v>
      </c>
      <c r="N203" s="184">
        <f>L203*12</f>
        <v>93262785.876836747</v>
      </c>
      <c r="O203" s="201">
        <f t="shared" si="40"/>
        <v>7905807.6926466348</v>
      </c>
      <c r="P203" s="184">
        <f>SUM(O192:O203)</f>
        <v>95579562.295153886</v>
      </c>
      <c r="Q203" s="184">
        <f>O203*12</f>
        <v>94869692.311759621</v>
      </c>
      <c r="S203" s="209">
        <v>8953019.9486821424</v>
      </c>
      <c r="T203" s="210">
        <f t="shared" si="32"/>
        <v>1047212.2560355077</v>
      </c>
      <c r="U203" s="208"/>
    </row>
    <row r="204" spans="1:21" x14ac:dyDescent="0.2">
      <c r="A204" s="199">
        <v>44197</v>
      </c>
      <c r="L204" s="184">
        <f t="shared" ref="L204:L215" si="41">L203+$M$19</f>
        <v>7775370.6856380366</v>
      </c>
      <c r="O204" s="201">
        <f>$Q$19+O203</f>
        <v>7896384.5514660468</v>
      </c>
      <c r="S204" s="209">
        <v>8979363.573688399</v>
      </c>
      <c r="T204" s="210">
        <f t="shared" si="32"/>
        <v>1082979.0222223522</v>
      </c>
    </row>
    <row r="205" spans="1:21" x14ac:dyDescent="0.2">
      <c r="A205" s="199">
        <v>44228</v>
      </c>
      <c r="L205" s="184">
        <f t="shared" si="41"/>
        <v>7778842.5482063442</v>
      </c>
      <c r="O205" s="201">
        <f t="shared" ref="O205:O215" si="42">$Q$19+O204</f>
        <v>7886961.4102854589</v>
      </c>
      <c r="S205" s="209">
        <v>9005707.1986946557</v>
      </c>
      <c r="T205" s="210">
        <f t="shared" si="32"/>
        <v>1118745.7884091968</v>
      </c>
    </row>
    <row r="206" spans="1:21" x14ac:dyDescent="0.2">
      <c r="A206" s="199">
        <v>44256</v>
      </c>
      <c r="L206" s="184">
        <f t="shared" si="41"/>
        <v>7782314.4107746519</v>
      </c>
      <c r="O206" s="201">
        <f t="shared" si="42"/>
        <v>7877538.269104871</v>
      </c>
      <c r="S206" s="209">
        <v>9032050.8237009123</v>
      </c>
      <c r="T206" s="210">
        <f t="shared" si="32"/>
        <v>1154512.5545960413</v>
      </c>
    </row>
    <row r="207" spans="1:21" x14ac:dyDescent="0.2">
      <c r="A207" s="199">
        <v>44287</v>
      </c>
      <c r="L207" s="184">
        <f t="shared" si="41"/>
        <v>7785786.2733429596</v>
      </c>
      <c r="O207" s="201">
        <f t="shared" si="42"/>
        <v>7868115.127924283</v>
      </c>
      <c r="S207" s="209">
        <v>9058394.4487071689</v>
      </c>
      <c r="T207" s="210">
        <f t="shared" si="32"/>
        <v>1190279.3207828859</v>
      </c>
    </row>
    <row r="208" spans="1:21" x14ac:dyDescent="0.2">
      <c r="A208" s="199">
        <v>44317</v>
      </c>
      <c r="L208" s="184">
        <f t="shared" si="41"/>
        <v>7789258.1359112673</v>
      </c>
      <c r="O208" s="201">
        <f t="shared" si="42"/>
        <v>7858691.9867436951</v>
      </c>
      <c r="S208" s="209">
        <v>9084738.0737134255</v>
      </c>
      <c r="T208" s="210">
        <f t="shared" si="32"/>
        <v>1226046.0869697304</v>
      </c>
    </row>
    <row r="209" spans="1:21" x14ac:dyDescent="0.2">
      <c r="A209" s="199">
        <v>44348</v>
      </c>
      <c r="L209" s="184">
        <f t="shared" si="41"/>
        <v>7792729.9984795749</v>
      </c>
      <c r="O209" s="201">
        <f t="shared" si="42"/>
        <v>7849268.8455631072</v>
      </c>
      <c r="S209" s="209">
        <v>9111081.6987196822</v>
      </c>
      <c r="T209" s="210">
        <f t="shared" si="32"/>
        <v>1261812.853156575</v>
      </c>
    </row>
    <row r="210" spans="1:21" x14ac:dyDescent="0.2">
      <c r="A210" s="199">
        <v>44378</v>
      </c>
      <c r="L210" s="184">
        <f t="shared" si="41"/>
        <v>7796201.8610478826</v>
      </c>
      <c r="O210" s="201">
        <f t="shared" si="42"/>
        <v>7839845.7043825192</v>
      </c>
      <c r="S210" s="209">
        <v>9137425.3237259388</v>
      </c>
      <c r="T210" s="210">
        <f t="shared" si="32"/>
        <v>1297579.6193434196</v>
      </c>
    </row>
    <row r="211" spans="1:21" x14ac:dyDescent="0.2">
      <c r="A211" s="199">
        <v>44409</v>
      </c>
      <c r="L211" s="184">
        <f t="shared" si="41"/>
        <v>7799673.7236161903</v>
      </c>
      <c r="O211" s="201">
        <f t="shared" si="42"/>
        <v>7830422.5632019313</v>
      </c>
      <c r="S211" s="209">
        <v>9163768.9487321954</v>
      </c>
      <c r="T211" s="210">
        <f t="shared" si="32"/>
        <v>1333346.3855302641</v>
      </c>
    </row>
    <row r="212" spans="1:21" x14ac:dyDescent="0.2">
      <c r="A212" s="199">
        <v>44440</v>
      </c>
      <c r="L212" s="184">
        <f t="shared" si="41"/>
        <v>7803145.5861844979</v>
      </c>
      <c r="O212" s="201">
        <f t="shared" si="42"/>
        <v>7820999.4220213434</v>
      </c>
      <c r="S212" s="209">
        <v>9190112.573738452</v>
      </c>
      <c r="T212" s="210">
        <f t="shared" si="32"/>
        <v>1369113.1517171087</v>
      </c>
    </row>
    <row r="213" spans="1:21" x14ac:dyDescent="0.2">
      <c r="A213" s="199">
        <v>44470</v>
      </c>
      <c r="L213" s="184">
        <f t="shared" si="41"/>
        <v>7806617.4487528056</v>
      </c>
      <c r="O213" s="201">
        <f t="shared" si="42"/>
        <v>7811576.2808407554</v>
      </c>
      <c r="S213" s="209">
        <v>9216456.1987447087</v>
      </c>
      <c r="T213" s="210">
        <f t="shared" si="32"/>
        <v>1404879.9179039532</v>
      </c>
    </row>
    <row r="214" spans="1:21" x14ac:dyDescent="0.2">
      <c r="A214" s="199">
        <v>44501</v>
      </c>
      <c r="L214" s="184">
        <f t="shared" si="41"/>
        <v>7810089.3113211133</v>
      </c>
      <c r="O214" s="201">
        <f t="shared" si="42"/>
        <v>7802153.1396601675</v>
      </c>
      <c r="S214" s="209">
        <v>9242799.8237509653</v>
      </c>
      <c r="T214" s="210">
        <f t="shared" si="32"/>
        <v>1440646.6840907978</v>
      </c>
    </row>
    <row r="215" spans="1:21" x14ac:dyDescent="0.2">
      <c r="A215" s="199">
        <v>44531</v>
      </c>
      <c r="L215" s="184">
        <f t="shared" si="41"/>
        <v>7813561.1738894209</v>
      </c>
      <c r="M215" s="184">
        <f>SUM(L204:L215)</f>
        <v>93533591.157164723</v>
      </c>
      <c r="N215" s="184">
        <f>L215*12</f>
        <v>93762734.086673051</v>
      </c>
      <c r="O215" s="201">
        <f t="shared" si="42"/>
        <v>7792729.9984795796</v>
      </c>
      <c r="P215" s="184">
        <f>SUM(O204:O215)</f>
        <v>94134687.299673751</v>
      </c>
      <c r="Q215" s="184">
        <f>O215*12</f>
        <v>93512759.981754959</v>
      </c>
      <c r="S215" s="209">
        <v>9269143.4487572219</v>
      </c>
      <c r="T215" s="210">
        <f t="shared" si="32"/>
        <v>1476413.4502776423</v>
      </c>
      <c r="U215" s="208"/>
    </row>
    <row r="216" spans="1:21" x14ac:dyDescent="0.2">
      <c r="L216" s="187">
        <f>SUM(L24:L215)</f>
        <v>746576746.27605522</v>
      </c>
      <c r="O216" s="187">
        <f>SUM(O24:O215)</f>
        <v>699809950.69747269</v>
      </c>
    </row>
  </sheetData>
  <mergeCells count="2">
    <mergeCell ref="S2:T2"/>
    <mergeCell ref="V2:W2"/>
  </mergeCells>
  <pageMargins left="0.7" right="0.7" top="0.75" bottom="0.75" header="0.3" footer="0.3"/>
  <pageSetup scale="54" fitToHeight="0" orientation="landscape" r:id="rId1"/>
  <rowBreaks count="4" manualBreakCount="4">
    <brk id="71" max="15" man="1"/>
    <brk id="107" max="15" man="1"/>
    <brk id="143" max="15" man="1"/>
    <brk id="17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Program Summary</vt:lpstr>
      <vt:lpstr>LRAM &amp; LF Summary</vt:lpstr>
      <vt:lpstr>Project Detail</vt:lpstr>
      <vt:lpstr>CDM Activity - No 2019-2021</vt:lpstr>
      <vt:lpstr>'CDM Activity - No 2019-2021'!Print_Area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Quint</dc:creator>
  <cp:lastModifiedBy>Gabe Platt</cp:lastModifiedBy>
  <dcterms:created xsi:type="dcterms:W3CDTF">2014-02-05T02:15:26Z</dcterms:created>
  <dcterms:modified xsi:type="dcterms:W3CDTF">2020-09-28T14:06:20Z</dcterms:modified>
</cp:coreProperties>
</file>